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filterPrivacy="1" codeName="ThisWorkbook" defaultThemeVersion="124226"/>
  <xr:revisionPtr revIDLastSave="0" documentId="13_ncr:1_{94F15F3F-8132-454E-A065-9FFD4A98CD91}" xr6:coauthVersionLast="47" xr6:coauthVersionMax="47" xr10:uidLastSave="{00000000-0000-0000-0000-000000000000}"/>
  <bookViews>
    <workbookView xWindow="-120" yWindow="-16320" windowWidth="29040" windowHeight="15720" tabRatio="906" xr2:uid="{00000000-000D-0000-FFFF-FFFF00000000}"/>
  </bookViews>
  <sheets>
    <sheet name="表Ⅱ・8" sheetId="45" r:id="rId1"/>
    <sheet name="表Ⅲ・2" sheetId="6" r:id="rId2"/>
    <sheet name="表Ⅲ・3" sheetId="7" r:id="rId3"/>
    <sheet name="表Ⅲ・4" sheetId="8" r:id="rId4"/>
    <sheet name="表Ⅲ・5" sheetId="9" r:id="rId5"/>
    <sheet name="表Ⅲ・6" sheetId="10" r:id="rId6"/>
    <sheet name="表Ⅲ・7" sheetId="11" r:id="rId7"/>
    <sheet name="表Ⅲ・8" sheetId="15" r:id="rId8"/>
    <sheet name="表Ⅲ・9" sheetId="24" r:id="rId9"/>
    <sheet name="表Ⅲ・1" sheetId="4" r:id="rId10"/>
    <sheet name="図表番号の目次‗本編" sheetId="30" state="hidden" r:id="rId11"/>
    <sheet name="×表Ⅱ・4" sheetId="1" state="hidden" r:id="rId12"/>
    <sheet name="表V1" sheetId="26" r:id="rId13"/>
    <sheet name="表V2" sheetId="27" r:id="rId14"/>
    <sheet name="表V2 (2)" sheetId="48" state="hidden" r:id="rId15"/>
    <sheet name="表V3" sheetId="29" r:id="rId16"/>
    <sheet name="表Ⅵ1" sheetId="41" r:id="rId17"/>
    <sheet name="表Ⅵ2 (2)" sheetId="47" state="hidden" r:id="rId18"/>
    <sheet name="表Ⅵ2,3,4" sheetId="42" r:id="rId19"/>
    <sheet name="表Ⅵ5,6,7" sheetId="44" r:id="rId20"/>
    <sheet name="旧分類　赤字要確認" sheetId="31" state="hidden" r:id="rId21"/>
    <sheet name="×00_全国25" sheetId="36" state="hidden" r:id="rId22"/>
  </sheets>
  <externalReferences>
    <externalReference r:id="rId23"/>
    <externalReference r:id="rId24"/>
    <externalReference r:id="rId25"/>
    <externalReference r:id="rId26"/>
  </externalReferences>
  <definedNames>
    <definedName name="_xlnm._FilterDatabase" localSheetId="9" hidden="1">表Ⅲ・1!$B$6:$I$54</definedName>
    <definedName name="_xlnm._FilterDatabase" localSheetId="2" hidden="1">表Ⅲ・3!$H$5:$H$23</definedName>
    <definedName name="_xlnm._FilterDatabase" localSheetId="6" hidden="1">表Ⅲ・7!$B$5:$AA$87</definedName>
    <definedName name="_xlnm._FilterDatabase" localSheetId="7" hidden="1">表Ⅲ・8!$B$5:$Z$89</definedName>
    <definedName name="_xlnm._FilterDatabase" localSheetId="16" hidden="1">表Ⅵ1!$B$6:$T$54</definedName>
    <definedName name="_xlnm._FilterDatabase" localSheetId="17" hidden="1">'表Ⅵ2 (2)'!$B$11:$M$92</definedName>
    <definedName name="_xlnm._FilterDatabase" localSheetId="18" hidden="1">'表Ⅵ2,3,4'!$B$11:$M$92</definedName>
    <definedName name="_xlnm._FilterDatabase" localSheetId="12" hidden="1">表V1!$B$6:$Q$54</definedName>
    <definedName name="_xlnm._FilterDatabase" localSheetId="13" hidden="1">表V2!$B$9:$U$90</definedName>
    <definedName name="_xlnm._FilterDatabase" localSheetId="14" hidden="1">'表V2 (2)'!$B$9:$U$90</definedName>
    <definedName name="OLE_LINK7" localSheetId="11">×表Ⅱ・4!#REF!</definedName>
    <definedName name="_xlnm.Print_Area" localSheetId="21">×00_全国25!$A$1:$Z$81</definedName>
    <definedName name="_xlnm.Print_Area" localSheetId="20">'旧分類　赤字要確認'!$A$1:$N$80</definedName>
    <definedName name="_xlnm.Print_Area" localSheetId="9">表Ⅲ・1!$B$6:$J$59</definedName>
    <definedName name="_xlnm.Print_Area" localSheetId="1">表Ⅲ・2!$B$3:$G$87</definedName>
    <definedName name="_xlnm.Print_Area" localSheetId="2">表Ⅲ・3!$B$3:$F$24</definedName>
    <definedName name="_xlnm.Print_Area" localSheetId="3">表Ⅲ・4!$B$3:$F$13</definedName>
    <definedName name="_xlnm.Print_Area" localSheetId="4">表Ⅲ・5!$A$3:$Z$88</definedName>
    <definedName name="_xlnm.Print_Area" localSheetId="5">表Ⅲ・6!$C$3:$X$53</definedName>
    <definedName name="_xlnm.Print_Area" localSheetId="6">表Ⅲ・7!$B$3:$AA$86</definedName>
    <definedName name="_xlnm.Print_Area" localSheetId="7">表Ⅲ・8!$B$3:$Z$87</definedName>
    <definedName name="_xlnm.Print_Area" localSheetId="8">表Ⅲ・9!$B$2:$L$46</definedName>
    <definedName name="_xlnm.Print_Area" localSheetId="16">表Ⅵ1!$B$6:$J$59</definedName>
    <definedName name="_xlnm.Print_Area" localSheetId="19">'表Ⅵ5,6,7'!$A$1:$O$197</definedName>
    <definedName name="_xlnm.Print_Area" localSheetId="12">表V1!$B$6:$H$59</definedName>
    <definedName name="_xlnm.Print_Area" localSheetId="15">表V3!$A$1:$O$50</definedName>
    <definedName name="_xlnm.Print_Titles" localSheetId="21">×00_全国25!#REF!</definedName>
    <definedName name="_xlnm.Print_Titles" localSheetId="4">表Ⅲ・5!$A:$B</definedName>
    <definedName name="_xlnm.Print_Titles" localSheetId="17">'表Ⅵ2 (2)'!$9:$10</definedName>
    <definedName name="_xlnm.Print_Titles" localSheetId="18">'表Ⅵ2,3,4'!$9:$10</definedName>
    <definedName name="_xlnm.Print_Titles" localSheetId="19">'表Ⅵ5,6,7'!$7:$7</definedName>
    <definedName name="_xlnm.Print_Titles" localSheetId="13">表V2!$7:$8</definedName>
    <definedName name="_xlnm.Print_Titles" localSheetId="14">'表V2 (2)'!$7:$8</definedName>
    <definedName name="_xlnm.Print_Titles" localSheetId="15">表V3!$7:$7</definedName>
    <definedName name="RZK_DD" localSheetId="4">#REF!</definedName>
    <definedName name="RZK_DD" localSheetId="7">#REF!</definedName>
    <definedName name="RZK_DD" localSheetId="8">#REF!</definedName>
    <definedName name="RZK_DD">#REF!</definedName>
    <definedName name="RZK_TTL" localSheetId="4">#REF!</definedName>
    <definedName name="RZK_TTL" localSheetId="7">#REF!</definedName>
    <definedName name="RZK_TTL" localSheetId="8">#REF!</definedName>
    <definedName name="RZK_TTL">#REF!</definedName>
    <definedName name="san" localSheetId="7">#REF!</definedName>
    <definedName name="san" localSheetId="8">#REF!</definedName>
    <definedName name="san">#REF!</definedName>
    <definedName name="デ１">[1]デフレータ!#REF!</definedName>
    <definedName name="デフレータ" localSheetId="4">[1]デフレータ!#REF!</definedName>
    <definedName name="デフレータ" localSheetId="7">[1]デフレータ!#REF!</definedName>
    <definedName name="デフレータ" localSheetId="8">[1]デフレータ!#REF!</definedName>
    <definedName name="デフレータ">[1]デフレータ!#REF!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22" i="42" l="1"/>
  <c r="Z37" i="24"/>
  <c r="AA37" i="24"/>
  <c r="AB37" i="24"/>
  <c r="Z38" i="24"/>
  <c r="AA38" i="24"/>
  <c r="AB38" i="24"/>
  <c r="Z39" i="24"/>
  <c r="AA39" i="24"/>
  <c r="AB39" i="24"/>
  <c r="Z40" i="24"/>
  <c r="AA40" i="24"/>
  <c r="AB40" i="24"/>
  <c r="Z41" i="24"/>
  <c r="AA41" i="24"/>
  <c r="AB41" i="24"/>
  <c r="Z42" i="24"/>
  <c r="AA42" i="24"/>
  <c r="AB42" i="24"/>
  <c r="Z43" i="24"/>
  <c r="AA43" i="24"/>
  <c r="AB43" i="24"/>
  <c r="Z44" i="24"/>
  <c r="AA44" i="24"/>
  <c r="AB44" i="24"/>
  <c r="Z45" i="24"/>
  <c r="AA45" i="24"/>
  <c r="AB45" i="24"/>
  <c r="Z46" i="24"/>
  <c r="AA46" i="24"/>
  <c r="AB46" i="24"/>
  <c r="Z47" i="24"/>
  <c r="AA47" i="24"/>
  <c r="AB47" i="24"/>
  <c r="Z48" i="24"/>
  <c r="AA48" i="24"/>
  <c r="AB48" i="24"/>
  <c r="Z49" i="24"/>
  <c r="AA49" i="24"/>
  <c r="AB49" i="24"/>
  <c r="Z50" i="24"/>
  <c r="AA50" i="24"/>
  <c r="AB50" i="24"/>
  <c r="Z51" i="24"/>
  <c r="AA51" i="24"/>
  <c r="AB51" i="24"/>
  <c r="Z52" i="24"/>
  <c r="AA52" i="24"/>
  <c r="AB52" i="24"/>
  <c r="Z53" i="24"/>
  <c r="AA53" i="24"/>
  <c r="AB53" i="24"/>
  <c r="Z54" i="24"/>
  <c r="AA54" i="24"/>
  <c r="AB54" i="24"/>
  <c r="Z55" i="24"/>
  <c r="AA55" i="24"/>
  <c r="AB55" i="24"/>
  <c r="Z56" i="24"/>
  <c r="AA56" i="24"/>
  <c r="AB56" i="24"/>
  <c r="P8" i="24"/>
  <c r="Q8" i="24"/>
  <c r="R8" i="24"/>
  <c r="S8" i="24"/>
  <c r="T8" i="24"/>
  <c r="U8" i="24"/>
  <c r="V8" i="24"/>
  <c r="W8" i="24"/>
  <c r="X8" i="24"/>
  <c r="Y8" i="24"/>
  <c r="P9" i="24"/>
  <c r="Q9" i="24"/>
  <c r="R9" i="24"/>
  <c r="S9" i="24"/>
  <c r="T9" i="24"/>
  <c r="U9" i="24"/>
  <c r="V9" i="24"/>
  <c r="W9" i="24"/>
  <c r="X9" i="24"/>
  <c r="Y9" i="24"/>
  <c r="P10" i="24"/>
  <c r="Q10" i="24"/>
  <c r="R10" i="24"/>
  <c r="S10" i="24"/>
  <c r="T10" i="24"/>
  <c r="U10" i="24"/>
  <c r="V10" i="24"/>
  <c r="W10" i="24"/>
  <c r="X10" i="24"/>
  <c r="Y10" i="24"/>
  <c r="P11" i="24"/>
  <c r="Q11" i="24"/>
  <c r="R11" i="24"/>
  <c r="S11" i="24"/>
  <c r="T11" i="24"/>
  <c r="U11" i="24"/>
  <c r="V11" i="24"/>
  <c r="W11" i="24"/>
  <c r="X11" i="24"/>
  <c r="Y11" i="24"/>
  <c r="P12" i="24"/>
  <c r="Q12" i="24"/>
  <c r="R12" i="24"/>
  <c r="S12" i="24"/>
  <c r="T12" i="24"/>
  <c r="U12" i="24"/>
  <c r="V12" i="24"/>
  <c r="W12" i="24"/>
  <c r="X12" i="24"/>
  <c r="Y12" i="24"/>
  <c r="P13" i="24"/>
  <c r="Q13" i="24"/>
  <c r="R13" i="24"/>
  <c r="S13" i="24"/>
  <c r="T13" i="24"/>
  <c r="U13" i="24"/>
  <c r="V13" i="24"/>
  <c r="W13" i="24"/>
  <c r="X13" i="24"/>
  <c r="Y13" i="24"/>
  <c r="P14" i="24"/>
  <c r="Q14" i="24"/>
  <c r="R14" i="24"/>
  <c r="S14" i="24"/>
  <c r="T14" i="24"/>
  <c r="U14" i="24"/>
  <c r="V14" i="24"/>
  <c r="W14" i="24"/>
  <c r="X14" i="24"/>
  <c r="Y14" i="24"/>
  <c r="P15" i="24"/>
  <c r="Q15" i="24"/>
  <c r="R15" i="24"/>
  <c r="S15" i="24"/>
  <c r="T15" i="24"/>
  <c r="U15" i="24"/>
  <c r="V15" i="24"/>
  <c r="W15" i="24"/>
  <c r="X15" i="24"/>
  <c r="Y15" i="24"/>
  <c r="P16" i="24"/>
  <c r="Q16" i="24"/>
  <c r="R16" i="24"/>
  <c r="S16" i="24"/>
  <c r="T16" i="24"/>
  <c r="U16" i="24"/>
  <c r="V16" i="24"/>
  <c r="W16" i="24"/>
  <c r="X16" i="24"/>
  <c r="Y16" i="24"/>
  <c r="P17" i="24"/>
  <c r="Q17" i="24"/>
  <c r="R17" i="24"/>
  <c r="S17" i="24"/>
  <c r="T17" i="24"/>
  <c r="U17" i="24"/>
  <c r="V17" i="24"/>
  <c r="W17" i="24"/>
  <c r="X17" i="24"/>
  <c r="Y17" i="24"/>
  <c r="P18" i="24"/>
  <c r="Q18" i="24"/>
  <c r="R18" i="24"/>
  <c r="S18" i="24"/>
  <c r="T18" i="24"/>
  <c r="U18" i="24"/>
  <c r="V18" i="24"/>
  <c r="W18" i="24"/>
  <c r="X18" i="24"/>
  <c r="Y18" i="24"/>
  <c r="P19" i="24"/>
  <c r="Q19" i="24"/>
  <c r="R19" i="24"/>
  <c r="S19" i="24"/>
  <c r="T19" i="24"/>
  <c r="U19" i="24"/>
  <c r="V19" i="24"/>
  <c r="W19" i="24"/>
  <c r="X19" i="24"/>
  <c r="Y19" i="24"/>
  <c r="P20" i="24"/>
  <c r="Q20" i="24"/>
  <c r="R20" i="24"/>
  <c r="S20" i="24"/>
  <c r="T20" i="24"/>
  <c r="U20" i="24"/>
  <c r="V20" i="24"/>
  <c r="W20" i="24"/>
  <c r="X20" i="24"/>
  <c r="Y20" i="24"/>
  <c r="P21" i="24"/>
  <c r="Q21" i="24"/>
  <c r="R21" i="24"/>
  <c r="S21" i="24"/>
  <c r="T21" i="24"/>
  <c r="U21" i="24"/>
  <c r="V21" i="24"/>
  <c r="W21" i="24"/>
  <c r="X21" i="24"/>
  <c r="Y21" i="24"/>
  <c r="P22" i="24"/>
  <c r="Q22" i="24"/>
  <c r="R22" i="24"/>
  <c r="S22" i="24"/>
  <c r="T22" i="24"/>
  <c r="U22" i="24"/>
  <c r="V22" i="24"/>
  <c r="W22" i="24"/>
  <c r="X22" i="24"/>
  <c r="Y22" i="24"/>
  <c r="P23" i="24"/>
  <c r="Q23" i="24"/>
  <c r="R23" i="24"/>
  <c r="S23" i="24"/>
  <c r="T23" i="24"/>
  <c r="U23" i="24"/>
  <c r="V23" i="24"/>
  <c r="W23" i="24"/>
  <c r="X23" i="24"/>
  <c r="Y23" i="24"/>
  <c r="P24" i="24"/>
  <c r="Q24" i="24"/>
  <c r="R24" i="24"/>
  <c r="S24" i="24"/>
  <c r="T24" i="24"/>
  <c r="U24" i="24"/>
  <c r="V24" i="24"/>
  <c r="W24" i="24"/>
  <c r="X24" i="24"/>
  <c r="Y24" i="24"/>
  <c r="P25" i="24"/>
  <c r="Q25" i="24"/>
  <c r="R25" i="24"/>
  <c r="S25" i="24"/>
  <c r="T25" i="24"/>
  <c r="U25" i="24"/>
  <c r="V25" i="24"/>
  <c r="W25" i="24"/>
  <c r="X25" i="24"/>
  <c r="Y25" i="24"/>
  <c r="P26" i="24"/>
  <c r="Q26" i="24"/>
  <c r="R26" i="24"/>
  <c r="S26" i="24"/>
  <c r="T26" i="24"/>
  <c r="U26" i="24"/>
  <c r="V26" i="24"/>
  <c r="W26" i="24"/>
  <c r="X26" i="24"/>
  <c r="Y26" i="24"/>
  <c r="P27" i="24"/>
  <c r="Q27" i="24"/>
  <c r="R27" i="24"/>
  <c r="S27" i="24"/>
  <c r="T27" i="24"/>
  <c r="U27" i="24"/>
  <c r="V27" i="24"/>
  <c r="W27" i="24"/>
  <c r="X27" i="24"/>
  <c r="Y27" i="24"/>
  <c r="T57" i="41" l="1"/>
  <c r="AN184" i="42" l="1"/>
  <c r="AM184" i="42"/>
  <c r="AL184" i="42"/>
  <c r="AJ184" i="42"/>
  <c r="AI184" i="42"/>
  <c r="AH184" i="42"/>
  <c r="AF184" i="42"/>
  <c r="AE184" i="42"/>
  <c r="X184" i="42"/>
  <c r="AB184" i="42"/>
  <c r="AA184" i="42"/>
  <c r="Z184" i="42"/>
  <c r="W184" i="42"/>
  <c r="V184" i="42" l="1"/>
  <c r="U184" i="42"/>
  <c r="T184" i="42"/>
  <c r="S184" i="42"/>
  <c r="R184" i="42"/>
  <c r="F184" i="42"/>
  <c r="G184" i="42"/>
  <c r="S56" i="41"/>
  <c r="S55" i="41"/>
  <c r="S57" i="41" s="1"/>
  <c r="T55" i="41"/>
  <c r="P91" i="27" l="1"/>
  <c r="L91" i="27"/>
  <c r="H91" i="27"/>
  <c r="R56" i="4" l="1"/>
  <c r="R55" i="4"/>
  <c r="R57" i="4" l="1"/>
  <c r="C55" i="44" l="1"/>
  <c r="M93" i="42" l="1"/>
  <c r="L93" i="42"/>
  <c r="I93" i="42"/>
  <c r="H93" i="42"/>
  <c r="F93" i="42"/>
  <c r="G93" i="42"/>
  <c r="L8" i="29" l="1"/>
  <c r="J97" i="44" l="1"/>
  <c r="E87" i="44"/>
  <c r="K55" i="44"/>
  <c r="G55" i="44"/>
  <c r="F55" i="44"/>
  <c r="C12" i="44"/>
  <c r="D8" i="44"/>
  <c r="J8" i="44"/>
  <c r="L12" i="29" l="1"/>
  <c r="H12" i="29"/>
  <c r="C8" i="29"/>
  <c r="R56" i="41" l="1"/>
  <c r="R55" i="41"/>
  <c r="P56" i="26"/>
  <c r="P55" i="26"/>
  <c r="S56" i="4"/>
  <c r="S55" i="4"/>
  <c r="S57" i="4" s="1"/>
  <c r="Q56" i="4"/>
  <c r="Q55" i="4"/>
  <c r="Q57" i="4" s="1"/>
  <c r="P55" i="4"/>
  <c r="R57" i="41" l="1"/>
  <c r="P57" i="26"/>
  <c r="C6" i="24" l="1"/>
  <c r="C12" i="29" l="1"/>
  <c r="D44" i="24" l="1"/>
  <c r="C44" i="24"/>
  <c r="Q56" i="41" l="1"/>
  <c r="Q55" i="41"/>
  <c r="O56" i="26"/>
  <c r="O55" i="26"/>
  <c r="O57" i="26" s="1"/>
  <c r="P56" i="4"/>
  <c r="Q57" i="41" l="1"/>
  <c r="P57" i="4"/>
  <c r="K93" i="42"/>
  <c r="J55" i="44" l="1"/>
  <c r="AD184" i="42" l="1"/>
  <c r="S189" i="42" l="1"/>
  <c r="C87" i="44"/>
  <c r="D55" i="4" l="1"/>
  <c r="D56" i="4"/>
  <c r="S92" i="48"/>
  <c r="O92" i="48"/>
  <c r="K92" i="48"/>
  <c r="G92" i="48"/>
  <c r="S187" i="47"/>
  <c r="S188" i="47" s="1"/>
  <c r="AM185" i="47"/>
  <c r="AE185" i="47"/>
  <c r="AA185" i="47"/>
  <c r="S185" i="47"/>
  <c r="AO183" i="47"/>
  <c r="AM183" i="47"/>
  <c r="AL183" i="47"/>
  <c r="AI183" i="47"/>
  <c r="AI185" i="47" s="1"/>
  <c r="AH183" i="47"/>
  <c r="AK183" i="47" s="1"/>
  <c r="AG183" i="47"/>
  <c r="AE183" i="47"/>
  <c r="AD183" i="47"/>
  <c r="AA183" i="47"/>
  <c r="Z183" i="47"/>
  <c r="AC183" i="47" s="1"/>
  <c r="Y183" i="47"/>
  <c r="W183" i="47"/>
  <c r="W185" i="47" s="1"/>
  <c r="V183" i="47"/>
  <c r="S183" i="47"/>
  <c r="R183" i="47"/>
  <c r="U183" i="47" s="1"/>
  <c r="F183" i="47"/>
  <c r="K94" i="47"/>
  <c r="G94" i="47"/>
  <c r="L93" i="47"/>
  <c r="J93" i="47"/>
  <c r="H93" i="47"/>
  <c r="F93" i="47"/>
  <c r="D57" i="4" l="1"/>
  <c r="P56" i="41"/>
  <c r="P55" i="41"/>
  <c r="P57" i="41" s="1"/>
  <c r="O56" i="4" l="1"/>
  <c r="O55" i="4"/>
  <c r="O57" i="4" l="1"/>
  <c r="N56" i="26" l="1"/>
  <c r="N55" i="26"/>
  <c r="N57" i="26" l="1"/>
  <c r="C10" i="29"/>
  <c r="C14" i="29" s="1"/>
  <c r="Y184" i="42"/>
  <c r="J93" i="42"/>
  <c r="AO184" i="42" l="1"/>
  <c r="AK184" i="42"/>
  <c r="AG184" i="42"/>
  <c r="S190" i="42"/>
  <c r="AC184" i="42"/>
  <c r="L87" i="44"/>
  <c r="K12" i="29" l="1"/>
  <c r="J12" i="29"/>
  <c r="I12" i="29"/>
  <c r="G12" i="29"/>
  <c r="F12" i="29"/>
  <c r="E12" i="29"/>
  <c r="D12" i="29"/>
  <c r="L10" i="29"/>
  <c r="K10" i="29"/>
  <c r="J10" i="29"/>
  <c r="I10" i="29"/>
  <c r="H10" i="29"/>
  <c r="G10" i="29"/>
  <c r="F10" i="29"/>
  <c r="E10" i="29"/>
  <c r="D10" i="29"/>
  <c r="K8" i="29"/>
  <c r="J8" i="29"/>
  <c r="I8" i="29"/>
  <c r="H8" i="29"/>
  <c r="G8" i="29"/>
  <c r="F8" i="29"/>
  <c r="E8" i="29"/>
  <c r="D8" i="29"/>
  <c r="H14" i="29" l="1"/>
  <c r="D14" i="29"/>
  <c r="L97" i="44"/>
  <c r="H97" i="44"/>
  <c r="K97" i="44"/>
  <c r="F97" i="44"/>
  <c r="E97" i="44"/>
  <c r="C97" i="44"/>
  <c r="J12" i="44"/>
  <c r="I97" i="44"/>
  <c r="G97" i="44"/>
  <c r="L95" i="44"/>
  <c r="K95" i="44"/>
  <c r="J95" i="44"/>
  <c r="I95" i="44"/>
  <c r="H95" i="44"/>
  <c r="G95" i="44"/>
  <c r="F95" i="44"/>
  <c r="E95" i="44"/>
  <c r="D95" i="44"/>
  <c r="C95" i="44"/>
  <c r="L93" i="44"/>
  <c r="K93" i="44"/>
  <c r="J93" i="44"/>
  <c r="I93" i="44"/>
  <c r="H93" i="44"/>
  <c r="G93" i="44"/>
  <c r="F93" i="44"/>
  <c r="E93" i="44"/>
  <c r="D93" i="44"/>
  <c r="C93" i="44"/>
  <c r="L91" i="44"/>
  <c r="K91" i="44"/>
  <c r="J91" i="44"/>
  <c r="I91" i="44"/>
  <c r="H91" i="44"/>
  <c r="G91" i="44"/>
  <c r="F91" i="44"/>
  <c r="E91" i="44"/>
  <c r="D91" i="44"/>
  <c r="C91" i="44"/>
  <c r="L89" i="44"/>
  <c r="K89" i="44"/>
  <c r="J89" i="44"/>
  <c r="I89" i="44"/>
  <c r="H89" i="44"/>
  <c r="G89" i="44"/>
  <c r="F89" i="44"/>
  <c r="E89" i="44"/>
  <c r="D89" i="44"/>
  <c r="C89" i="44"/>
  <c r="F87" i="44"/>
  <c r="K87" i="44"/>
  <c r="J87" i="44"/>
  <c r="I87" i="44"/>
  <c r="H87" i="44"/>
  <c r="G87" i="44"/>
  <c r="D87" i="44"/>
  <c r="L55" i="44"/>
  <c r="I55" i="44"/>
  <c r="H55" i="44"/>
  <c r="H56" i="44" s="1"/>
  <c r="E55" i="44"/>
  <c r="D55" i="44"/>
  <c r="L14" i="44"/>
  <c r="K14" i="44"/>
  <c r="J14" i="44"/>
  <c r="I14" i="44"/>
  <c r="H14" i="44"/>
  <c r="G14" i="44"/>
  <c r="F14" i="44"/>
  <c r="E14" i="44"/>
  <c r="D14" i="44"/>
  <c r="C14" i="44"/>
  <c r="L12" i="44"/>
  <c r="K12" i="44"/>
  <c r="I12" i="44"/>
  <c r="H12" i="44"/>
  <c r="G12" i="44"/>
  <c r="F12" i="44"/>
  <c r="E12" i="44"/>
  <c r="D12" i="44"/>
  <c r="L10" i="44"/>
  <c r="K10" i="44"/>
  <c r="J10" i="44"/>
  <c r="I10" i="44"/>
  <c r="H10" i="44"/>
  <c r="G10" i="44"/>
  <c r="F10" i="44"/>
  <c r="E10" i="44"/>
  <c r="D10" i="44"/>
  <c r="C10" i="44"/>
  <c r="L8" i="44"/>
  <c r="K8" i="44"/>
  <c r="I8" i="44"/>
  <c r="H8" i="44"/>
  <c r="G8" i="44"/>
  <c r="F8" i="44"/>
  <c r="E8" i="44"/>
  <c r="C8" i="44"/>
  <c r="E94" i="44" l="1"/>
  <c r="F94" i="44"/>
  <c r="C99" i="44"/>
  <c r="F99" i="44"/>
  <c r="F96" i="44"/>
  <c r="G96" i="44"/>
  <c r="H9" i="44"/>
  <c r="J14" i="29"/>
  <c r="G11" i="44"/>
  <c r="F15" i="44"/>
  <c r="H11" i="44"/>
  <c r="D13" i="44"/>
  <c r="E96" i="44"/>
  <c r="G94" i="44"/>
  <c r="I94" i="44"/>
  <c r="E92" i="44"/>
  <c r="G92" i="44"/>
  <c r="D92" i="44"/>
  <c r="I90" i="44"/>
  <c r="H90" i="44"/>
  <c r="L88" i="44"/>
  <c r="E56" i="44"/>
  <c r="E13" i="44"/>
  <c r="J13" i="44"/>
  <c r="E11" i="44"/>
  <c r="K11" i="44"/>
  <c r="G13" i="44"/>
  <c r="K13" i="44"/>
  <c r="D11" i="44"/>
  <c r="J11" i="44"/>
  <c r="F13" i="44"/>
  <c r="F11" i="44"/>
  <c r="L11" i="44"/>
  <c r="D56" i="44"/>
  <c r="I56" i="44"/>
  <c r="F56" i="44"/>
  <c r="G56" i="44"/>
  <c r="F9" i="44"/>
  <c r="L9" i="44"/>
  <c r="G9" i="44"/>
  <c r="I11" i="44"/>
  <c r="G15" i="44"/>
  <c r="H15" i="44"/>
  <c r="I15" i="44"/>
  <c r="D9" i="44"/>
  <c r="J9" i="44"/>
  <c r="H13" i="44"/>
  <c r="D15" i="44"/>
  <c r="I9" i="44"/>
  <c r="E9" i="44"/>
  <c r="K9" i="44"/>
  <c r="I13" i="44"/>
  <c r="E15" i="44"/>
  <c r="E98" i="44"/>
  <c r="F98" i="44"/>
  <c r="I98" i="44"/>
  <c r="D96" i="44"/>
  <c r="H96" i="44"/>
  <c r="I96" i="44"/>
  <c r="H94" i="44"/>
  <c r="H92" i="44"/>
  <c r="I92" i="44"/>
  <c r="K92" i="44"/>
  <c r="J90" i="44"/>
  <c r="E90" i="44"/>
  <c r="F90" i="44"/>
  <c r="D90" i="44"/>
  <c r="J56" i="44"/>
  <c r="K56" i="44"/>
  <c r="L56" i="44"/>
  <c r="J15" i="44"/>
  <c r="K15" i="44"/>
  <c r="L15" i="44"/>
  <c r="L13" i="44"/>
  <c r="J96" i="44"/>
  <c r="K96" i="44"/>
  <c r="L96" i="44"/>
  <c r="D94" i="44"/>
  <c r="K94" i="44"/>
  <c r="J94" i="44"/>
  <c r="L94" i="44"/>
  <c r="F92" i="44"/>
  <c r="L92" i="44"/>
  <c r="J92" i="44"/>
  <c r="G90" i="44"/>
  <c r="K90" i="44"/>
  <c r="L90" i="44"/>
  <c r="E88" i="44"/>
  <c r="F88" i="44"/>
  <c r="H88" i="44"/>
  <c r="G88" i="44"/>
  <c r="I88" i="44"/>
  <c r="J88" i="44"/>
  <c r="K88" i="44"/>
  <c r="D88" i="44"/>
  <c r="K98" i="44"/>
  <c r="H98" i="44"/>
  <c r="G98" i="44"/>
  <c r="L98" i="44"/>
  <c r="D97" i="44"/>
  <c r="D98" i="44" s="1"/>
  <c r="E99" i="44"/>
  <c r="G99" i="44"/>
  <c r="I99" i="44"/>
  <c r="H99" i="44"/>
  <c r="K99" i="44"/>
  <c r="G16" i="44"/>
  <c r="I16" i="44"/>
  <c r="D16" i="44"/>
  <c r="H16" i="44"/>
  <c r="C16" i="44"/>
  <c r="E16" i="44"/>
  <c r="K16" i="44"/>
  <c r="F16" i="44"/>
  <c r="K17" i="44" l="1"/>
  <c r="G17" i="44"/>
  <c r="E17" i="44"/>
  <c r="F17" i="44"/>
  <c r="I17" i="44"/>
  <c r="H17" i="44"/>
  <c r="D17" i="44"/>
  <c r="D99" i="44"/>
  <c r="J99" i="44" s="1"/>
  <c r="J98" i="44"/>
  <c r="L99" i="44"/>
  <c r="L100" i="44" s="1"/>
  <c r="F100" i="44"/>
  <c r="G100" i="44"/>
  <c r="H100" i="44"/>
  <c r="K100" i="44"/>
  <c r="E100" i="44"/>
  <c r="I100" i="44"/>
  <c r="D100" i="44" l="1"/>
  <c r="J100" i="44"/>
  <c r="L16" i="44" l="1"/>
  <c r="L17" i="44" s="1"/>
  <c r="J16" i="44"/>
  <c r="T56" i="41"/>
  <c r="O56" i="41"/>
  <c r="N56" i="41"/>
  <c r="M56" i="41"/>
  <c r="L56" i="41"/>
  <c r="K56" i="41"/>
  <c r="J56" i="41"/>
  <c r="I56" i="41"/>
  <c r="H56" i="41"/>
  <c r="G56" i="41"/>
  <c r="F56" i="41"/>
  <c r="E56" i="41"/>
  <c r="O55" i="41"/>
  <c r="N55" i="41"/>
  <c r="M55" i="41"/>
  <c r="L55" i="41"/>
  <c r="K55" i="41"/>
  <c r="J55" i="41"/>
  <c r="I55" i="41"/>
  <c r="H55" i="41"/>
  <c r="G55" i="41"/>
  <c r="F55" i="41"/>
  <c r="E55" i="41"/>
  <c r="E57" i="41" l="1"/>
  <c r="K57" i="41"/>
  <c r="J17" i="44"/>
  <c r="I57" i="41"/>
  <c r="G57" i="41"/>
  <c r="L57" i="41"/>
  <c r="H57" i="41"/>
  <c r="M57" i="41"/>
  <c r="F57" i="41"/>
  <c r="N57" i="41"/>
  <c r="O57" i="41"/>
  <c r="J57" i="41"/>
  <c r="M56" i="26" l="1"/>
  <c r="M55" i="26"/>
  <c r="M57" i="26" l="1"/>
  <c r="N56" i="4" l="1"/>
  <c r="N55" i="4"/>
  <c r="N57" i="4" l="1"/>
  <c r="L56" i="26" l="1"/>
  <c r="L55" i="26"/>
  <c r="M56" i="4"/>
  <c r="M55" i="4"/>
  <c r="L55" i="4"/>
  <c r="L57" i="26" l="1"/>
  <c r="M57" i="4"/>
  <c r="C10" i="24" l="1"/>
  <c r="K56" i="26" l="1"/>
  <c r="K55" i="26"/>
  <c r="Q56" i="26"/>
  <c r="J56" i="26"/>
  <c r="I56" i="26"/>
  <c r="H56" i="26"/>
  <c r="G56" i="26"/>
  <c r="F56" i="26"/>
  <c r="E56" i="26"/>
  <c r="D56" i="26"/>
  <c r="Q55" i="26"/>
  <c r="J55" i="26"/>
  <c r="I55" i="26"/>
  <c r="H55" i="26"/>
  <c r="G55" i="26"/>
  <c r="G57" i="26" s="1"/>
  <c r="F55" i="26"/>
  <c r="E55" i="26"/>
  <c r="D55" i="26"/>
  <c r="J57" i="26" l="1"/>
  <c r="D57" i="26"/>
  <c r="H57" i="26"/>
  <c r="Q57" i="26"/>
  <c r="F57" i="26"/>
  <c r="I57" i="26"/>
  <c r="E57" i="26"/>
  <c r="K57" i="26"/>
  <c r="L56" i="4"/>
  <c r="L57" i="4" l="1"/>
  <c r="K55" i="4" l="1"/>
  <c r="K56" i="4"/>
  <c r="J56" i="4"/>
  <c r="I56" i="4"/>
  <c r="I55" i="4"/>
  <c r="K57" i="4" l="1"/>
  <c r="Y79" i="36" l="1"/>
  <c r="X79" i="36"/>
  <c r="W79" i="36"/>
  <c r="V79" i="36"/>
  <c r="U79" i="36"/>
  <c r="T79" i="36"/>
  <c r="S79" i="36"/>
  <c r="R79" i="36"/>
  <c r="Q79" i="36"/>
  <c r="P79" i="36"/>
  <c r="O79" i="36"/>
  <c r="N79" i="36"/>
  <c r="M79" i="36"/>
  <c r="L79" i="36"/>
  <c r="K79" i="36"/>
  <c r="J79" i="36"/>
  <c r="I79" i="36"/>
  <c r="H79" i="36"/>
  <c r="G79" i="36"/>
  <c r="F79" i="36"/>
  <c r="Y78" i="36"/>
  <c r="X78" i="36"/>
  <c r="W78" i="36"/>
  <c r="V78" i="36"/>
  <c r="U78" i="36"/>
  <c r="T78" i="36"/>
  <c r="S78" i="36"/>
  <c r="R78" i="36"/>
  <c r="Q78" i="36"/>
  <c r="P78" i="36"/>
  <c r="O78" i="36"/>
  <c r="N78" i="36"/>
  <c r="M78" i="36"/>
  <c r="L78" i="36"/>
  <c r="K78" i="36"/>
  <c r="J78" i="36"/>
  <c r="I78" i="36"/>
  <c r="H78" i="36"/>
  <c r="G78" i="36"/>
  <c r="F78" i="36"/>
  <c r="Y77" i="36"/>
  <c r="X77" i="36"/>
  <c r="W77" i="36"/>
  <c r="V77" i="36"/>
  <c r="U77" i="36"/>
  <c r="T77" i="36"/>
  <c r="S77" i="36"/>
  <c r="R77" i="36"/>
  <c r="Q77" i="36"/>
  <c r="P77" i="36"/>
  <c r="O77" i="36"/>
  <c r="N77" i="36"/>
  <c r="M77" i="36"/>
  <c r="L77" i="36"/>
  <c r="K77" i="36"/>
  <c r="J77" i="36"/>
  <c r="I77" i="36"/>
  <c r="H77" i="36"/>
  <c r="G77" i="36"/>
  <c r="F77" i="36"/>
  <c r="Y76" i="36"/>
  <c r="X76" i="36"/>
  <c r="W76" i="36"/>
  <c r="V76" i="36"/>
  <c r="U76" i="36"/>
  <c r="T76" i="36"/>
  <c r="S76" i="36"/>
  <c r="R76" i="36"/>
  <c r="Q76" i="36"/>
  <c r="P76" i="36"/>
  <c r="O76" i="36"/>
  <c r="N76" i="36"/>
  <c r="M76" i="36"/>
  <c r="L76" i="36"/>
  <c r="K76" i="36"/>
  <c r="J76" i="36"/>
  <c r="I76" i="36"/>
  <c r="H76" i="36"/>
  <c r="G76" i="36"/>
  <c r="F76" i="36"/>
  <c r="Y75" i="36"/>
  <c r="X75" i="36"/>
  <c r="W75" i="36"/>
  <c r="V75" i="36"/>
  <c r="U75" i="36"/>
  <c r="T75" i="36"/>
  <c r="S75" i="36"/>
  <c r="R75" i="36"/>
  <c r="Q75" i="36"/>
  <c r="P75" i="36"/>
  <c r="O75" i="36"/>
  <c r="N75" i="36"/>
  <c r="M75" i="36"/>
  <c r="L75" i="36"/>
  <c r="K75" i="36"/>
  <c r="J75" i="36"/>
  <c r="I75" i="36"/>
  <c r="H75" i="36"/>
  <c r="G75" i="36"/>
  <c r="F75" i="36"/>
  <c r="Y74" i="36"/>
  <c r="X74" i="36"/>
  <c r="W74" i="36"/>
  <c r="V74" i="36"/>
  <c r="U74" i="36"/>
  <c r="T74" i="36"/>
  <c r="S74" i="36"/>
  <c r="R74" i="36"/>
  <c r="Q74" i="36"/>
  <c r="P74" i="36"/>
  <c r="O74" i="36"/>
  <c r="N74" i="36"/>
  <c r="M74" i="36"/>
  <c r="L74" i="36"/>
  <c r="K74" i="36"/>
  <c r="J74" i="36"/>
  <c r="I74" i="36"/>
  <c r="H74" i="36"/>
  <c r="G74" i="36"/>
  <c r="F74" i="36"/>
  <c r="Y73" i="36"/>
  <c r="X73" i="36"/>
  <c r="W73" i="36"/>
  <c r="V73" i="36"/>
  <c r="U73" i="36"/>
  <c r="T73" i="36"/>
  <c r="S73" i="36"/>
  <c r="R73" i="36"/>
  <c r="Q73" i="36"/>
  <c r="P73" i="36"/>
  <c r="O73" i="36"/>
  <c r="N73" i="36"/>
  <c r="M73" i="36"/>
  <c r="L73" i="36"/>
  <c r="K73" i="36"/>
  <c r="J73" i="36"/>
  <c r="I73" i="36"/>
  <c r="H73" i="36"/>
  <c r="G73" i="36"/>
  <c r="F73" i="36"/>
  <c r="Y72" i="36"/>
  <c r="X72" i="36"/>
  <c r="W72" i="36"/>
  <c r="V72" i="36"/>
  <c r="U72" i="36"/>
  <c r="T72" i="36"/>
  <c r="S72" i="36"/>
  <c r="R72" i="36"/>
  <c r="Q72" i="36"/>
  <c r="P72" i="36"/>
  <c r="O72" i="36"/>
  <c r="N72" i="36"/>
  <c r="M72" i="36"/>
  <c r="L72" i="36"/>
  <c r="K72" i="36"/>
  <c r="J72" i="36"/>
  <c r="I72" i="36"/>
  <c r="H72" i="36"/>
  <c r="G72" i="36"/>
  <c r="F72" i="36"/>
  <c r="Y71" i="36"/>
  <c r="X71" i="36"/>
  <c r="W71" i="36"/>
  <c r="V71" i="36"/>
  <c r="U71" i="36"/>
  <c r="T71" i="36"/>
  <c r="S71" i="36"/>
  <c r="R71" i="36"/>
  <c r="Q71" i="36"/>
  <c r="P71" i="36"/>
  <c r="O71" i="36"/>
  <c r="N71" i="36"/>
  <c r="M71" i="36"/>
  <c r="L71" i="36"/>
  <c r="K71" i="36"/>
  <c r="J71" i="36"/>
  <c r="I71" i="36"/>
  <c r="H71" i="36"/>
  <c r="G71" i="36"/>
  <c r="F71" i="36"/>
  <c r="Y70" i="36"/>
  <c r="X70" i="36"/>
  <c r="W70" i="36"/>
  <c r="V70" i="36"/>
  <c r="U70" i="36"/>
  <c r="T70" i="36"/>
  <c r="S70" i="36"/>
  <c r="R70" i="36"/>
  <c r="Q70" i="36"/>
  <c r="P70" i="36"/>
  <c r="O70" i="36"/>
  <c r="N70" i="36"/>
  <c r="M70" i="36"/>
  <c r="L70" i="36"/>
  <c r="K70" i="36"/>
  <c r="J70" i="36"/>
  <c r="I70" i="36"/>
  <c r="H70" i="36"/>
  <c r="G70" i="36"/>
  <c r="F70" i="36"/>
  <c r="Y69" i="36"/>
  <c r="X69" i="36"/>
  <c r="W69" i="36"/>
  <c r="V69" i="36"/>
  <c r="U69" i="36"/>
  <c r="T69" i="36"/>
  <c r="S69" i="36"/>
  <c r="R69" i="36"/>
  <c r="Q69" i="36"/>
  <c r="P69" i="36"/>
  <c r="O69" i="36"/>
  <c r="N69" i="36"/>
  <c r="M69" i="36"/>
  <c r="L69" i="36"/>
  <c r="K69" i="36"/>
  <c r="J69" i="36"/>
  <c r="I69" i="36"/>
  <c r="H69" i="36"/>
  <c r="G69" i="36"/>
  <c r="F69" i="36"/>
  <c r="Y68" i="36"/>
  <c r="X68" i="36"/>
  <c r="W68" i="36"/>
  <c r="V68" i="36"/>
  <c r="U68" i="36"/>
  <c r="T68" i="36"/>
  <c r="S68" i="36"/>
  <c r="R68" i="36"/>
  <c r="Q68" i="36"/>
  <c r="P68" i="36"/>
  <c r="O68" i="36"/>
  <c r="N68" i="36"/>
  <c r="M68" i="36"/>
  <c r="L68" i="36"/>
  <c r="K68" i="36"/>
  <c r="J68" i="36"/>
  <c r="I68" i="36"/>
  <c r="H68" i="36"/>
  <c r="G68" i="36"/>
  <c r="F68" i="36"/>
  <c r="Y67" i="36"/>
  <c r="X67" i="36"/>
  <c r="W67" i="36"/>
  <c r="V67" i="36"/>
  <c r="U67" i="36"/>
  <c r="T67" i="36"/>
  <c r="S67" i="36"/>
  <c r="R67" i="36"/>
  <c r="Q67" i="36"/>
  <c r="P67" i="36"/>
  <c r="O67" i="36"/>
  <c r="N67" i="36"/>
  <c r="M67" i="36"/>
  <c r="L67" i="36"/>
  <c r="K67" i="36"/>
  <c r="J67" i="36"/>
  <c r="I67" i="36"/>
  <c r="H67" i="36"/>
  <c r="G67" i="36"/>
  <c r="F67" i="36"/>
  <c r="Y66" i="36"/>
  <c r="X66" i="36"/>
  <c r="W66" i="36"/>
  <c r="V66" i="36"/>
  <c r="U66" i="36"/>
  <c r="T66" i="36"/>
  <c r="S66" i="36"/>
  <c r="R66" i="36"/>
  <c r="Q66" i="36"/>
  <c r="P66" i="36"/>
  <c r="O66" i="36"/>
  <c r="N66" i="36"/>
  <c r="M66" i="36"/>
  <c r="L66" i="36"/>
  <c r="K66" i="36"/>
  <c r="J66" i="36"/>
  <c r="I66" i="36"/>
  <c r="H66" i="36"/>
  <c r="G66" i="36"/>
  <c r="F66" i="36"/>
  <c r="Y65" i="36"/>
  <c r="X65" i="36"/>
  <c r="W65" i="36"/>
  <c r="V65" i="36"/>
  <c r="U65" i="36"/>
  <c r="T65" i="36"/>
  <c r="S65" i="36"/>
  <c r="R65" i="36"/>
  <c r="Q65" i="36"/>
  <c r="P65" i="36"/>
  <c r="O65" i="36"/>
  <c r="N65" i="36"/>
  <c r="M65" i="36"/>
  <c r="L65" i="36"/>
  <c r="K65" i="36"/>
  <c r="J65" i="36"/>
  <c r="I65" i="36"/>
  <c r="H65" i="36"/>
  <c r="G65" i="36"/>
  <c r="F65" i="36"/>
  <c r="Y64" i="36"/>
  <c r="X64" i="36"/>
  <c r="W64" i="36"/>
  <c r="V64" i="36"/>
  <c r="U64" i="36"/>
  <c r="T64" i="36"/>
  <c r="S64" i="36"/>
  <c r="R64" i="36"/>
  <c r="Q64" i="36"/>
  <c r="P64" i="36"/>
  <c r="O64" i="36"/>
  <c r="N64" i="36"/>
  <c r="M64" i="36"/>
  <c r="L64" i="36"/>
  <c r="K64" i="36"/>
  <c r="J64" i="36"/>
  <c r="I64" i="36"/>
  <c r="H64" i="36"/>
  <c r="G64" i="36"/>
  <c r="F64" i="36"/>
  <c r="Y63" i="36"/>
  <c r="X63" i="36"/>
  <c r="W63" i="36"/>
  <c r="V63" i="36"/>
  <c r="U63" i="36"/>
  <c r="T63" i="36"/>
  <c r="S63" i="36"/>
  <c r="R63" i="36"/>
  <c r="Q63" i="36"/>
  <c r="P63" i="36"/>
  <c r="O63" i="36"/>
  <c r="N63" i="36"/>
  <c r="M63" i="36"/>
  <c r="L63" i="36"/>
  <c r="K63" i="36"/>
  <c r="J63" i="36"/>
  <c r="I63" i="36"/>
  <c r="H63" i="36"/>
  <c r="G63" i="36"/>
  <c r="F63" i="36"/>
  <c r="Y62" i="36"/>
  <c r="X62" i="36"/>
  <c r="W62" i="36"/>
  <c r="V62" i="36"/>
  <c r="U62" i="36"/>
  <c r="T62" i="36"/>
  <c r="S62" i="36"/>
  <c r="R62" i="36"/>
  <c r="Q62" i="36"/>
  <c r="P62" i="36"/>
  <c r="O62" i="36"/>
  <c r="N62" i="36"/>
  <c r="M62" i="36"/>
  <c r="L62" i="36"/>
  <c r="K62" i="36"/>
  <c r="J62" i="36"/>
  <c r="I62" i="36"/>
  <c r="H62" i="36"/>
  <c r="G62" i="36"/>
  <c r="F62" i="36"/>
  <c r="Y61" i="36"/>
  <c r="X61" i="36"/>
  <c r="W61" i="36"/>
  <c r="V61" i="36"/>
  <c r="U61" i="36"/>
  <c r="T61" i="36"/>
  <c r="S61" i="36"/>
  <c r="R61" i="36"/>
  <c r="Q61" i="36"/>
  <c r="P61" i="36"/>
  <c r="O61" i="36"/>
  <c r="N61" i="36"/>
  <c r="M61" i="36"/>
  <c r="L61" i="36"/>
  <c r="K61" i="36"/>
  <c r="J61" i="36"/>
  <c r="I61" i="36"/>
  <c r="H61" i="36"/>
  <c r="G61" i="36"/>
  <c r="F61" i="36"/>
  <c r="Y60" i="36"/>
  <c r="X60" i="36"/>
  <c r="W60" i="36"/>
  <c r="V60" i="36"/>
  <c r="U60" i="36"/>
  <c r="T60" i="36"/>
  <c r="S60" i="36"/>
  <c r="R60" i="36"/>
  <c r="Q60" i="36"/>
  <c r="P60" i="36"/>
  <c r="O60" i="36"/>
  <c r="N60" i="36"/>
  <c r="M60" i="36"/>
  <c r="L60" i="36"/>
  <c r="K60" i="36"/>
  <c r="J60" i="36"/>
  <c r="I60" i="36"/>
  <c r="H60" i="36"/>
  <c r="G60" i="36"/>
  <c r="F60" i="36"/>
  <c r="Y59" i="36"/>
  <c r="X59" i="36"/>
  <c r="W59" i="36"/>
  <c r="V59" i="36"/>
  <c r="U59" i="36"/>
  <c r="T59" i="36"/>
  <c r="S59" i="36"/>
  <c r="R59" i="36"/>
  <c r="Q59" i="36"/>
  <c r="P59" i="36"/>
  <c r="O59" i="36"/>
  <c r="N59" i="36"/>
  <c r="M59" i="36"/>
  <c r="L59" i="36"/>
  <c r="K59" i="36"/>
  <c r="J59" i="36"/>
  <c r="I59" i="36"/>
  <c r="H59" i="36"/>
  <c r="G59" i="36"/>
  <c r="F59" i="36"/>
  <c r="Y58" i="36"/>
  <c r="X58" i="36"/>
  <c r="W58" i="36"/>
  <c r="V58" i="36"/>
  <c r="U58" i="36"/>
  <c r="T58" i="36"/>
  <c r="S58" i="36"/>
  <c r="R58" i="36"/>
  <c r="Q58" i="36"/>
  <c r="P58" i="36"/>
  <c r="O58" i="36"/>
  <c r="N58" i="36"/>
  <c r="M58" i="36"/>
  <c r="L58" i="36"/>
  <c r="K58" i="36"/>
  <c r="J58" i="36"/>
  <c r="I58" i="36"/>
  <c r="H58" i="36"/>
  <c r="G58" i="36"/>
  <c r="F58" i="36"/>
  <c r="Y57" i="36"/>
  <c r="X57" i="36"/>
  <c r="W57" i="36"/>
  <c r="V57" i="36"/>
  <c r="U57" i="36"/>
  <c r="T57" i="36"/>
  <c r="S57" i="36"/>
  <c r="R57" i="36"/>
  <c r="Q57" i="36"/>
  <c r="P57" i="36"/>
  <c r="O57" i="36"/>
  <c r="N57" i="36"/>
  <c r="M57" i="36"/>
  <c r="L57" i="36"/>
  <c r="K57" i="36"/>
  <c r="J57" i="36"/>
  <c r="I57" i="36"/>
  <c r="H57" i="36"/>
  <c r="G57" i="36"/>
  <c r="F57" i="36"/>
  <c r="Y56" i="36"/>
  <c r="X56" i="36"/>
  <c r="W56" i="36"/>
  <c r="V56" i="36"/>
  <c r="U56" i="36"/>
  <c r="T56" i="36"/>
  <c r="S56" i="36"/>
  <c r="R56" i="36"/>
  <c r="Q56" i="36"/>
  <c r="P56" i="36"/>
  <c r="O56" i="36"/>
  <c r="N56" i="36"/>
  <c r="M56" i="36"/>
  <c r="L56" i="36"/>
  <c r="K56" i="36"/>
  <c r="J56" i="36"/>
  <c r="I56" i="36"/>
  <c r="H56" i="36"/>
  <c r="G56" i="36"/>
  <c r="F56" i="36"/>
  <c r="Y55" i="36"/>
  <c r="X55" i="36"/>
  <c r="W55" i="36"/>
  <c r="V55" i="36"/>
  <c r="U55" i="36"/>
  <c r="T55" i="36"/>
  <c r="S55" i="36"/>
  <c r="R55" i="36"/>
  <c r="Q55" i="36"/>
  <c r="P55" i="36"/>
  <c r="O55" i="36"/>
  <c r="N55" i="36"/>
  <c r="M55" i="36"/>
  <c r="L55" i="36"/>
  <c r="K55" i="36"/>
  <c r="J55" i="36"/>
  <c r="I55" i="36"/>
  <c r="H55" i="36"/>
  <c r="G55" i="36"/>
  <c r="F55" i="36"/>
  <c r="Y54" i="36"/>
  <c r="X54" i="36"/>
  <c r="W54" i="36"/>
  <c r="V54" i="36"/>
  <c r="U54" i="36"/>
  <c r="T54" i="36"/>
  <c r="S54" i="36"/>
  <c r="R54" i="36"/>
  <c r="Q54" i="36"/>
  <c r="P54" i="36"/>
  <c r="O54" i="36"/>
  <c r="N54" i="36"/>
  <c r="M54" i="36"/>
  <c r="L54" i="36"/>
  <c r="K54" i="36"/>
  <c r="J54" i="36"/>
  <c r="I54" i="36"/>
  <c r="H54" i="36"/>
  <c r="G54" i="36"/>
  <c r="F54" i="36"/>
  <c r="Y53" i="36"/>
  <c r="X53" i="36"/>
  <c r="W53" i="36"/>
  <c r="V53" i="36"/>
  <c r="U53" i="36"/>
  <c r="T53" i="36"/>
  <c r="S53" i="36"/>
  <c r="R53" i="36"/>
  <c r="Q53" i="36"/>
  <c r="P53" i="36"/>
  <c r="O53" i="36"/>
  <c r="N53" i="36"/>
  <c r="M53" i="36"/>
  <c r="L53" i="36"/>
  <c r="K53" i="36"/>
  <c r="J53" i="36"/>
  <c r="I53" i="36"/>
  <c r="H53" i="36"/>
  <c r="G53" i="36"/>
  <c r="F53" i="36"/>
  <c r="Y52" i="36"/>
  <c r="X52" i="36"/>
  <c r="W52" i="36"/>
  <c r="V52" i="36"/>
  <c r="U52" i="36"/>
  <c r="T52" i="36"/>
  <c r="S52" i="36"/>
  <c r="R52" i="36"/>
  <c r="Q52" i="36"/>
  <c r="P52" i="36"/>
  <c r="O52" i="36"/>
  <c r="N52" i="36"/>
  <c r="M52" i="36"/>
  <c r="L52" i="36"/>
  <c r="K52" i="36"/>
  <c r="J52" i="36"/>
  <c r="I52" i="36"/>
  <c r="H52" i="36"/>
  <c r="G52" i="36"/>
  <c r="F52" i="36"/>
  <c r="Y51" i="36"/>
  <c r="X51" i="36"/>
  <c r="W51" i="36"/>
  <c r="V51" i="36"/>
  <c r="U51" i="36"/>
  <c r="T51" i="36"/>
  <c r="S51" i="36"/>
  <c r="R51" i="36"/>
  <c r="Q51" i="36"/>
  <c r="P51" i="36"/>
  <c r="O51" i="36"/>
  <c r="N51" i="36"/>
  <c r="M51" i="36"/>
  <c r="L51" i="36"/>
  <c r="K51" i="36"/>
  <c r="J51" i="36"/>
  <c r="I51" i="36"/>
  <c r="H51" i="36"/>
  <c r="G51" i="36"/>
  <c r="F51" i="36"/>
  <c r="Y50" i="36"/>
  <c r="X50" i="36"/>
  <c r="W50" i="36"/>
  <c r="V50" i="36"/>
  <c r="U50" i="36"/>
  <c r="T50" i="36"/>
  <c r="S50" i="36"/>
  <c r="R50" i="36"/>
  <c r="Q50" i="36"/>
  <c r="P50" i="36"/>
  <c r="O50" i="36"/>
  <c r="N50" i="36"/>
  <c r="M50" i="36"/>
  <c r="L50" i="36"/>
  <c r="K50" i="36"/>
  <c r="J50" i="36"/>
  <c r="I50" i="36"/>
  <c r="H50" i="36"/>
  <c r="G50" i="36"/>
  <c r="F50" i="36"/>
  <c r="Y49" i="36"/>
  <c r="X49" i="36"/>
  <c r="W49" i="36"/>
  <c r="V49" i="36"/>
  <c r="U49" i="36"/>
  <c r="T49" i="36"/>
  <c r="S49" i="36"/>
  <c r="R49" i="36"/>
  <c r="Q49" i="36"/>
  <c r="P49" i="36"/>
  <c r="O49" i="36"/>
  <c r="N49" i="36"/>
  <c r="M49" i="36"/>
  <c r="L49" i="36"/>
  <c r="K49" i="36"/>
  <c r="J49" i="36"/>
  <c r="I49" i="36"/>
  <c r="H49" i="36"/>
  <c r="G49" i="36"/>
  <c r="F49" i="36"/>
  <c r="Y48" i="36"/>
  <c r="X48" i="36"/>
  <c r="W48" i="36"/>
  <c r="V48" i="36"/>
  <c r="U48" i="36"/>
  <c r="T48" i="36"/>
  <c r="S48" i="36"/>
  <c r="R48" i="36"/>
  <c r="Q48" i="36"/>
  <c r="P48" i="36"/>
  <c r="O48" i="36"/>
  <c r="N48" i="36"/>
  <c r="M48" i="36"/>
  <c r="L48" i="36"/>
  <c r="K48" i="36"/>
  <c r="J48" i="36"/>
  <c r="I48" i="36"/>
  <c r="H48" i="36"/>
  <c r="G48" i="36"/>
  <c r="F48" i="36"/>
  <c r="Y47" i="36"/>
  <c r="X47" i="36"/>
  <c r="W47" i="36"/>
  <c r="V47" i="36"/>
  <c r="U47" i="36"/>
  <c r="T47" i="36"/>
  <c r="S47" i="36"/>
  <c r="R47" i="36"/>
  <c r="Q47" i="36"/>
  <c r="P47" i="36"/>
  <c r="O47" i="36"/>
  <c r="N47" i="36"/>
  <c r="M47" i="36"/>
  <c r="L47" i="36"/>
  <c r="K47" i="36"/>
  <c r="J47" i="36"/>
  <c r="I47" i="36"/>
  <c r="H47" i="36"/>
  <c r="G47" i="36"/>
  <c r="F47" i="36"/>
  <c r="Y46" i="36"/>
  <c r="X46" i="36"/>
  <c r="W46" i="36"/>
  <c r="V46" i="36"/>
  <c r="U46" i="36"/>
  <c r="T46" i="36"/>
  <c r="S46" i="36"/>
  <c r="R46" i="36"/>
  <c r="Q46" i="36"/>
  <c r="P46" i="36"/>
  <c r="O46" i="36"/>
  <c r="N46" i="36"/>
  <c r="M46" i="36"/>
  <c r="L46" i="36"/>
  <c r="K46" i="36"/>
  <c r="J46" i="36"/>
  <c r="I46" i="36"/>
  <c r="H46" i="36"/>
  <c r="G46" i="36"/>
  <c r="F46" i="36"/>
  <c r="Y45" i="36"/>
  <c r="X45" i="36"/>
  <c r="W45" i="36"/>
  <c r="V45" i="36"/>
  <c r="U45" i="36"/>
  <c r="T45" i="36"/>
  <c r="S45" i="36"/>
  <c r="R45" i="36"/>
  <c r="Q45" i="36"/>
  <c r="P45" i="36"/>
  <c r="O45" i="36"/>
  <c r="N45" i="36"/>
  <c r="M45" i="36"/>
  <c r="L45" i="36"/>
  <c r="K45" i="36"/>
  <c r="J45" i="36"/>
  <c r="I45" i="36"/>
  <c r="H45" i="36"/>
  <c r="G45" i="36"/>
  <c r="F45" i="36"/>
  <c r="Y44" i="36"/>
  <c r="X44" i="36"/>
  <c r="W44" i="36"/>
  <c r="V44" i="36"/>
  <c r="U44" i="36"/>
  <c r="T44" i="36"/>
  <c r="S44" i="36"/>
  <c r="R44" i="36"/>
  <c r="Q44" i="36"/>
  <c r="P44" i="36"/>
  <c r="O44" i="36"/>
  <c r="N44" i="36"/>
  <c r="M44" i="36"/>
  <c r="L44" i="36"/>
  <c r="K44" i="36"/>
  <c r="J44" i="36"/>
  <c r="I44" i="36"/>
  <c r="H44" i="36"/>
  <c r="G44" i="36"/>
  <c r="F44" i="36"/>
  <c r="Y43" i="36"/>
  <c r="X43" i="36"/>
  <c r="W43" i="36"/>
  <c r="V43" i="36"/>
  <c r="U43" i="36"/>
  <c r="T43" i="36"/>
  <c r="S43" i="36"/>
  <c r="R43" i="36"/>
  <c r="Q43" i="36"/>
  <c r="P43" i="36"/>
  <c r="O43" i="36"/>
  <c r="N43" i="36"/>
  <c r="M43" i="36"/>
  <c r="L43" i="36"/>
  <c r="K43" i="36"/>
  <c r="J43" i="36"/>
  <c r="I43" i="36"/>
  <c r="H43" i="36"/>
  <c r="G43" i="36"/>
  <c r="F43" i="36"/>
  <c r="Y42" i="36"/>
  <c r="X42" i="36"/>
  <c r="W42" i="36"/>
  <c r="V42" i="36"/>
  <c r="U42" i="36"/>
  <c r="T42" i="36"/>
  <c r="S42" i="36"/>
  <c r="R42" i="36"/>
  <c r="Q42" i="36"/>
  <c r="P42" i="36"/>
  <c r="O42" i="36"/>
  <c r="N42" i="36"/>
  <c r="M42" i="36"/>
  <c r="L42" i="36"/>
  <c r="K42" i="36"/>
  <c r="J42" i="36"/>
  <c r="I42" i="36"/>
  <c r="H42" i="36"/>
  <c r="G42" i="36"/>
  <c r="F42" i="36"/>
  <c r="Y41" i="36"/>
  <c r="X41" i="36"/>
  <c r="W41" i="36"/>
  <c r="V41" i="36"/>
  <c r="U41" i="36"/>
  <c r="T41" i="36"/>
  <c r="S41" i="36"/>
  <c r="R41" i="36"/>
  <c r="Q41" i="36"/>
  <c r="P41" i="36"/>
  <c r="O41" i="36"/>
  <c r="N41" i="36"/>
  <c r="M41" i="36"/>
  <c r="L41" i="36"/>
  <c r="K41" i="36"/>
  <c r="J41" i="36"/>
  <c r="I41" i="36"/>
  <c r="H41" i="36"/>
  <c r="G41" i="36"/>
  <c r="F41" i="36"/>
  <c r="Y40" i="36"/>
  <c r="X40" i="36"/>
  <c r="W40" i="36"/>
  <c r="V40" i="36"/>
  <c r="U40" i="36"/>
  <c r="T40" i="36"/>
  <c r="S40" i="36"/>
  <c r="R40" i="36"/>
  <c r="Q40" i="36"/>
  <c r="P40" i="36"/>
  <c r="O40" i="36"/>
  <c r="N40" i="36"/>
  <c r="M40" i="36"/>
  <c r="L40" i="36"/>
  <c r="K40" i="36"/>
  <c r="J40" i="36"/>
  <c r="I40" i="36"/>
  <c r="H40" i="36"/>
  <c r="G40" i="36"/>
  <c r="F40" i="36"/>
  <c r="Y39" i="36"/>
  <c r="X39" i="36"/>
  <c r="W39" i="36"/>
  <c r="V39" i="36"/>
  <c r="U39" i="36"/>
  <c r="T39" i="36"/>
  <c r="S39" i="36"/>
  <c r="R39" i="36"/>
  <c r="Q39" i="36"/>
  <c r="P39" i="36"/>
  <c r="O39" i="36"/>
  <c r="N39" i="36"/>
  <c r="M39" i="36"/>
  <c r="L39" i="36"/>
  <c r="K39" i="36"/>
  <c r="J39" i="36"/>
  <c r="I39" i="36"/>
  <c r="H39" i="36"/>
  <c r="G39" i="36"/>
  <c r="F39" i="36"/>
  <c r="Y38" i="36"/>
  <c r="X38" i="36"/>
  <c r="W38" i="36"/>
  <c r="V38" i="36"/>
  <c r="U38" i="36"/>
  <c r="T38" i="36"/>
  <c r="S38" i="36"/>
  <c r="R38" i="36"/>
  <c r="Q38" i="36"/>
  <c r="P38" i="36"/>
  <c r="O38" i="36"/>
  <c r="N38" i="36"/>
  <c r="M38" i="36"/>
  <c r="L38" i="36"/>
  <c r="K38" i="36"/>
  <c r="J38" i="36"/>
  <c r="I38" i="36"/>
  <c r="H38" i="36"/>
  <c r="G38" i="36"/>
  <c r="F38" i="36"/>
  <c r="Y37" i="36"/>
  <c r="X37" i="36"/>
  <c r="W37" i="36"/>
  <c r="V37" i="36"/>
  <c r="U37" i="36"/>
  <c r="T37" i="36"/>
  <c r="S37" i="36"/>
  <c r="R37" i="36"/>
  <c r="Q37" i="36"/>
  <c r="P37" i="36"/>
  <c r="O37" i="36"/>
  <c r="N37" i="36"/>
  <c r="M37" i="36"/>
  <c r="L37" i="36"/>
  <c r="K37" i="36"/>
  <c r="J37" i="36"/>
  <c r="I37" i="36"/>
  <c r="H37" i="36"/>
  <c r="G37" i="36"/>
  <c r="F37" i="36"/>
  <c r="Y36" i="36"/>
  <c r="X36" i="36"/>
  <c r="W36" i="36"/>
  <c r="V36" i="36"/>
  <c r="U36" i="36"/>
  <c r="T36" i="36"/>
  <c r="S36" i="36"/>
  <c r="R36" i="36"/>
  <c r="Q36" i="36"/>
  <c r="P36" i="36"/>
  <c r="O36" i="36"/>
  <c r="N36" i="36"/>
  <c r="M36" i="36"/>
  <c r="L36" i="36"/>
  <c r="K36" i="36"/>
  <c r="J36" i="36"/>
  <c r="I36" i="36"/>
  <c r="H36" i="36"/>
  <c r="G36" i="36"/>
  <c r="F36" i="36"/>
  <c r="Y35" i="36"/>
  <c r="X35" i="36"/>
  <c r="W35" i="36"/>
  <c r="V35" i="36"/>
  <c r="U35" i="36"/>
  <c r="T35" i="36"/>
  <c r="S35" i="36"/>
  <c r="R35" i="36"/>
  <c r="Q35" i="36"/>
  <c r="P35" i="36"/>
  <c r="O35" i="36"/>
  <c r="N35" i="36"/>
  <c r="M35" i="36"/>
  <c r="L35" i="36"/>
  <c r="K35" i="36"/>
  <c r="J35" i="36"/>
  <c r="I35" i="36"/>
  <c r="H35" i="36"/>
  <c r="G35" i="36"/>
  <c r="F35" i="36"/>
  <c r="Y34" i="36"/>
  <c r="X34" i="36"/>
  <c r="W34" i="36"/>
  <c r="V34" i="36"/>
  <c r="U34" i="36"/>
  <c r="T34" i="36"/>
  <c r="S34" i="36"/>
  <c r="R34" i="36"/>
  <c r="Q34" i="36"/>
  <c r="P34" i="36"/>
  <c r="O34" i="36"/>
  <c r="N34" i="36"/>
  <c r="M34" i="36"/>
  <c r="L34" i="36"/>
  <c r="K34" i="36"/>
  <c r="J34" i="36"/>
  <c r="I34" i="36"/>
  <c r="H34" i="36"/>
  <c r="G34" i="36"/>
  <c r="F34" i="36"/>
  <c r="Y33" i="36"/>
  <c r="X33" i="36"/>
  <c r="W33" i="36"/>
  <c r="V33" i="36"/>
  <c r="U33" i="36"/>
  <c r="T33" i="36"/>
  <c r="S33" i="36"/>
  <c r="R33" i="36"/>
  <c r="Q33" i="36"/>
  <c r="P33" i="36"/>
  <c r="O33" i="36"/>
  <c r="N33" i="36"/>
  <c r="M33" i="36"/>
  <c r="L33" i="36"/>
  <c r="K33" i="36"/>
  <c r="J33" i="36"/>
  <c r="I33" i="36"/>
  <c r="H33" i="36"/>
  <c r="G33" i="36"/>
  <c r="F33" i="36"/>
  <c r="Y32" i="36"/>
  <c r="X32" i="36"/>
  <c r="W32" i="36"/>
  <c r="V32" i="36"/>
  <c r="U32" i="36"/>
  <c r="T32" i="36"/>
  <c r="S32" i="36"/>
  <c r="R32" i="36"/>
  <c r="Q32" i="36"/>
  <c r="P32" i="36"/>
  <c r="O32" i="36"/>
  <c r="N32" i="36"/>
  <c r="M32" i="36"/>
  <c r="L32" i="36"/>
  <c r="K32" i="36"/>
  <c r="J32" i="36"/>
  <c r="I32" i="36"/>
  <c r="H32" i="36"/>
  <c r="G32" i="36"/>
  <c r="F32" i="36"/>
  <c r="Y31" i="36"/>
  <c r="X31" i="36"/>
  <c r="W31" i="36"/>
  <c r="V31" i="36"/>
  <c r="U31" i="36"/>
  <c r="T31" i="36"/>
  <c r="S31" i="36"/>
  <c r="R31" i="36"/>
  <c r="Q31" i="36"/>
  <c r="P31" i="36"/>
  <c r="O31" i="36"/>
  <c r="N31" i="36"/>
  <c r="M31" i="36"/>
  <c r="L31" i="36"/>
  <c r="K31" i="36"/>
  <c r="J31" i="36"/>
  <c r="I31" i="36"/>
  <c r="H31" i="36"/>
  <c r="G31" i="36"/>
  <c r="F31" i="36"/>
  <c r="Y30" i="36"/>
  <c r="X30" i="36"/>
  <c r="W30" i="36"/>
  <c r="V30" i="36"/>
  <c r="U30" i="36"/>
  <c r="T30" i="36"/>
  <c r="S30" i="36"/>
  <c r="R30" i="36"/>
  <c r="Q30" i="36"/>
  <c r="P30" i="36"/>
  <c r="O30" i="36"/>
  <c r="N30" i="36"/>
  <c r="M30" i="36"/>
  <c r="L30" i="36"/>
  <c r="K30" i="36"/>
  <c r="J30" i="36"/>
  <c r="I30" i="36"/>
  <c r="H30" i="36"/>
  <c r="G30" i="36"/>
  <c r="F30" i="36"/>
  <c r="Y29" i="36"/>
  <c r="X29" i="36"/>
  <c r="W29" i="36"/>
  <c r="V29" i="36"/>
  <c r="U29" i="36"/>
  <c r="T29" i="36"/>
  <c r="S29" i="36"/>
  <c r="R29" i="36"/>
  <c r="Q29" i="36"/>
  <c r="P29" i="36"/>
  <c r="O29" i="36"/>
  <c r="N29" i="36"/>
  <c r="M29" i="36"/>
  <c r="L29" i="36"/>
  <c r="K29" i="36"/>
  <c r="J29" i="36"/>
  <c r="I29" i="36"/>
  <c r="H29" i="36"/>
  <c r="G29" i="36"/>
  <c r="F29" i="36"/>
  <c r="Y28" i="36"/>
  <c r="X28" i="36"/>
  <c r="W28" i="36"/>
  <c r="V28" i="36"/>
  <c r="U28" i="36"/>
  <c r="T28" i="36"/>
  <c r="S28" i="36"/>
  <c r="R28" i="36"/>
  <c r="Q28" i="36"/>
  <c r="P28" i="36"/>
  <c r="O28" i="36"/>
  <c r="N28" i="36"/>
  <c r="M28" i="36"/>
  <c r="L28" i="36"/>
  <c r="K28" i="36"/>
  <c r="J28" i="36"/>
  <c r="I28" i="36"/>
  <c r="H28" i="36"/>
  <c r="G28" i="36"/>
  <c r="F28" i="36"/>
  <c r="Y27" i="36"/>
  <c r="X27" i="36"/>
  <c r="W27" i="36"/>
  <c r="V27" i="36"/>
  <c r="U27" i="36"/>
  <c r="T27" i="36"/>
  <c r="S27" i="36"/>
  <c r="R27" i="36"/>
  <c r="Q27" i="36"/>
  <c r="P27" i="36"/>
  <c r="O27" i="36"/>
  <c r="N27" i="36"/>
  <c r="M27" i="36"/>
  <c r="L27" i="36"/>
  <c r="K27" i="36"/>
  <c r="J27" i="36"/>
  <c r="I27" i="36"/>
  <c r="H27" i="36"/>
  <c r="G27" i="36"/>
  <c r="F27" i="36"/>
  <c r="Y26" i="36"/>
  <c r="X26" i="36"/>
  <c r="W26" i="36"/>
  <c r="V26" i="36"/>
  <c r="U26" i="36"/>
  <c r="T26" i="36"/>
  <c r="S26" i="36"/>
  <c r="R26" i="36"/>
  <c r="Q26" i="36"/>
  <c r="P26" i="36"/>
  <c r="O26" i="36"/>
  <c r="N26" i="36"/>
  <c r="M26" i="36"/>
  <c r="L26" i="36"/>
  <c r="K26" i="36"/>
  <c r="J26" i="36"/>
  <c r="I26" i="36"/>
  <c r="H26" i="36"/>
  <c r="G26" i="36"/>
  <c r="F26" i="36"/>
  <c r="Y25" i="36"/>
  <c r="X25" i="36"/>
  <c r="W25" i="36"/>
  <c r="V25" i="36"/>
  <c r="U25" i="36"/>
  <c r="T25" i="36"/>
  <c r="S25" i="36"/>
  <c r="R25" i="36"/>
  <c r="Q25" i="36"/>
  <c r="P25" i="36"/>
  <c r="O25" i="36"/>
  <c r="N25" i="36"/>
  <c r="M25" i="36"/>
  <c r="L25" i="36"/>
  <c r="K25" i="36"/>
  <c r="J25" i="36"/>
  <c r="I25" i="36"/>
  <c r="H25" i="36"/>
  <c r="G25" i="36"/>
  <c r="F25" i="36"/>
  <c r="Y24" i="36"/>
  <c r="X24" i="36"/>
  <c r="W24" i="36"/>
  <c r="V24" i="36"/>
  <c r="U24" i="36"/>
  <c r="T24" i="36"/>
  <c r="S24" i="36"/>
  <c r="R24" i="36"/>
  <c r="Q24" i="36"/>
  <c r="P24" i="36"/>
  <c r="O24" i="36"/>
  <c r="N24" i="36"/>
  <c r="M24" i="36"/>
  <c r="L24" i="36"/>
  <c r="K24" i="36"/>
  <c r="J24" i="36"/>
  <c r="I24" i="36"/>
  <c r="H24" i="36"/>
  <c r="G24" i="36"/>
  <c r="F24" i="36"/>
  <c r="Y23" i="36"/>
  <c r="X23" i="36"/>
  <c r="W23" i="36"/>
  <c r="V23" i="36"/>
  <c r="U23" i="36"/>
  <c r="T23" i="36"/>
  <c r="S23" i="36"/>
  <c r="R23" i="36"/>
  <c r="Q23" i="36"/>
  <c r="P23" i="36"/>
  <c r="O23" i="36"/>
  <c r="N23" i="36"/>
  <c r="M23" i="36"/>
  <c r="L23" i="36"/>
  <c r="K23" i="36"/>
  <c r="J23" i="36"/>
  <c r="I23" i="36"/>
  <c r="H23" i="36"/>
  <c r="G23" i="36"/>
  <c r="F23" i="36"/>
  <c r="Y22" i="36"/>
  <c r="X22" i="36"/>
  <c r="W22" i="36"/>
  <c r="V22" i="36"/>
  <c r="U22" i="36"/>
  <c r="T22" i="36"/>
  <c r="S22" i="36"/>
  <c r="R22" i="36"/>
  <c r="Q22" i="36"/>
  <c r="P22" i="36"/>
  <c r="O22" i="36"/>
  <c r="N22" i="36"/>
  <c r="M22" i="36"/>
  <c r="L22" i="36"/>
  <c r="K22" i="36"/>
  <c r="J22" i="36"/>
  <c r="I22" i="36"/>
  <c r="H22" i="36"/>
  <c r="G22" i="36"/>
  <c r="F22" i="36"/>
  <c r="Y21" i="36"/>
  <c r="X21" i="36"/>
  <c r="W21" i="36"/>
  <c r="V21" i="36"/>
  <c r="U21" i="36"/>
  <c r="T21" i="36"/>
  <c r="S21" i="36"/>
  <c r="R21" i="36"/>
  <c r="Q21" i="36"/>
  <c r="P21" i="36"/>
  <c r="O21" i="36"/>
  <c r="N21" i="36"/>
  <c r="M21" i="36"/>
  <c r="L21" i="36"/>
  <c r="K21" i="36"/>
  <c r="J21" i="36"/>
  <c r="I21" i="36"/>
  <c r="H21" i="36"/>
  <c r="G21" i="36"/>
  <c r="F21" i="36"/>
  <c r="Y20" i="36"/>
  <c r="X20" i="36"/>
  <c r="W20" i="36"/>
  <c r="V20" i="36"/>
  <c r="U20" i="36"/>
  <c r="T20" i="36"/>
  <c r="S20" i="36"/>
  <c r="R20" i="36"/>
  <c r="Q20" i="36"/>
  <c r="P20" i="36"/>
  <c r="O20" i="36"/>
  <c r="N20" i="36"/>
  <c r="M20" i="36"/>
  <c r="L20" i="36"/>
  <c r="K20" i="36"/>
  <c r="J20" i="36"/>
  <c r="I20" i="36"/>
  <c r="H20" i="36"/>
  <c r="G20" i="36"/>
  <c r="F20" i="36"/>
  <c r="Y19" i="36"/>
  <c r="X19" i="36"/>
  <c r="W19" i="36"/>
  <c r="V19" i="36"/>
  <c r="U19" i="36"/>
  <c r="T19" i="36"/>
  <c r="S19" i="36"/>
  <c r="R19" i="36"/>
  <c r="Q19" i="36"/>
  <c r="P19" i="36"/>
  <c r="O19" i="36"/>
  <c r="N19" i="36"/>
  <c r="M19" i="36"/>
  <c r="L19" i="36"/>
  <c r="K19" i="36"/>
  <c r="J19" i="36"/>
  <c r="I19" i="36"/>
  <c r="H19" i="36"/>
  <c r="G19" i="36"/>
  <c r="F19" i="36"/>
  <c r="Y18" i="36"/>
  <c r="X18" i="36"/>
  <c r="W18" i="36"/>
  <c r="V18" i="36"/>
  <c r="U18" i="36"/>
  <c r="T18" i="36"/>
  <c r="S18" i="36"/>
  <c r="R18" i="36"/>
  <c r="Q18" i="36"/>
  <c r="P18" i="36"/>
  <c r="O18" i="36"/>
  <c r="N18" i="36"/>
  <c r="M18" i="36"/>
  <c r="L18" i="36"/>
  <c r="K18" i="36"/>
  <c r="J18" i="36"/>
  <c r="I18" i="36"/>
  <c r="H18" i="36"/>
  <c r="G18" i="36"/>
  <c r="F18" i="36"/>
  <c r="Y17" i="36"/>
  <c r="X17" i="36"/>
  <c r="W17" i="36"/>
  <c r="V17" i="36"/>
  <c r="U17" i="36"/>
  <c r="T17" i="36"/>
  <c r="S17" i="36"/>
  <c r="R17" i="36"/>
  <c r="Q17" i="36"/>
  <c r="P17" i="36"/>
  <c r="O17" i="36"/>
  <c r="N17" i="36"/>
  <c r="M17" i="36"/>
  <c r="L17" i="36"/>
  <c r="K17" i="36"/>
  <c r="J17" i="36"/>
  <c r="I17" i="36"/>
  <c r="H17" i="36"/>
  <c r="G17" i="36"/>
  <c r="F17" i="36"/>
  <c r="Y16" i="36"/>
  <c r="X16" i="36"/>
  <c r="W16" i="36"/>
  <c r="V16" i="36"/>
  <c r="U16" i="36"/>
  <c r="T16" i="36"/>
  <c r="S16" i="36"/>
  <c r="R16" i="36"/>
  <c r="Q16" i="36"/>
  <c r="P16" i="36"/>
  <c r="O16" i="36"/>
  <c r="N16" i="36"/>
  <c r="M16" i="36"/>
  <c r="L16" i="36"/>
  <c r="K16" i="36"/>
  <c r="J16" i="36"/>
  <c r="I16" i="36"/>
  <c r="H16" i="36"/>
  <c r="G16" i="36"/>
  <c r="F16" i="36"/>
  <c r="Y15" i="36"/>
  <c r="X15" i="36"/>
  <c r="W15" i="36"/>
  <c r="V15" i="36"/>
  <c r="U15" i="36"/>
  <c r="T15" i="36"/>
  <c r="S15" i="36"/>
  <c r="R15" i="36"/>
  <c r="Q15" i="36"/>
  <c r="P15" i="36"/>
  <c r="O15" i="36"/>
  <c r="N15" i="36"/>
  <c r="M15" i="36"/>
  <c r="L15" i="36"/>
  <c r="K15" i="36"/>
  <c r="J15" i="36"/>
  <c r="I15" i="36"/>
  <c r="H15" i="36"/>
  <c r="G15" i="36"/>
  <c r="F15" i="36"/>
  <c r="Y14" i="36"/>
  <c r="X14" i="36"/>
  <c r="W14" i="36"/>
  <c r="V14" i="36"/>
  <c r="U14" i="36"/>
  <c r="T14" i="36"/>
  <c r="S14" i="36"/>
  <c r="R14" i="36"/>
  <c r="Q14" i="36"/>
  <c r="P14" i="36"/>
  <c r="O14" i="36"/>
  <c r="N14" i="36"/>
  <c r="M14" i="36"/>
  <c r="L14" i="36"/>
  <c r="K14" i="36"/>
  <c r="J14" i="36"/>
  <c r="I14" i="36"/>
  <c r="H14" i="36"/>
  <c r="G14" i="36"/>
  <c r="F14" i="36"/>
  <c r="Y13" i="36"/>
  <c r="X13" i="36"/>
  <c r="W13" i="36"/>
  <c r="V13" i="36"/>
  <c r="U13" i="36"/>
  <c r="T13" i="36"/>
  <c r="S13" i="36"/>
  <c r="R13" i="36"/>
  <c r="Q13" i="36"/>
  <c r="P13" i="36"/>
  <c r="O13" i="36"/>
  <c r="N13" i="36"/>
  <c r="M13" i="36"/>
  <c r="L13" i="36"/>
  <c r="K13" i="36"/>
  <c r="J13" i="36"/>
  <c r="I13" i="36"/>
  <c r="H13" i="36"/>
  <c r="G13" i="36"/>
  <c r="F13" i="36"/>
  <c r="Y12" i="36"/>
  <c r="X12" i="36"/>
  <c r="W12" i="36"/>
  <c r="V12" i="36"/>
  <c r="U12" i="36"/>
  <c r="T12" i="36"/>
  <c r="S12" i="36"/>
  <c r="R12" i="36"/>
  <c r="Q12" i="36"/>
  <c r="P12" i="36"/>
  <c r="O12" i="36"/>
  <c r="N12" i="36"/>
  <c r="M12" i="36"/>
  <c r="L12" i="36"/>
  <c r="K12" i="36"/>
  <c r="J12" i="36"/>
  <c r="I12" i="36"/>
  <c r="H12" i="36"/>
  <c r="G12" i="36"/>
  <c r="F12" i="36"/>
  <c r="Y11" i="36"/>
  <c r="X11" i="36"/>
  <c r="W11" i="36"/>
  <c r="V11" i="36"/>
  <c r="U11" i="36"/>
  <c r="T11" i="36"/>
  <c r="S11" i="36"/>
  <c r="R11" i="36"/>
  <c r="Q11" i="36"/>
  <c r="P11" i="36"/>
  <c r="O11" i="36"/>
  <c r="N11" i="36"/>
  <c r="M11" i="36"/>
  <c r="L11" i="36"/>
  <c r="K11" i="36"/>
  <c r="J11" i="36"/>
  <c r="I11" i="36"/>
  <c r="H11" i="36"/>
  <c r="G11" i="36"/>
  <c r="F11" i="36"/>
  <c r="Y10" i="36"/>
  <c r="X10" i="36"/>
  <c r="W10" i="36"/>
  <c r="V10" i="36"/>
  <c r="U10" i="36"/>
  <c r="T10" i="36"/>
  <c r="S10" i="36"/>
  <c r="R10" i="36"/>
  <c r="Q10" i="36"/>
  <c r="P10" i="36"/>
  <c r="O10" i="36"/>
  <c r="N10" i="36"/>
  <c r="M10" i="36"/>
  <c r="L10" i="36"/>
  <c r="K10" i="36"/>
  <c r="J10" i="36"/>
  <c r="I10" i="36"/>
  <c r="H10" i="36"/>
  <c r="G10" i="36"/>
  <c r="F10" i="36"/>
  <c r="Y9" i="36"/>
  <c r="X9" i="36"/>
  <c r="W9" i="36"/>
  <c r="V9" i="36"/>
  <c r="U9" i="36"/>
  <c r="T9" i="36"/>
  <c r="S9" i="36"/>
  <c r="R9" i="36"/>
  <c r="Q9" i="36"/>
  <c r="P9" i="36"/>
  <c r="O9" i="36"/>
  <c r="N9" i="36"/>
  <c r="M9" i="36"/>
  <c r="L9" i="36"/>
  <c r="K9" i="36"/>
  <c r="J9" i="36"/>
  <c r="I9" i="36"/>
  <c r="H9" i="36"/>
  <c r="G9" i="36"/>
  <c r="F9" i="36"/>
  <c r="Y8" i="36"/>
  <c r="X8" i="36"/>
  <c r="W8" i="36"/>
  <c r="V8" i="36"/>
  <c r="U8" i="36"/>
  <c r="T8" i="36"/>
  <c r="S8" i="36"/>
  <c r="R8" i="36"/>
  <c r="Q8" i="36"/>
  <c r="P8" i="36"/>
  <c r="O8" i="36"/>
  <c r="N8" i="36"/>
  <c r="M8" i="36"/>
  <c r="L8" i="36"/>
  <c r="K8" i="36"/>
  <c r="J8" i="36"/>
  <c r="I8" i="36"/>
  <c r="H8" i="36"/>
  <c r="G8" i="36"/>
  <c r="F8" i="36"/>
  <c r="Y7" i="36"/>
  <c r="X7" i="36"/>
  <c r="W7" i="36"/>
  <c r="V7" i="36"/>
  <c r="U7" i="36"/>
  <c r="T7" i="36"/>
  <c r="S7" i="36"/>
  <c r="R7" i="36"/>
  <c r="Q7" i="36"/>
  <c r="P7" i="36"/>
  <c r="O7" i="36"/>
  <c r="N7" i="36"/>
  <c r="M7" i="36"/>
  <c r="L7" i="36"/>
  <c r="K7" i="36"/>
  <c r="J7" i="36"/>
  <c r="I7" i="36"/>
  <c r="H7" i="36"/>
  <c r="G7" i="36"/>
  <c r="F7" i="36"/>
  <c r="Y6" i="36"/>
  <c r="X6" i="36"/>
  <c r="W6" i="36"/>
  <c r="V6" i="36"/>
  <c r="U6" i="36"/>
  <c r="T6" i="36"/>
  <c r="S6" i="36"/>
  <c r="R6" i="36"/>
  <c r="Q6" i="36"/>
  <c r="P6" i="36"/>
  <c r="O6" i="36"/>
  <c r="N6" i="36"/>
  <c r="M6" i="36"/>
  <c r="L6" i="36"/>
  <c r="K6" i="36"/>
  <c r="J6" i="36"/>
  <c r="I6" i="36"/>
  <c r="H6" i="36"/>
  <c r="G6" i="36"/>
  <c r="F6" i="36"/>
  <c r="Y5" i="36"/>
  <c r="X5" i="36"/>
  <c r="W5" i="36"/>
  <c r="V5" i="36"/>
  <c r="U5" i="36"/>
  <c r="T5" i="36"/>
  <c r="S5" i="36"/>
  <c r="R5" i="36"/>
  <c r="Q5" i="36"/>
  <c r="P5" i="36"/>
  <c r="O5" i="36"/>
  <c r="N5" i="36"/>
  <c r="M5" i="36"/>
  <c r="L5" i="36"/>
  <c r="K5" i="36"/>
  <c r="J5" i="36"/>
  <c r="I5" i="36"/>
  <c r="H5" i="36"/>
  <c r="G5" i="36"/>
  <c r="F5" i="36"/>
  <c r="Y4" i="36"/>
  <c r="X4" i="36"/>
  <c r="W4" i="36"/>
  <c r="V4" i="36"/>
  <c r="U4" i="36"/>
  <c r="T4" i="36"/>
  <c r="S4" i="36"/>
  <c r="R4" i="36"/>
  <c r="Q4" i="36"/>
  <c r="P4" i="36"/>
  <c r="O4" i="36"/>
  <c r="N4" i="36"/>
  <c r="M4" i="36"/>
  <c r="L4" i="36"/>
  <c r="K4" i="36"/>
  <c r="J4" i="36"/>
  <c r="I4" i="36"/>
  <c r="H4" i="36"/>
  <c r="G4" i="36"/>
  <c r="F4" i="36"/>
  <c r="O60" i="31"/>
  <c r="N60" i="31"/>
  <c r="M60" i="31"/>
  <c r="L60" i="31"/>
  <c r="K60" i="31"/>
  <c r="J60" i="31"/>
  <c r="I60" i="31"/>
  <c r="K13" i="29"/>
  <c r="G11" i="29"/>
  <c r="E14" i="29"/>
  <c r="H56" i="4"/>
  <c r="G56" i="4"/>
  <c r="F56" i="4"/>
  <c r="E56" i="4"/>
  <c r="J55" i="4"/>
  <c r="J57" i="4" s="1"/>
  <c r="I57" i="4"/>
  <c r="H55" i="4"/>
  <c r="G55" i="4"/>
  <c r="F55" i="4"/>
  <c r="E55" i="4"/>
  <c r="L44" i="24"/>
  <c r="J44" i="24"/>
  <c r="I44" i="24"/>
  <c r="H44" i="24"/>
  <c r="G44" i="24"/>
  <c r="F44" i="24"/>
  <c r="L42" i="24"/>
  <c r="K42" i="24"/>
  <c r="J42" i="24"/>
  <c r="I42" i="24"/>
  <c r="H42" i="24"/>
  <c r="G42" i="24"/>
  <c r="F42" i="24"/>
  <c r="E42" i="24"/>
  <c r="D42" i="24"/>
  <c r="C42" i="24"/>
  <c r="L40" i="24"/>
  <c r="K40" i="24"/>
  <c r="J40" i="24"/>
  <c r="I40" i="24"/>
  <c r="H40" i="24"/>
  <c r="G40" i="24"/>
  <c r="F40" i="24"/>
  <c r="E40" i="24"/>
  <c r="D40" i="24"/>
  <c r="C40" i="24"/>
  <c r="L38" i="24"/>
  <c r="K38" i="24"/>
  <c r="J38" i="24"/>
  <c r="I38" i="24"/>
  <c r="H38" i="24"/>
  <c r="G38" i="24"/>
  <c r="F38" i="24"/>
  <c r="E38" i="24"/>
  <c r="D38" i="24"/>
  <c r="C38" i="24"/>
  <c r="L36" i="24"/>
  <c r="K36" i="24"/>
  <c r="J36" i="24"/>
  <c r="I36" i="24"/>
  <c r="H36" i="24"/>
  <c r="G36" i="24"/>
  <c r="F36" i="24"/>
  <c r="E36" i="24"/>
  <c r="D36" i="24"/>
  <c r="C36" i="24"/>
  <c r="L34" i="24"/>
  <c r="K34" i="24"/>
  <c r="J34" i="24"/>
  <c r="I34" i="24"/>
  <c r="H34" i="24"/>
  <c r="G34" i="24"/>
  <c r="F34" i="24"/>
  <c r="E34" i="24"/>
  <c r="D34" i="24"/>
  <c r="C34" i="24"/>
  <c r="L32" i="24"/>
  <c r="K32" i="24"/>
  <c r="J32" i="24"/>
  <c r="I32" i="24"/>
  <c r="H32" i="24"/>
  <c r="G32" i="24"/>
  <c r="F32" i="24"/>
  <c r="E32" i="24"/>
  <c r="D32" i="24"/>
  <c r="C32" i="24"/>
  <c r="L30" i="24"/>
  <c r="K30" i="24"/>
  <c r="J30" i="24"/>
  <c r="I30" i="24"/>
  <c r="H30" i="24"/>
  <c r="G30" i="24"/>
  <c r="F30" i="24"/>
  <c r="E30" i="24"/>
  <c r="D30" i="24"/>
  <c r="C30" i="24"/>
  <c r="L28" i="24"/>
  <c r="K28" i="24"/>
  <c r="J28" i="24"/>
  <c r="I28" i="24"/>
  <c r="H28" i="24"/>
  <c r="G28" i="24"/>
  <c r="F28" i="24"/>
  <c r="E28" i="24"/>
  <c r="D28" i="24"/>
  <c r="C28" i="24"/>
  <c r="L26" i="24"/>
  <c r="K26" i="24"/>
  <c r="J26" i="24"/>
  <c r="I26" i="24"/>
  <c r="H26" i="24"/>
  <c r="G26" i="24"/>
  <c r="F26" i="24"/>
  <c r="E26" i="24"/>
  <c r="D26" i="24"/>
  <c r="C26" i="24"/>
  <c r="L24" i="24"/>
  <c r="K24" i="24"/>
  <c r="J24" i="24"/>
  <c r="I24" i="24"/>
  <c r="H24" i="24"/>
  <c r="G24" i="24"/>
  <c r="F24" i="24"/>
  <c r="E24" i="24"/>
  <c r="D24" i="24"/>
  <c r="C24" i="24"/>
  <c r="L22" i="24"/>
  <c r="K22" i="24"/>
  <c r="J22" i="24"/>
  <c r="I22" i="24"/>
  <c r="H22" i="24"/>
  <c r="G22" i="24"/>
  <c r="F22" i="24"/>
  <c r="E22" i="24"/>
  <c r="D22" i="24"/>
  <c r="C22" i="24"/>
  <c r="L20" i="24"/>
  <c r="K20" i="24"/>
  <c r="J20" i="24"/>
  <c r="I20" i="24"/>
  <c r="H20" i="24"/>
  <c r="G20" i="24"/>
  <c r="F20" i="24"/>
  <c r="E20" i="24"/>
  <c r="D20" i="24"/>
  <c r="C20" i="24"/>
  <c r="L18" i="24"/>
  <c r="K18" i="24"/>
  <c r="J18" i="24"/>
  <c r="I18" i="24"/>
  <c r="H18" i="24"/>
  <c r="G18" i="24"/>
  <c r="F18" i="24"/>
  <c r="E18" i="24"/>
  <c r="D18" i="24"/>
  <c r="C18" i="24"/>
  <c r="L16" i="24"/>
  <c r="K16" i="24"/>
  <c r="J16" i="24"/>
  <c r="I16" i="24"/>
  <c r="H16" i="24"/>
  <c r="G16" i="24"/>
  <c r="F16" i="24"/>
  <c r="E16" i="24"/>
  <c r="D16" i="24"/>
  <c r="C16" i="24"/>
  <c r="L14" i="24"/>
  <c r="K14" i="24"/>
  <c r="J14" i="24"/>
  <c r="I14" i="24"/>
  <c r="H14" i="24"/>
  <c r="G14" i="24"/>
  <c r="F14" i="24"/>
  <c r="E14" i="24"/>
  <c r="D14" i="24"/>
  <c r="C14" i="24"/>
  <c r="L12" i="24"/>
  <c r="K12" i="24"/>
  <c r="J12" i="24"/>
  <c r="I12" i="24"/>
  <c r="H12" i="24"/>
  <c r="G12" i="24"/>
  <c r="F12" i="24"/>
  <c r="E12" i="24"/>
  <c r="D12" i="24"/>
  <c r="C12" i="24"/>
  <c r="L10" i="24"/>
  <c r="K10" i="24"/>
  <c r="J10" i="24"/>
  <c r="I10" i="24"/>
  <c r="H10" i="24"/>
  <c r="G10" i="24"/>
  <c r="F10" i="24"/>
  <c r="E10" i="24"/>
  <c r="D10" i="24"/>
  <c r="L8" i="24"/>
  <c r="K8" i="24"/>
  <c r="J8" i="24"/>
  <c r="I8" i="24"/>
  <c r="H8" i="24"/>
  <c r="G8" i="24"/>
  <c r="F8" i="24"/>
  <c r="E8" i="24"/>
  <c r="D8" i="24"/>
  <c r="C8" i="24"/>
  <c r="L6" i="24"/>
  <c r="K6" i="24"/>
  <c r="J6" i="24"/>
  <c r="I6" i="24"/>
  <c r="H6" i="24"/>
  <c r="G6" i="24"/>
  <c r="F6" i="24"/>
  <c r="E6" i="24"/>
  <c r="D6" i="24"/>
  <c r="C24" i="7"/>
  <c r="C23" i="7"/>
  <c r="C22" i="7"/>
  <c r="C21" i="7"/>
  <c r="C20" i="7"/>
  <c r="C19" i="7"/>
  <c r="C18" i="7"/>
  <c r="C17" i="7"/>
  <c r="C16" i="7"/>
  <c r="C15" i="7"/>
  <c r="C14" i="7"/>
  <c r="C13" i="7"/>
  <c r="C12" i="7"/>
  <c r="C11" i="7"/>
  <c r="C10" i="7"/>
  <c r="C9" i="7"/>
  <c r="C8" i="7"/>
  <c r="C7" i="7"/>
  <c r="C6" i="7"/>
  <c r="C5" i="7"/>
  <c r="D87" i="6"/>
  <c r="D86" i="6"/>
  <c r="D85" i="6"/>
  <c r="D84" i="6"/>
  <c r="D83" i="6"/>
  <c r="D82" i="6"/>
  <c r="D81" i="6"/>
  <c r="D80" i="6"/>
  <c r="D79" i="6"/>
  <c r="D78" i="6"/>
  <c r="D77" i="6"/>
  <c r="D76" i="6"/>
  <c r="D75" i="6"/>
  <c r="D74" i="6"/>
  <c r="D73" i="6"/>
  <c r="D72" i="6"/>
  <c r="D71" i="6"/>
  <c r="D70" i="6"/>
  <c r="D69" i="6"/>
  <c r="D68" i="6"/>
  <c r="D67" i="6"/>
  <c r="D66" i="6"/>
  <c r="D65" i="6"/>
  <c r="D64" i="6"/>
  <c r="D63" i="6"/>
  <c r="D62" i="6"/>
  <c r="D61" i="6"/>
  <c r="D60" i="6"/>
  <c r="D59" i="6"/>
  <c r="D58" i="6"/>
  <c r="D57" i="6"/>
  <c r="D56" i="6"/>
  <c r="D55" i="6"/>
  <c r="D54" i="6"/>
  <c r="D53" i="6"/>
  <c r="D52" i="6"/>
  <c r="D51" i="6"/>
  <c r="D50" i="6"/>
  <c r="D49" i="6"/>
  <c r="D48" i="6"/>
  <c r="D47" i="6"/>
  <c r="D46" i="6"/>
  <c r="D45" i="6"/>
  <c r="D44" i="6"/>
  <c r="D43" i="6"/>
  <c r="D42" i="6"/>
  <c r="D41" i="6"/>
  <c r="D40" i="6"/>
  <c r="D39" i="6"/>
  <c r="D38" i="6"/>
  <c r="D37" i="6"/>
  <c r="D36" i="6"/>
  <c r="D35" i="6"/>
  <c r="D34" i="6"/>
  <c r="D33" i="6"/>
  <c r="D32" i="6"/>
  <c r="D31" i="6"/>
  <c r="D30" i="6"/>
  <c r="D29" i="6"/>
  <c r="D28" i="6"/>
  <c r="D27" i="6"/>
  <c r="D26" i="6"/>
  <c r="D25" i="6"/>
  <c r="D24" i="6"/>
  <c r="D23" i="6"/>
  <c r="D22" i="6"/>
  <c r="D21" i="6"/>
  <c r="D20" i="6"/>
  <c r="D19" i="6"/>
  <c r="D18" i="6"/>
  <c r="D17" i="6"/>
  <c r="D16" i="6"/>
  <c r="D15" i="6"/>
  <c r="D14" i="6"/>
  <c r="D13" i="6"/>
  <c r="D12" i="6"/>
  <c r="D11" i="6"/>
  <c r="D10" i="6"/>
  <c r="D9" i="6"/>
  <c r="D8" i="6"/>
  <c r="D7" i="6"/>
  <c r="D6" i="6"/>
  <c r="D5" i="6"/>
  <c r="C6" i="8" l="1"/>
  <c r="H6" i="8" s="1"/>
  <c r="I6" i="8" s="1"/>
  <c r="C7" i="8"/>
  <c r="H7" i="8" s="1"/>
  <c r="I7" i="8" s="1"/>
  <c r="J27" i="24"/>
  <c r="E44" i="24"/>
  <c r="K44" i="24"/>
  <c r="C13" i="8"/>
  <c r="H13" i="8" s="1"/>
  <c r="I13" i="8" s="1"/>
  <c r="C9" i="8"/>
  <c r="H9" i="8" s="1"/>
  <c r="I9" i="8" s="1"/>
  <c r="E19" i="6"/>
  <c r="E35" i="6"/>
  <c r="K11" i="29"/>
  <c r="F11" i="29"/>
  <c r="G57" i="4"/>
  <c r="I11" i="29"/>
  <c r="E57" i="4"/>
  <c r="D11" i="29"/>
  <c r="H11" i="29"/>
  <c r="E13" i="6"/>
  <c r="D7" i="7"/>
  <c r="G9" i="29"/>
  <c r="D13" i="29"/>
  <c r="F57" i="4"/>
  <c r="H15" i="29"/>
  <c r="E9" i="29"/>
  <c r="D9" i="29"/>
  <c r="H9" i="29"/>
  <c r="I13" i="29"/>
  <c r="C10" i="8"/>
  <c r="H10" i="8" s="1"/>
  <c r="I10" i="8" s="1"/>
  <c r="E11" i="29"/>
  <c r="E51" i="6"/>
  <c r="C11" i="8"/>
  <c r="H11" i="8" s="1"/>
  <c r="I11" i="8" s="1"/>
  <c r="F9" i="29"/>
  <c r="I14" i="29"/>
  <c r="L14" i="29" s="1"/>
  <c r="C8" i="8"/>
  <c r="H8" i="8" s="1"/>
  <c r="I8" i="8" s="1"/>
  <c r="E86" i="6"/>
  <c r="D21" i="7"/>
  <c r="E70" i="6"/>
  <c r="H57" i="4"/>
  <c r="C12" i="8"/>
  <c r="H12" i="8" s="1"/>
  <c r="I12" i="8" s="1"/>
  <c r="E23" i="6"/>
  <c r="E7" i="6"/>
  <c r="E71" i="6"/>
  <c r="E17" i="6"/>
  <c r="E65" i="6"/>
  <c r="E81" i="6"/>
  <c r="D13" i="7"/>
  <c r="E75" i="6"/>
  <c r="E37" i="6"/>
  <c r="E53" i="6"/>
  <c r="E78" i="6"/>
  <c r="D15" i="7"/>
  <c r="E27" i="6"/>
  <c r="E43" i="6"/>
  <c r="E31" i="6"/>
  <c r="E63" i="6"/>
  <c r="E11" i="6"/>
  <c r="E59" i="6"/>
  <c r="E25" i="6"/>
  <c r="E41" i="6"/>
  <c r="D5" i="7"/>
  <c r="E9" i="6"/>
  <c r="E21" i="6"/>
  <c r="E33" i="6"/>
  <c r="E47" i="6"/>
  <c r="E57" i="6"/>
  <c r="E69" i="6"/>
  <c r="E76" i="6"/>
  <c r="E15" i="29"/>
  <c r="L13" i="29"/>
  <c r="D16" i="7"/>
  <c r="E5" i="6"/>
  <c r="E15" i="6"/>
  <c r="E29" i="6"/>
  <c r="E39" i="6"/>
  <c r="E49" i="6"/>
  <c r="E55" i="6"/>
  <c r="E61" i="6"/>
  <c r="E67" i="6"/>
  <c r="E84" i="6"/>
  <c r="E79" i="6"/>
  <c r="E87" i="6"/>
  <c r="E74" i="6"/>
  <c r="E72" i="6"/>
  <c r="E77" i="6"/>
  <c r="E82" i="6"/>
  <c r="E85" i="6"/>
  <c r="D8" i="7"/>
  <c r="D18" i="7"/>
  <c r="D10" i="7"/>
  <c r="D17" i="7"/>
  <c r="D9" i="7"/>
  <c r="D19" i="7"/>
  <c r="D11" i="7"/>
  <c r="D24" i="7"/>
  <c r="L11" i="29"/>
  <c r="J13" i="29"/>
  <c r="E6" i="6"/>
  <c r="E8" i="6"/>
  <c r="E10" i="6"/>
  <c r="E12" i="6"/>
  <c r="E14" i="6"/>
  <c r="E16" i="6"/>
  <c r="E18" i="6"/>
  <c r="E20" i="6"/>
  <c r="E22" i="6"/>
  <c r="E24" i="6"/>
  <c r="E26" i="6"/>
  <c r="E28" i="6"/>
  <c r="E30" i="6"/>
  <c r="E32" i="6"/>
  <c r="E34" i="6"/>
  <c r="E36" i="6"/>
  <c r="E38" i="6"/>
  <c r="E40" i="6"/>
  <c r="E42" i="6"/>
  <c r="E44" i="6"/>
  <c r="E46" i="6"/>
  <c r="E48" i="6"/>
  <c r="E50" i="6"/>
  <c r="E52" i="6"/>
  <c r="E54" i="6"/>
  <c r="E56" i="6"/>
  <c r="E58" i="6"/>
  <c r="E60" i="6"/>
  <c r="E62" i="6"/>
  <c r="E64" i="6"/>
  <c r="E66" i="6"/>
  <c r="E68" i="6"/>
  <c r="E13" i="29"/>
  <c r="E45" i="6"/>
  <c r="E80" i="6"/>
  <c r="E83" i="6"/>
  <c r="I9" i="29"/>
  <c r="F13" i="29"/>
  <c r="E73" i="6"/>
  <c r="G13" i="29"/>
  <c r="K14" i="29"/>
  <c r="D6" i="7"/>
  <c r="D14" i="7"/>
  <c r="D22" i="7"/>
  <c r="C5" i="8"/>
  <c r="K9" i="29"/>
  <c r="D12" i="7"/>
  <c r="D20" i="7"/>
  <c r="H13" i="29"/>
  <c r="F14" i="29"/>
  <c r="F15" i="29" s="1"/>
  <c r="D23" i="7"/>
  <c r="G14" i="29"/>
  <c r="G15" i="29" s="1"/>
  <c r="G7" i="24"/>
  <c r="K19" i="24"/>
  <c r="L27" i="24"/>
  <c r="H13" i="24"/>
  <c r="L15" i="24"/>
  <c r="F31" i="24"/>
  <c r="L37" i="24"/>
  <c r="F7" i="24"/>
  <c r="K29" i="24"/>
  <c r="H35" i="24"/>
  <c r="K21" i="24"/>
  <c r="D7" i="24"/>
  <c r="G19" i="24"/>
  <c r="G33" i="24"/>
  <c r="K35" i="24"/>
  <c r="D9" i="24"/>
  <c r="H11" i="24"/>
  <c r="E13" i="24"/>
  <c r="I23" i="24"/>
  <c r="I11" i="24"/>
  <c r="L31" i="24"/>
  <c r="E35" i="24"/>
  <c r="G43" i="24"/>
  <c r="K7" i="24"/>
  <c r="G11" i="24"/>
  <c r="K13" i="24"/>
  <c r="J25" i="24"/>
  <c r="H17" i="24"/>
  <c r="J19" i="24"/>
  <c r="K27" i="24"/>
  <c r="J41" i="24"/>
  <c r="J7" i="24"/>
  <c r="E9" i="24"/>
  <c r="H7" i="24"/>
  <c r="D13" i="24"/>
  <c r="L13" i="24"/>
  <c r="K25" i="24"/>
  <c r="K11" i="24"/>
  <c r="E29" i="24"/>
  <c r="L11" i="24"/>
  <c r="J33" i="24"/>
  <c r="G9" i="24"/>
  <c r="H29" i="24"/>
  <c r="E7" i="24"/>
  <c r="H9" i="24"/>
  <c r="K15" i="24"/>
  <c r="J15" i="24"/>
  <c r="D19" i="24"/>
  <c r="G29" i="24"/>
  <c r="D31" i="24"/>
  <c r="D35" i="24"/>
  <c r="L35" i="24"/>
  <c r="K39" i="24"/>
  <c r="D41" i="24"/>
  <c r="L41" i="24"/>
  <c r="L39" i="24"/>
  <c r="D11" i="24"/>
  <c r="D15" i="24"/>
  <c r="G13" i="24"/>
  <c r="J23" i="24"/>
  <c r="J17" i="24"/>
  <c r="G27" i="24"/>
  <c r="E31" i="24"/>
  <c r="E33" i="24"/>
  <c r="E37" i="24"/>
  <c r="K43" i="24"/>
  <c r="K31" i="24"/>
  <c r="E41" i="24"/>
  <c r="F41" i="24"/>
  <c r="E43" i="24"/>
  <c r="F9" i="24"/>
  <c r="E11" i="24"/>
  <c r="F11" i="24"/>
  <c r="I17" i="24"/>
  <c r="K23" i="24"/>
  <c r="I29" i="24"/>
  <c r="F33" i="24"/>
  <c r="F35" i="24"/>
  <c r="E39" i="24"/>
  <c r="D43" i="24"/>
  <c r="K41" i="24"/>
  <c r="I9" i="24"/>
  <c r="F13" i="24"/>
  <c r="F15" i="24"/>
  <c r="E19" i="24"/>
  <c r="F21" i="24"/>
  <c r="D25" i="24"/>
  <c r="L25" i="24"/>
  <c r="I27" i="24"/>
  <c r="G31" i="24"/>
  <c r="G35" i="24"/>
  <c r="G37" i="24"/>
  <c r="F39" i="24"/>
  <c r="G41" i="24"/>
  <c r="I31" i="24"/>
  <c r="I7" i="24"/>
  <c r="J9" i="24"/>
  <c r="K17" i="24"/>
  <c r="F19" i="24"/>
  <c r="E23" i="24"/>
  <c r="E25" i="24"/>
  <c r="L19" i="24"/>
  <c r="H31" i="24"/>
  <c r="D21" i="24"/>
  <c r="H33" i="24"/>
  <c r="D23" i="24"/>
  <c r="H37" i="24"/>
  <c r="H41" i="24"/>
  <c r="F43" i="24"/>
  <c r="D33" i="24"/>
  <c r="F37" i="24"/>
  <c r="K9" i="24"/>
  <c r="J13" i="24"/>
  <c r="D17" i="24"/>
  <c r="L17" i="24"/>
  <c r="H21" i="24"/>
  <c r="D29" i="24"/>
  <c r="L29" i="24"/>
  <c r="I21" i="24"/>
  <c r="G21" i="24"/>
  <c r="I33" i="24"/>
  <c r="F23" i="24"/>
  <c r="I35" i="24"/>
  <c r="H39" i="24"/>
  <c r="F25" i="24"/>
  <c r="I41" i="24"/>
  <c r="J29" i="24"/>
  <c r="I37" i="24"/>
  <c r="L7" i="24"/>
  <c r="L9" i="24"/>
  <c r="J11" i="24"/>
  <c r="I13" i="24"/>
  <c r="H19" i="24"/>
  <c r="E15" i="24"/>
  <c r="G23" i="24"/>
  <c r="G25" i="24"/>
  <c r="J31" i="24"/>
  <c r="L21" i="24"/>
  <c r="J35" i="24"/>
  <c r="L23" i="24"/>
  <c r="J37" i="24"/>
  <c r="I25" i="24"/>
  <c r="H27" i="24"/>
  <c r="H43" i="24"/>
  <c r="L33" i="24"/>
  <c r="D37" i="24"/>
  <c r="G39" i="24"/>
  <c r="D39" i="24"/>
  <c r="F17" i="24"/>
  <c r="H15" i="24"/>
  <c r="J21" i="24"/>
  <c r="G17" i="24"/>
  <c r="H23" i="24"/>
  <c r="E17" i="24"/>
  <c r="H25" i="24"/>
  <c r="E27" i="24"/>
  <c r="F29" i="24"/>
  <c r="K33" i="24"/>
  <c r="K37" i="24"/>
  <c r="I43" i="24"/>
  <c r="F27" i="24"/>
  <c r="J39" i="24"/>
  <c r="I39" i="24"/>
  <c r="I15" i="24"/>
  <c r="J43" i="24"/>
  <c r="L43" i="24"/>
  <c r="E21" i="24"/>
  <c r="D27" i="24"/>
  <c r="G15" i="24"/>
  <c r="I19" i="24"/>
  <c r="H5" i="8" l="1"/>
  <c r="I5" i="8" s="1"/>
  <c r="J5" i="8" s="1"/>
  <c r="G7" i="8"/>
  <c r="G9" i="8"/>
  <c r="G11" i="8"/>
  <c r="G12" i="8"/>
  <c r="G6" i="8"/>
  <c r="G5" i="8"/>
  <c r="G45" i="24"/>
  <c r="I45" i="24"/>
  <c r="L45" i="24"/>
  <c r="H45" i="24"/>
  <c r="E45" i="24"/>
  <c r="J45" i="24"/>
  <c r="F45" i="24"/>
  <c r="D45" i="24"/>
  <c r="K45" i="24"/>
  <c r="D6" i="8"/>
  <c r="G13" i="8"/>
  <c r="D11" i="8"/>
  <c r="D10" i="8"/>
  <c r="D7" i="8"/>
  <c r="I15" i="29"/>
  <c r="D8" i="8"/>
  <c r="G8" i="8"/>
  <c r="G10" i="8"/>
  <c r="D5" i="8"/>
  <c r="D12" i="8"/>
  <c r="D9" i="8"/>
  <c r="L9" i="29"/>
  <c r="J9" i="29"/>
  <c r="L15" i="29"/>
  <c r="K15" i="29"/>
  <c r="J11" i="29"/>
  <c r="D15" i="29"/>
  <c r="J8" i="8" l="1"/>
  <c r="J10" i="8"/>
  <c r="J11" i="8"/>
  <c r="J9" i="8"/>
  <c r="J12" i="8"/>
  <c r="J7" i="8"/>
  <c r="J6" i="8"/>
  <c r="J15" i="29"/>
  <c r="J13" i="8" l="1"/>
</calcChain>
</file>

<file path=xl/sharedStrings.xml><?xml version="1.0" encoding="utf-8"?>
<sst xmlns="http://schemas.openxmlformats.org/spreadsheetml/2006/main" count="7128" uniqueCount="935">
  <si>
    <t>ばいじん</t>
    <phoneticPr fontId="68"/>
  </si>
  <si>
    <r>
      <t>表－Ⅱ・８　濃縮汚泥量（全国量（ｍ</t>
    </r>
    <r>
      <rPr>
        <vertAlign val="superscript"/>
        <sz val="15"/>
        <color theme="1"/>
        <rFont val="ＭＳ 明朝"/>
        <family val="1"/>
        <charset val="128"/>
      </rPr>
      <t>３</t>
    </r>
    <r>
      <rPr>
        <sz val="15"/>
        <color theme="1"/>
        <rFont val="ＭＳ 明朝"/>
        <family val="1"/>
        <charset val="128"/>
      </rPr>
      <t>／年））</t>
    </r>
  </si>
  <si>
    <t>No.</t>
    <phoneticPr fontId="18"/>
  </si>
  <si>
    <t>都道府県名</t>
    <rPh sb="0" eb="4">
      <t>トドウフケン</t>
    </rPh>
    <rPh sb="4" eb="5">
      <t>ナ</t>
    </rPh>
    <phoneticPr fontId="18"/>
  </si>
  <si>
    <t>令和5年度</t>
    <rPh sb="0" eb="2">
      <t>レイワ</t>
    </rPh>
    <rPh sb="3" eb="5">
      <t>ネンド</t>
    </rPh>
    <phoneticPr fontId="3"/>
  </si>
  <si>
    <t>北海道</t>
    <rPh sb="0" eb="3">
      <t>ホッカイドウ</t>
    </rPh>
    <phoneticPr fontId="18"/>
  </si>
  <si>
    <t>青森県</t>
    <rPh sb="0" eb="3">
      <t>アオモリケン</t>
    </rPh>
    <phoneticPr fontId="18"/>
  </si>
  <si>
    <t>岩手県</t>
    <rPh sb="0" eb="3">
      <t>イワテケン</t>
    </rPh>
    <phoneticPr fontId="18"/>
  </si>
  <si>
    <t>宮城県</t>
    <rPh sb="0" eb="3">
      <t>ミヤギケン</t>
    </rPh>
    <phoneticPr fontId="18"/>
  </si>
  <si>
    <t>秋田県</t>
    <rPh sb="0" eb="3">
      <t>アキタケン</t>
    </rPh>
    <phoneticPr fontId="18"/>
  </si>
  <si>
    <t>山形県</t>
    <rPh sb="0" eb="3">
      <t>ヤマガタケン</t>
    </rPh>
    <phoneticPr fontId="18"/>
  </si>
  <si>
    <t>福島県</t>
    <rPh sb="0" eb="3">
      <t>フクシマケン</t>
    </rPh>
    <phoneticPr fontId="18"/>
  </si>
  <si>
    <t>茨城県</t>
    <rPh sb="0" eb="3">
      <t>イバラギケン</t>
    </rPh>
    <phoneticPr fontId="18"/>
  </si>
  <si>
    <t>栃木県</t>
    <rPh sb="0" eb="3">
      <t>トチギケン</t>
    </rPh>
    <phoneticPr fontId="18"/>
  </si>
  <si>
    <t>群馬県</t>
    <rPh sb="0" eb="3">
      <t>グンマケン</t>
    </rPh>
    <phoneticPr fontId="18"/>
  </si>
  <si>
    <t>埼玉県</t>
    <rPh sb="0" eb="3">
      <t>サイタマケン</t>
    </rPh>
    <phoneticPr fontId="18"/>
  </si>
  <si>
    <t>千葉県</t>
    <rPh sb="0" eb="3">
      <t>チバケン</t>
    </rPh>
    <phoneticPr fontId="18"/>
  </si>
  <si>
    <t>東京都</t>
    <rPh sb="0" eb="3">
      <t>トウキョウト</t>
    </rPh>
    <phoneticPr fontId="18"/>
  </si>
  <si>
    <t>神奈川県</t>
    <rPh sb="0" eb="4">
      <t>カナガワケン</t>
    </rPh>
    <phoneticPr fontId="18"/>
  </si>
  <si>
    <t>新潟県</t>
    <rPh sb="0" eb="3">
      <t>ニイガタケン</t>
    </rPh>
    <phoneticPr fontId="18"/>
  </si>
  <si>
    <t>富山県</t>
    <rPh sb="0" eb="3">
      <t>トヤマケン</t>
    </rPh>
    <phoneticPr fontId="18"/>
  </si>
  <si>
    <t>石川県</t>
    <rPh sb="0" eb="3">
      <t>イシカワケン</t>
    </rPh>
    <phoneticPr fontId="18"/>
  </si>
  <si>
    <t>福井県</t>
    <rPh sb="0" eb="3">
      <t>フクイケン</t>
    </rPh>
    <phoneticPr fontId="18"/>
  </si>
  <si>
    <t>山梨県</t>
    <rPh sb="0" eb="3">
      <t>ヤマナシケン</t>
    </rPh>
    <phoneticPr fontId="18"/>
  </si>
  <si>
    <t>長野県</t>
    <rPh sb="0" eb="3">
      <t>ナガノケン</t>
    </rPh>
    <phoneticPr fontId="18"/>
  </si>
  <si>
    <t>岐阜県</t>
    <rPh sb="0" eb="3">
      <t>ギフケン</t>
    </rPh>
    <phoneticPr fontId="18"/>
  </si>
  <si>
    <t>静岡県</t>
    <rPh sb="0" eb="3">
      <t>シズオカケン</t>
    </rPh>
    <phoneticPr fontId="18"/>
  </si>
  <si>
    <t>愛知県</t>
    <rPh sb="0" eb="3">
      <t>アイチケン</t>
    </rPh>
    <phoneticPr fontId="18"/>
  </si>
  <si>
    <t>三重県</t>
    <rPh sb="0" eb="3">
      <t>ミエケン</t>
    </rPh>
    <phoneticPr fontId="18"/>
  </si>
  <si>
    <t>滋賀県</t>
    <rPh sb="0" eb="3">
      <t>シガケン</t>
    </rPh>
    <phoneticPr fontId="18"/>
  </si>
  <si>
    <t>京都府</t>
    <rPh sb="0" eb="3">
      <t>キョウトフ</t>
    </rPh>
    <phoneticPr fontId="18"/>
  </si>
  <si>
    <t>大阪府</t>
    <rPh sb="0" eb="3">
      <t>オオサカフ</t>
    </rPh>
    <phoneticPr fontId="18"/>
  </si>
  <si>
    <t>兵庫県</t>
    <rPh sb="0" eb="3">
      <t>ヒョウゴケン</t>
    </rPh>
    <phoneticPr fontId="18"/>
  </si>
  <si>
    <t>奈良県</t>
    <rPh sb="0" eb="3">
      <t>ナラケン</t>
    </rPh>
    <phoneticPr fontId="18"/>
  </si>
  <si>
    <t>和歌山県</t>
    <rPh sb="0" eb="4">
      <t>ワカヤマケン</t>
    </rPh>
    <phoneticPr fontId="18"/>
  </si>
  <si>
    <t>鳥取県</t>
    <rPh sb="0" eb="3">
      <t>トットリケン</t>
    </rPh>
    <phoneticPr fontId="18"/>
  </si>
  <si>
    <t>島根県</t>
    <rPh sb="0" eb="3">
      <t>シマネケン</t>
    </rPh>
    <phoneticPr fontId="18"/>
  </si>
  <si>
    <t>岡山県</t>
    <rPh sb="0" eb="3">
      <t>オカヤマケン</t>
    </rPh>
    <phoneticPr fontId="18"/>
  </si>
  <si>
    <t>広島県</t>
    <rPh sb="0" eb="3">
      <t>ヒロシマケン</t>
    </rPh>
    <phoneticPr fontId="18"/>
  </si>
  <si>
    <t>山口県</t>
    <rPh sb="0" eb="3">
      <t>ヤマグチケン</t>
    </rPh>
    <phoneticPr fontId="18"/>
  </si>
  <si>
    <t>徳島県</t>
    <rPh sb="0" eb="3">
      <t>トクシマケン</t>
    </rPh>
    <phoneticPr fontId="18"/>
  </si>
  <si>
    <t>香川県</t>
    <rPh sb="0" eb="3">
      <t>カガワケン</t>
    </rPh>
    <phoneticPr fontId="18"/>
  </si>
  <si>
    <t>愛媛県</t>
    <rPh sb="0" eb="3">
      <t>エヒメケン</t>
    </rPh>
    <phoneticPr fontId="18"/>
  </si>
  <si>
    <t>高知県</t>
    <rPh sb="0" eb="3">
      <t>コウチケン</t>
    </rPh>
    <phoneticPr fontId="18"/>
  </si>
  <si>
    <t>福岡県</t>
    <rPh sb="0" eb="3">
      <t>フクオカケン</t>
    </rPh>
    <phoneticPr fontId="18"/>
  </si>
  <si>
    <t>佐賀県</t>
    <rPh sb="0" eb="3">
      <t>サガケン</t>
    </rPh>
    <phoneticPr fontId="18"/>
  </si>
  <si>
    <t>長崎県</t>
    <rPh sb="0" eb="3">
      <t>ナガサキケン</t>
    </rPh>
    <phoneticPr fontId="18"/>
  </si>
  <si>
    <t>熊本県</t>
    <rPh sb="0" eb="3">
      <t>クマモトケン</t>
    </rPh>
    <phoneticPr fontId="18"/>
  </si>
  <si>
    <t>大分県</t>
    <rPh sb="0" eb="3">
      <t>オオイタケン</t>
    </rPh>
    <phoneticPr fontId="18"/>
  </si>
  <si>
    <t>宮崎県</t>
    <rPh sb="0" eb="3">
      <t>ミヤザキケン</t>
    </rPh>
    <phoneticPr fontId="18"/>
  </si>
  <si>
    <t>鹿児島県</t>
    <rPh sb="0" eb="4">
      <t>カゴシマケン</t>
    </rPh>
    <phoneticPr fontId="18"/>
  </si>
  <si>
    <t>沖縄県</t>
    <rPh sb="0" eb="3">
      <t>オキナワケン</t>
    </rPh>
    <phoneticPr fontId="18"/>
  </si>
  <si>
    <t>合計</t>
    <rPh sb="0" eb="2">
      <t>ゴウケイ</t>
    </rPh>
    <phoneticPr fontId="18"/>
  </si>
  <si>
    <t>表―Ⅲ・１　都道府県実態調査の実施状況（令和５年度）</t>
    <rPh sb="0" eb="1">
      <t>ヒョウ</t>
    </rPh>
    <rPh sb="6" eb="10">
      <t>トドウフケン</t>
    </rPh>
    <rPh sb="10" eb="12">
      <t>ジッタイ</t>
    </rPh>
    <rPh sb="12" eb="14">
      <t>チョウサ</t>
    </rPh>
    <rPh sb="15" eb="17">
      <t>ジッシ</t>
    </rPh>
    <rPh sb="17" eb="19">
      <t>ジョウキョウ</t>
    </rPh>
    <rPh sb="20" eb="22">
      <t>レイワ</t>
    </rPh>
    <rPh sb="23" eb="25">
      <t>ネンド</t>
    </rPh>
    <rPh sb="24" eb="25">
      <t>ド</t>
    </rPh>
    <phoneticPr fontId="16"/>
  </si>
  <si>
    <t>報告書P２２で利用</t>
    <rPh sb="0" eb="3">
      <t>ホウコクショ</t>
    </rPh>
    <rPh sb="7" eb="9">
      <t>リヨウ</t>
    </rPh>
    <phoneticPr fontId="16"/>
  </si>
  <si>
    <t>№都道府県</t>
    <rPh sb="1" eb="5">
      <t>トドウフケン</t>
    </rPh>
    <phoneticPr fontId="18"/>
  </si>
  <si>
    <t>調査年度</t>
    <rPh sb="0" eb="2">
      <t>チョウサ</t>
    </rPh>
    <rPh sb="2" eb="4">
      <t>ネンド</t>
    </rPh>
    <phoneticPr fontId="18"/>
  </si>
  <si>
    <t>産業分類
（新/旧）</t>
    <rPh sb="0" eb="2">
      <t>サンギョウ</t>
    </rPh>
    <rPh sb="2" eb="4">
      <t>ブンルイ</t>
    </rPh>
    <rPh sb="6" eb="7">
      <t>シン</t>
    </rPh>
    <rPh sb="8" eb="9">
      <t>キュウ</t>
    </rPh>
    <phoneticPr fontId="18"/>
  </si>
  <si>
    <t>平成20年度</t>
    <rPh sb="0" eb="2">
      <t>ヘイセイ</t>
    </rPh>
    <rPh sb="4" eb="6">
      <t>ネンド</t>
    </rPh>
    <phoneticPr fontId="18"/>
  </si>
  <si>
    <t>平成21年度</t>
    <rPh sb="0" eb="2">
      <t>ヘイセイ</t>
    </rPh>
    <rPh sb="4" eb="6">
      <t>ネンド</t>
    </rPh>
    <phoneticPr fontId="18"/>
  </si>
  <si>
    <t>平成22年度</t>
    <rPh sb="0" eb="2">
      <t>ヘイセイ</t>
    </rPh>
    <rPh sb="4" eb="6">
      <t>ネンド</t>
    </rPh>
    <phoneticPr fontId="18"/>
  </si>
  <si>
    <t>平成23年度</t>
    <rPh sb="0" eb="2">
      <t>ヘイセイ</t>
    </rPh>
    <rPh sb="4" eb="6">
      <t>ネンド</t>
    </rPh>
    <phoneticPr fontId="18"/>
  </si>
  <si>
    <t>平成24年度</t>
    <rPh sb="0" eb="2">
      <t>ヘイセイ</t>
    </rPh>
    <rPh sb="4" eb="6">
      <t>ネンド</t>
    </rPh>
    <phoneticPr fontId="18"/>
  </si>
  <si>
    <t>平成25年度</t>
    <rPh sb="0" eb="2">
      <t>ヘイセイ</t>
    </rPh>
    <rPh sb="4" eb="6">
      <t>ネンド</t>
    </rPh>
    <phoneticPr fontId="18"/>
  </si>
  <si>
    <t>平成26年度</t>
    <rPh sb="0" eb="2">
      <t>ヘイセイ</t>
    </rPh>
    <rPh sb="4" eb="6">
      <t>ネンド</t>
    </rPh>
    <phoneticPr fontId="18"/>
  </si>
  <si>
    <t>平成27年度</t>
    <rPh sb="0" eb="2">
      <t>ヘイセイ</t>
    </rPh>
    <rPh sb="4" eb="6">
      <t>ネンド</t>
    </rPh>
    <phoneticPr fontId="18"/>
  </si>
  <si>
    <t>平成28年度</t>
    <rPh sb="0" eb="2">
      <t>ヘイセイ</t>
    </rPh>
    <rPh sb="4" eb="6">
      <t>ネンド</t>
    </rPh>
    <phoneticPr fontId="18"/>
  </si>
  <si>
    <t>平成29年度</t>
    <rPh sb="0" eb="2">
      <t>ヘイセイ</t>
    </rPh>
    <rPh sb="4" eb="6">
      <t>ネンド</t>
    </rPh>
    <phoneticPr fontId="18"/>
  </si>
  <si>
    <t>平成30年度</t>
    <rPh sb="0" eb="2">
      <t>ヘイセイ</t>
    </rPh>
    <rPh sb="4" eb="6">
      <t>ネンド</t>
    </rPh>
    <phoneticPr fontId="18"/>
  </si>
  <si>
    <t>令和元年度</t>
    <rPh sb="0" eb="5">
      <t>レイワガンネンド</t>
    </rPh>
    <phoneticPr fontId="18"/>
  </si>
  <si>
    <t>令和２年度</t>
    <rPh sb="0" eb="2">
      <t>レイワ</t>
    </rPh>
    <rPh sb="3" eb="5">
      <t>ネンド</t>
    </rPh>
    <phoneticPr fontId="18"/>
  </si>
  <si>
    <t>令和３年度</t>
    <rPh sb="0" eb="2">
      <t>レイワ</t>
    </rPh>
    <rPh sb="3" eb="5">
      <t>ネンド</t>
    </rPh>
    <phoneticPr fontId="18"/>
  </si>
  <si>
    <t>令和４年度</t>
    <rPh sb="0" eb="2">
      <t>レイワ</t>
    </rPh>
    <rPh sb="3" eb="5">
      <t>ネンド</t>
    </rPh>
    <phoneticPr fontId="18"/>
  </si>
  <si>
    <t>令和５年度</t>
    <rPh sb="0" eb="2">
      <t>レイワ</t>
    </rPh>
    <rPh sb="3" eb="5">
      <t>ネンド</t>
    </rPh>
    <phoneticPr fontId="18"/>
  </si>
  <si>
    <t>北海道</t>
  </si>
  <si>
    <t>○</t>
    <phoneticPr fontId="18"/>
  </si>
  <si>
    <t>○</t>
  </si>
  <si>
    <t>○※</t>
  </si>
  <si>
    <t>▲</t>
  </si>
  <si>
    <t>新</t>
  </si>
  <si>
    <t>青森県</t>
  </si>
  <si>
    <t>岩手県</t>
  </si>
  <si>
    <t>新</t>
    <rPh sb="0" eb="1">
      <t>シン</t>
    </rPh>
    <phoneticPr fontId="18"/>
  </si>
  <si>
    <t>宮城県</t>
  </si>
  <si>
    <t>秋田県</t>
  </si>
  <si>
    <t>山形県</t>
  </si>
  <si>
    <t>福島県</t>
  </si>
  <si>
    <t>茨城県</t>
  </si>
  <si>
    <t>栃木県</t>
  </si>
  <si>
    <t>群馬県</t>
  </si>
  <si>
    <t>○※</t>
    <phoneticPr fontId="18"/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</si>
  <si>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</si>
  <si>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</si>
  <si>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</si>
  <si>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</si>
  <si>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</si>
  <si>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</si>
  <si>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</si>
  <si>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</si>
  <si>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</si>
  <si>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</si>
  <si>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</si>
  <si>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</si>
  <si>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</si>
  <si>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</si>
  <si>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</si>
  <si>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</si>
  <si>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</si>
  <si>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  <phoneticPr fontId="18"/>
  </si>
  <si>
    <t>奈良県</t>
    <phoneticPr fontId="18"/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</si>
  <si>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</si>
  <si>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</si>
  <si>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</si>
  <si>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</si>
  <si>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</si>
  <si>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</si>
  <si>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</si>
  <si>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</si>
  <si>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</si>
  <si>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</si>
  <si>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●</t>
    <phoneticPr fontId="18"/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</si>
  <si>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</si>
  <si>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</si>
  <si>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</si>
  <si>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</si>
  <si>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</si>
  <si>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</si>
  <si>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</si>
  <si>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旧</t>
  </si>
  <si>
    <t>沖縄県</t>
  </si>
  <si>
    <t>○、○※</t>
    <phoneticPr fontId="16"/>
  </si>
  <si>
    <t>●、▲</t>
    <phoneticPr fontId="18"/>
  </si>
  <si>
    <t>計</t>
    <rPh sb="0" eb="1">
      <t>ケイ</t>
    </rPh>
    <phoneticPr fontId="18"/>
  </si>
  <si>
    <t>※１</t>
    <phoneticPr fontId="18"/>
  </si>
  <si>
    <t>●：今回採用データ、▲：今回採用データ（大分類による回答あり）</t>
    <rPh sb="2" eb="4">
      <t>コンカイ</t>
    </rPh>
    <rPh sb="4" eb="6">
      <t>サイヨウ</t>
    </rPh>
    <rPh sb="12" eb="14">
      <t>コンカイ</t>
    </rPh>
    <rPh sb="14" eb="16">
      <t>サイヨウ</t>
    </rPh>
    <rPh sb="20" eb="23">
      <t>ダイブンルイ</t>
    </rPh>
    <rPh sb="26" eb="28">
      <t>カイトウ</t>
    </rPh>
    <phoneticPr fontId="18"/>
  </si>
  <si>
    <t>○：以前の調査、○※：以前の調査（按分根拠として採用）</t>
    <rPh sb="2" eb="4">
      <t>イゼン</t>
    </rPh>
    <rPh sb="5" eb="7">
      <t>チョウサ</t>
    </rPh>
    <rPh sb="11" eb="13">
      <t>イゼン</t>
    </rPh>
    <rPh sb="14" eb="16">
      <t>チョウサ</t>
    </rPh>
    <rPh sb="17" eb="19">
      <t>アンブン</t>
    </rPh>
    <rPh sb="19" eb="21">
      <t>コンキョ</t>
    </rPh>
    <rPh sb="24" eb="26">
      <t>サイヨウ</t>
    </rPh>
    <phoneticPr fontId="18"/>
  </si>
  <si>
    <t>表－Ⅲ・２　産業廃棄物の業種別排出量（令和５年度実績値）</t>
    <rPh sb="6" eb="8">
      <t>サンギョウ</t>
    </rPh>
    <rPh sb="8" eb="11">
      <t>ハイキブツ</t>
    </rPh>
    <rPh sb="12" eb="14">
      <t>ギョウシュ</t>
    </rPh>
    <rPh sb="14" eb="15">
      <t>ベツ</t>
    </rPh>
    <rPh sb="15" eb="17">
      <t>ハイシュツ</t>
    </rPh>
    <rPh sb="17" eb="18">
      <t>リョウ</t>
    </rPh>
    <rPh sb="19" eb="21">
      <t>レイワ</t>
    </rPh>
    <rPh sb="22" eb="24">
      <t>ネンド</t>
    </rPh>
    <rPh sb="23" eb="24">
      <t>ド</t>
    </rPh>
    <rPh sb="24" eb="26">
      <t>ジッセキ</t>
    </rPh>
    <rPh sb="26" eb="27">
      <t>チ</t>
    </rPh>
    <phoneticPr fontId="25"/>
  </si>
  <si>
    <t>業種</t>
    <rPh sb="0" eb="2">
      <t>ギョウシュ</t>
    </rPh>
    <phoneticPr fontId="18"/>
  </si>
  <si>
    <t>令和４年度（参考）</t>
    <rPh sb="0" eb="2">
      <t>レイワ</t>
    </rPh>
    <rPh sb="3" eb="5">
      <t>ネンド</t>
    </rPh>
    <phoneticPr fontId="18"/>
  </si>
  <si>
    <t>排出量（千ｔ）</t>
    <rPh sb="0" eb="2">
      <t>ハイシュツ</t>
    </rPh>
    <rPh sb="2" eb="3">
      <t>リョウ</t>
    </rPh>
    <rPh sb="4" eb="6">
      <t>セントン</t>
    </rPh>
    <phoneticPr fontId="18"/>
  </si>
  <si>
    <t>割合（%）</t>
    <rPh sb="0" eb="2">
      <t>ワリアイ</t>
    </rPh>
    <phoneticPr fontId="18"/>
  </si>
  <si>
    <t>増減量</t>
    <rPh sb="0" eb="3">
      <t>ゾウゲンリョウ</t>
    </rPh>
    <phoneticPr fontId="16"/>
  </si>
  <si>
    <t>昨年比</t>
    <rPh sb="0" eb="3">
      <t>サクネンヒ</t>
    </rPh>
    <phoneticPr fontId="16"/>
  </si>
  <si>
    <t>増減率</t>
    <rPh sb="0" eb="3">
      <t>ゾウゲンリツ</t>
    </rPh>
    <phoneticPr fontId="16"/>
  </si>
  <si>
    <t>農業、林業</t>
    <rPh sb="3" eb="5">
      <t>リンギョウ</t>
    </rPh>
    <phoneticPr fontId="18"/>
  </si>
  <si>
    <t>耕種農業</t>
  </si>
  <si>
    <t>畜産農業</t>
  </si>
  <si>
    <t>林業大分類</t>
  </si>
  <si>
    <t>上記以外の農業</t>
  </si>
  <si>
    <t>漁　業</t>
  </si>
  <si>
    <t>水産養殖業</t>
  </si>
  <si>
    <t>鉱　業</t>
    <phoneticPr fontId="16"/>
  </si>
  <si>
    <t>建設業</t>
  </si>
  <si>
    <t>製造業</t>
    <phoneticPr fontId="16"/>
  </si>
  <si>
    <t>食料品製造業</t>
  </si>
  <si>
    <t>飲料・たばこ・飼料製造業</t>
  </si>
  <si>
    <t>繊維工業</t>
  </si>
  <si>
    <t>木材・木製品製造業</t>
  </si>
  <si>
    <t>家具・装備品製造業</t>
  </si>
  <si>
    <t>パルプ・紙・紙加工品製造業</t>
    <phoneticPr fontId="16"/>
  </si>
  <si>
    <t>印刷・同関連業</t>
  </si>
  <si>
    <t>化学工業</t>
  </si>
  <si>
    <t>石油製品・石炭製品製造業</t>
  </si>
  <si>
    <t>プラスチック製品製造業</t>
  </si>
  <si>
    <t>ゴム製品製造業</t>
  </si>
  <si>
    <t>なめし革・同製品・毛皮製造業</t>
  </si>
  <si>
    <t>窯業・土石製品製造業</t>
    <phoneticPr fontId="16"/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</si>
  <si>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</si>
  <si>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</si>
  <si>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</si>
  <si>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</si>
  <si>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</si>
  <si>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</si>
  <si>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</si>
  <si>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</si>
  <si>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情報通信機械器具製造業</t>
  </si>
  <si>
    <t>輸送用機械器具製造業</t>
  </si>
  <si>
    <t>その他の製造業</t>
    <phoneticPr fontId="16"/>
  </si>
  <si>
    <t>電気･ガス・熱供給・水道業</t>
    <rPh sb="6" eb="7">
      <t>ネツ</t>
    </rPh>
    <rPh sb="7" eb="9">
      <t>キョウキュウ</t>
    </rPh>
    <rPh sb="10" eb="13">
      <t>スイドウギョウ</t>
    </rPh>
    <phoneticPr fontId="18"/>
  </si>
  <si>
    <t>電気業</t>
  </si>
  <si>
    <t>ガス業</t>
  </si>
  <si>
    <t>熱供給業</t>
  </si>
  <si>
    <t>上水道業</t>
  </si>
  <si>
    <t>下水道業</t>
  </si>
  <si>
    <t>情報通信業</t>
  </si>
  <si>
    <t>通信業</t>
  </si>
  <si>
    <t>放送業</t>
  </si>
  <si>
    <t>情報サービス業</t>
  </si>
  <si>
    <t>インターネット付随サービス業</t>
  </si>
  <si>
    <t>映像・音声・文字情報制作業</t>
  </si>
  <si>
    <t>運輸業</t>
  </si>
  <si>
    <t>鉄道業</t>
  </si>
  <si>
    <t>道路旅客運送業</t>
  </si>
  <si>
    <t>道路貨物運送業</t>
  </si>
  <si>
    <t>上記以外の運輸通信業</t>
  </si>
  <si>
    <t>卸売・小売業</t>
    <phoneticPr fontId="16"/>
  </si>
  <si>
    <t>各種商品卸売業</t>
  </si>
  <si>
    <t>木材・竹材卸売業</t>
  </si>
  <si>
    <t>各種商品小売業</t>
  </si>
  <si>
    <t>自動車小売業</t>
  </si>
  <si>
    <t>機械器具小売業</t>
  </si>
  <si>
    <t>家具・建具・畳小売業</t>
  </si>
  <si>
    <t>じゅう器小売業</t>
  </si>
  <si>
    <t>燃料小売業</t>
  </si>
  <si>
    <t>上記以外の卸売・小売業</t>
  </si>
  <si>
    <t>不動産業、物品賃貸業</t>
    <rPh sb="5" eb="7">
      <t>ブッピン</t>
    </rPh>
    <rPh sb="7" eb="10">
      <t>チンタイギョウ</t>
    </rPh>
    <phoneticPr fontId="18"/>
  </si>
  <si>
    <t>物品賃借業</t>
  </si>
  <si>
    <t>学術研究、専門・技術サービス業</t>
    <rPh sb="8" eb="10">
      <t>ギジュツ</t>
    </rPh>
    <rPh sb="14" eb="15">
      <t>ギョウ</t>
    </rPh>
    <phoneticPr fontId="18"/>
  </si>
  <si>
    <t>学術開発研究機関</t>
  </si>
  <si>
    <t>写真業</t>
  </si>
  <si>
    <t>飲食店、宿泊業</t>
  </si>
  <si>
    <t>一般飲食店</t>
  </si>
  <si>
    <t>上記以外の飲食店、宿泊業</t>
  </si>
  <si>
    <t>生活関連サービス、娯楽業</t>
    <rPh sb="9" eb="11">
      <t>ゴラク</t>
    </rPh>
    <rPh sb="11" eb="12">
      <t>ギョウ</t>
    </rPh>
    <phoneticPr fontId="18"/>
  </si>
  <si>
    <t>洗濯業</t>
  </si>
  <si>
    <t>教育、学習支援業</t>
  </si>
  <si>
    <t>医療、福祉</t>
  </si>
  <si>
    <t>医療業</t>
  </si>
  <si>
    <t>上記以外の医療、福祉</t>
  </si>
  <si>
    <t>複合サービス事業</t>
  </si>
  <si>
    <t>サービス業</t>
  </si>
  <si>
    <t>自動車整備業</t>
  </si>
  <si>
    <t>と蓄場</t>
  </si>
  <si>
    <t>上記以外のサービス業</t>
  </si>
  <si>
    <t>公　務</t>
  </si>
  <si>
    <t>合      計</t>
    <rPh sb="0" eb="1">
      <t>ア</t>
    </rPh>
    <rPh sb="7" eb="8">
      <t>ケイ</t>
    </rPh>
    <phoneticPr fontId="18"/>
  </si>
  <si>
    <t>●</t>
    <phoneticPr fontId="16"/>
  </si>
  <si>
    <t>卸売・小売業</t>
  </si>
  <si>
    <t>窯業・土石製品製造業</t>
  </si>
  <si>
    <t>その他の製造業</t>
  </si>
  <si>
    <t>鉱　業</t>
  </si>
  <si>
    <t>パルプ・紙・紙加工品製造業</t>
  </si>
  <si>
    <t>製造業</t>
  </si>
  <si>
    <t>表－Ⅲ・３　産業廃棄物の業種別排出量（令和５年度実績値）</t>
    <rPh sb="6" eb="8">
      <t>サンギョウ</t>
    </rPh>
    <rPh sb="8" eb="11">
      <t>ハイキブツ</t>
    </rPh>
    <rPh sb="12" eb="14">
      <t>ギョウシュ</t>
    </rPh>
    <rPh sb="14" eb="15">
      <t>ベツ</t>
    </rPh>
    <rPh sb="15" eb="17">
      <t>ハイシュツ</t>
    </rPh>
    <rPh sb="17" eb="18">
      <t>リョウ</t>
    </rPh>
    <rPh sb="19" eb="21">
      <t>レイワ</t>
    </rPh>
    <rPh sb="22" eb="24">
      <t>ネンド</t>
    </rPh>
    <rPh sb="24" eb="26">
      <t>ジッセキ</t>
    </rPh>
    <rPh sb="26" eb="27">
      <t>チ</t>
    </rPh>
    <phoneticPr fontId="25"/>
  </si>
  <si>
    <t>種類</t>
    <rPh sb="0" eb="2">
      <t>シュルイ</t>
    </rPh>
    <phoneticPr fontId="18"/>
  </si>
  <si>
    <t>令和４年度（参考）</t>
    <rPh sb="0" eb="2">
      <t>レイワ</t>
    </rPh>
    <rPh sb="3" eb="5">
      <t>ネンド</t>
    </rPh>
    <rPh sb="4" eb="5">
      <t>ド</t>
    </rPh>
    <rPh sb="6" eb="8">
      <t>サンコウ</t>
    </rPh>
    <phoneticPr fontId="18"/>
  </si>
  <si>
    <t>燃え殻</t>
  </si>
  <si>
    <t>汚　泥</t>
    <phoneticPr fontId="16"/>
  </si>
  <si>
    <t>廃　油</t>
  </si>
  <si>
    <t>廃　酸</t>
  </si>
  <si>
    <t>廃アルカリ</t>
  </si>
  <si>
    <t>廃プラスチック類</t>
    <phoneticPr fontId="18"/>
  </si>
  <si>
    <t>紙くず</t>
  </si>
  <si>
    <t>木くず</t>
  </si>
  <si>
    <t>繊維くず</t>
  </si>
  <si>
    <t>動植物性残さ</t>
    <phoneticPr fontId="18"/>
  </si>
  <si>
    <t>動物系固形不要物</t>
  </si>
  <si>
    <t>ゴムくず</t>
  </si>
  <si>
    <t>金属くず</t>
  </si>
  <si>
    <t>ガラスくず、コンクリートくず及び陶磁器くず</t>
    <phoneticPr fontId="18"/>
  </si>
  <si>
    <t>鉱さい</t>
  </si>
  <si>
    <t>がれき類</t>
  </si>
  <si>
    <t>動物のふん尿</t>
    <phoneticPr fontId="18"/>
  </si>
  <si>
    <t>動物の死体</t>
  </si>
  <si>
    <t>ばいじん</t>
  </si>
  <si>
    <t>合　計</t>
  </si>
  <si>
    <t>汚　泥</t>
  </si>
  <si>
    <t>動物のふん尿</t>
  </si>
  <si>
    <t>廃プラスチック類</t>
  </si>
  <si>
    <t>表－Ⅲ・４　産業廃棄物の地域別排出量（令和５年度実績値）</t>
    <rPh sb="6" eb="8">
      <t>サンギョウ</t>
    </rPh>
    <rPh sb="8" eb="11">
      <t>ハイキブツ</t>
    </rPh>
    <rPh sb="12" eb="14">
      <t>チイキ</t>
    </rPh>
    <rPh sb="14" eb="15">
      <t>ベツ</t>
    </rPh>
    <rPh sb="15" eb="17">
      <t>ハイシュツ</t>
    </rPh>
    <rPh sb="17" eb="18">
      <t>リョウ</t>
    </rPh>
    <rPh sb="19" eb="21">
      <t>レイワ</t>
    </rPh>
    <rPh sb="22" eb="24">
      <t>ネンド</t>
    </rPh>
    <rPh sb="24" eb="26">
      <t>ジッセキ</t>
    </rPh>
    <rPh sb="26" eb="27">
      <t>チ</t>
    </rPh>
    <phoneticPr fontId="25"/>
  </si>
  <si>
    <t>地域別</t>
    <rPh sb="0" eb="2">
      <t>チイキ</t>
    </rPh>
    <rPh sb="2" eb="3">
      <t>ベツ</t>
    </rPh>
    <phoneticPr fontId="18"/>
  </si>
  <si>
    <t>増減率順位</t>
    <rPh sb="0" eb="3">
      <t>ゾウゲンリツ</t>
    </rPh>
    <rPh sb="3" eb="5">
      <t>ジュンイ</t>
    </rPh>
    <phoneticPr fontId="16"/>
  </si>
  <si>
    <t>東北</t>
    <rPh sb="0" eb="2">
      <t>トウホク</t>
    </rPh>
    <phoneticPr fontId="18"/>
  </si>
  <si>
    <t>関東</t>
    <rPh sb="0" eb="2">
      <t>カントウ</t>
    </rPh>
    <phoneticPr fontId="18"/>
  </si>
  <si>
    <t>中部</t>
    <rPh sb="0" eb="2">
      <t>チュウブ</t>
    </rPh>
    <phoneticPr fontId="18"/>
  </si>
  <si>
    <t>近畿</t>
    <rPh sb="0" eb="2">
      <t>キンキ</t>
    </rPh>
    <phoneticPr fontId="18"/>
  </si>
  <si>
    <t>中国</t>
    <rPh sb="0" eb="2">
      <t>チュウゴク</t>
    </rPh>
    <phoneticPr fontId="18"/>
  </si>
  <si>
    <t>四国</t>
    <rPh sb="0" eb="2">
      <t>シコク</t>
    </rPh>
    <phoneticPr fontId="18"/>
  </si>
  <si>
    <t>九州</t>
    <rPh sb="0" eb="2">
      <t>キュウシュウ</t>
    </rPh>
    <phoneticPr fontId="18"/>
  </si>
  <si>
    <t>※ 各地域の産業廃棄物の量は四捨五入しているため、合算した値は合計値と異なる場合がある。</t>
    <rPh sb="2" eb="5">
      <t>カクチイキ</t>
    </rPh>
    <rPh sb="6" eb="11">
      <t>サンギョウハイキブツ</t>
    </rPh>
    <rPh sb="12" eb="13">
      <t>リョウ</t>
    </rPh>
    <phoneticPr fontId="16"/>
  </si>
  <si>
    <t>全国</t>
    <rPh sb="0" eb="2">
      <t>ゼンコク</t>
    </rPh>
    <phoneticPr fontId="18"/>
  </si>
  <si>
    <t>表－Ⅲ・５　令和５年度実績値 業種別・種類別排出量推計値一覧表</t>
    <rPh sb="6" eb="8">
      <t>レイワ</t>
    </rPh>
    <rPh sb="9" eb="11">
      <t>ネンド</t>
    </rPh>
    <rPh sb="10" eb="11">
      <t>ド</t>
    </rPh>
    <rPh sb="11" eb="14">
      <t>ジッセキチ</t>
    </rPh>
    <rPh sb="25" eb="28">
      <t>スイケイチ</t>
    </rPh>
    <rPh sb="28" eb="30">
      <t>イチラン</t>
    </rPh>
    <rPh sb="30" eb="31">
      <t>ヒョウ</t>
    </rPh>
    <phoneticPr fontId="18"/>
  </si>
  <si>
    <t>全国</t>
    <rPh sb="0" eb="2">
      <t>ゼンコク</t>
    </rPh>
    <phoneticPr fontId="26"/>
  </si>
  <si>
    <t>令和５年度</t>
    <rPh sb="0" eb="2">
      <t>レイワ</t>
    </rPh>
    <rPh sb="3" eb="5">
      <t>ネンド</t>
    </rPh>
    <phoneticPr fontId="26"/>
  </si>
  <si>
    <t>(単位：千ｔ/年)</t>
    <rPh sb="4" eb="5">
      <t>セン</t>
    </rPh>
    <phoneticPr fontId="18"/>
  </si>
  <si>
    <t>大分類</t>
  </si>
  <si>
    <t>番号</t>
  </si>
  <si>
    <t>産業分類</t>
  </si>
  <si>
    <t>コード</t>
  </si>
  <si>
    <t>廃プラス
チック類</t>
  </si>
  <si>
    <t>動植物性
残　渣</t>
  </si>
  <si>
    <t>ガラスくず及び
陶磁器くず</t>
  </si>
  <si>
    <t>動物の
ふん尿</t>
  </si>
  <si>
    <t>農業、</t>
  </si>
  <si>
    <t>農業大分類</t>
    <phoneticPr fontId="26"/>
  </si>
  <si>
    <t>Ａ</t>
  </si>
  <si>
    <t>林業</t>
  </si>
  <si>
    <t>A011</t>
  </si>
  <si>
    <t>A012</t>
  </si>
  <si>
    <t>A02</t>
  </si>
  <si>
    <t>漁業大分類</t>
  </si>
  <si>
    <t>B</t>
  </si>
  <si>
    <t>B03</t>
  </si>
  <si>
    <t>B04</t>
  </si>
  <si>
    <t>鉱業</t>
  </si>
  <si>
    <t>C</t>
  </si>
  <si>
    <t>D</t>
  </si>
  <si>
    <t>製造業大分類</t>
  </si>
  <si>
    <t>E</t>
  </si>
  <si>
    <t>E9</t>
  </si>
  <si>
    <t>E10</t>
  </si>
  <si>
    <t>E11</t>
  </si>
  <si>
    <t>E12</t>
  </si>
  <si>
    <t>E13</t>
  </si>
  <si>
    <t>E14</t>
  </si>
  <si>
    <t>E15</t>
  </si>
  <si>
    <t>E16</t>
  </si>
  <si>
    <t>E17</t>
  </si>
  <si>
    <t>E18</t>
  </si>
  <si>
    <t>E19</t>
  </si>
  <si>
    <t>E20</t>
  </si>
  <si>
    <t>E21</t>
  </si>
  <si>
    <t>E22</t>
  </si>
  <si>
    <t>E23</t>
  </si>
  <si>
    <t>E24</t>
  </si>
  <si>
    <t>E25</t>
  </si>
  <si>
    <t>E26</t>
  </si>
  <si>
    <t>E27</t>
  </si>
  <si>
    <t>E28</t>
  </si>
  <si>
    <t>E29</t>
  </si>
  <si>
    <t>E30</t>
  </si>
  <si>
    <t>E31</t>
  </si>
  <si>
    <t>E32</t>
  </si>
  <si>
    <t>電気･ガス</t>
  </si>
  <si>
    <t>インフラ大分類</t>
  </si>
  <si>
    <t>F</t>
  </si>
  <si>
    <t>･熱供給･</t>
  </si>
  <si>
    <t>F33</t>
  </si>
  <si>
    <t>水道業</t>
  </si>
  <si>
    <t>F34</t>
  </si>
  <si>
    <t>F35</t>
  </si>
  <si>
    <t>F361</t>
  </si>
  <si>
    <t>F363</t>
  </si>
  <si>
    <t>情報大分類</t>
  </si>
  <si>
    <t>G</t>
  </si>
  <si>
    <t>G37</t>
  </si>
  <si>
    <t>G38</t>
  </si>
  <si>
    <t>G39</t>
  </si>
  <si>
    <t>G40</t>
  </si>
  <si>
    <t>G41</t>
  </si>
  <si>
    <t>運輸大分類</t>
  </si>
  <si>
    <t>H</t>
  </si>
  <si>
    <t>H42</t>
  </si>
  <si>
    <t>H43</t>
  </si>
  <si>
    <t>H44</t>
  </si>
  <si>
    <t>卸・小売大分類</t>
  </si>
  <si>
    <t>I</t>
  </si>
  <si>
    <t>I50</t>
  </si>
  <si>
    <t>I5311</t>
  </si>
  <si>
    <t>I56</t>
  </si>
  <si>
    <t>I591</t>
  </si>
  <si>
    <t>I593</t>
  </si>
  <si>
    <t>I601</t>
  </si>
  <si>
    <t>I602</t>
  </si>
  <si>
    <t>I603</t>
  </si>
  <si>
    <t>不動産業、</t>
  </si>
  <si>
    <t>不動産・物品賃借大分類</t>
  </si>
  <si>
    <t>K</t>
  </si>
  <si>
    <t>K70</t>
  </si>
  <si>
    <t>学術研究，専門</t>
  </si>
  <si>
    <t>学術研究、専門・技術サービス業</t>
  </si>
  <si>
    <t>L</t>
  </si>
  <si>
    <t>・技術サービス業</t>
  </si>
  <si>
    <t>L71</t>
  </si>
  <si>
    <t>L746</t>
  </si>
  <si>
    <t>宿泊業，飲食</t>
    <rPh sb="0" eb="2">
      <t>シュクハク</t>
    </rPh>
    <rPh sb="2" eb="3">
      <t>ギョウ</t>
    </rPh>
    <rPh sb="4" eb="6">
      <t>インショク</t>
    </rPh>
    <phoneticPr fontId="25"/>
  </si>
  <si>
    <t>飲食店、宿泊業大分類</t>
  </si>
  <si>
    <t>Ｍ</t>
  </si>
  <si>
    <t>M76</t>
  </si>
  <si>
    <t>生活関連サービス、娯楽業</t>
    <rPh sb="9" eb="12">
      <t>ゴラクギョウ</t>
    </rPh>
    <phoneticPr fontId="16"/>
  </si>
  <si>
    <t>生活関連サービス、娯楽業</t>
  </si>
  <si>
    <t>N</t>
  </si>
  <si>
    <t>N781</t>
  </si>
  <si>
    <t>教育、学習支援業大分類</t>
  </si>
  <si>
    <t>O</t>
  </si>
  <si>
    <t>医療、福祉大分類</t>
  </si>
  <si>
    <t>P</t>
  </si>
  <si>
    <t>P83</t>
  </si>
  <si>
    <t>複合サービス事業大分類</t>
  </si>
  <si>
    <t>Q</t>
  </si>
  <si>
    <t>サービス業大分類</t>
  </si>
  <si>
    <t>R</t>
  </si>
  <si>
    <t>R891</t>
  </si>
  <si>
    <t>R952</t>
  </si>
  <si>
    <t>公務大分類</t>
  </si>
  <si>
    <t>S</t>
  </si>
  <si>
    <t>合     計</t>
    <rPh sb="0" eb="1">
      <t>ア</t>
    </rPh>
    <rPh sb="6" eb="7">
      <t>ケイ</t>
    </rPh>
    <phoneticPr fontId="18"/>
  </si>
  <si>
    <t>※大分類のみの回答で、かつ中分類への配分ができない都道府県があるため、中分類の合算値と大分類の値が合致しない項目がある。</t>
    <rPh sb="1" eb="4">
      <t>ダイブンルイ</t>
    </rPh>
    <rPh sb="7" eb="9">
      <t>カイトウ</t>
    </rPh>
    <rPh sb="13" eb="16">
      <t>チュウブンルイ</t>
    </rPh>
    <rPh sb="18" eb="20">
      <t>ハイブン</t>
    </rPh>
    <rPh sb="25" eb="29">
      <t>トドウフケン</t>
    </rPh>
    <rPh sb="35" eb="38">
      <t>チュウブンルイ</t>
    </rPh>
    <rPh sb="39" eb="41">
      <t>ガッサン</t>
    </rPh>
    <rPh sb="41" eb="42">
      <t>チ</t>
    </rPh>
    <rPh sb="43" eb="46">
      <t>ダイブンルイ</t>
    </rPh>
    <rPh sb="47" eb="48">
      <t>アタイ</t>
    </rPh>
    <rPh sb="49" eb="51">
      <t>ガッチ</t>
    </rPh>
    <rPh sb="54" eb="56">
      <t>コウモク</t>
    </rPh>
    <phoneticPr fontId="68"/>
  </si>
  <si>
    <t>※四捨五入により、各項目の合算値と合計値が合致しない場合がある。</t>
    <rPh sb="1" eb="5">
      <t>シシャゴニュウ</t>
    </rPh>
    <rPh sb="9" eb="12">
      <t>カクコウモク</t>
    </rPh>
    <rPh sb="13" eb="15">
      <t>ガッサン</t>
    </rPh>
    <rPh sb="15" eb="16">
      <t>チ</t>
    </rPh>
    <rPh sb="17" eb="19">
      <t>ゴウケイ</t>
    </rPh>
    <rPh sb="19" eb="20">
      <t>アタイ</t>
    </rPh>
    <rPh sb="21" eb="23">
      <t>ガッチ</t>
    </rPh>
    <rPh sb="26" eb="28">
      <t>バアイ</t>
    </rPh>
    <phoneticPr fontId="68"/>
  </si>
  <si>
    <t>※空欄は該当値が無いもの、「0」表示は500t/年未満である事を示している。</t>
    <rPh sb="1" eb="3">
      <t>クウラン</t>
    </rPh>
    <rPh sb="4" eb="7">
      <t>ガイトウチ</t>
    </rPh>
    <rPh sb="8" eb="9">
      <t>ナ</t>
    </rPh>
    <rPh sb="16" eb="18">
      <t>ヒョウジ</t>
    </rPh>
    <rPh sb="24" eb="25">
      <t>ネン</t>
    </rPh>
    <rPh sb="25" eb="27">
      <t>ミマン</t>
    </rPh>
    <rPh sb="30" eb="31">
      <t>コト</t>
    </rPh>
    <rPh sb="32" eb="33">
      <t>シメ</t>
    </rPh>
    <phoneticPr fontId="68"/>
  </si>
  <si>
    <t>※動物の死体の原単位については令和３年度農業保険制度家畜共済統計表（農林水産省）の動物の死亡率を用いて推計した。</t>
    <rPh sb="15" eb="17">
      <t>レイワ</t>
    </rPh>
    <phoneticPr fontId="68"/>
  </si>
  <si>
    <t>H30</t>
    <phoneticPr fontId="16"/>
  </si>
  <si>
    <t>平成25年度</t>
    <phoneticPr fontId="26"/>
  </si>
  <si>
    <t>表－Ⅲ・６　令和５年度実績値 都道府県別・種類別排出量推計値一覧表</t>
    <rPh sb="6" eb="8">
      <t>レイワ</t>
    </rPh>
    <rPh sb="9" eb="11">
      <t>ネンド</t>
    </rPh>
    <rPh sb="11" eb="14">
      <t>ジッセキチ</t>
    </rPh>
    <rPh sb="15" eb="19">
      <t>トドウフケン</t>
    </rPh>
    <rPh sb="19" eb="20">
      <t>ベツ</t>
    </rPh>
    <rPh sb="24" eb="26">
      <t>ハイシュツ</t>
    </rPh>
    <rPh sb="27" eb="30">
      <t>スイケイチ</t>
    </rPh>
    <rPh sb="30" eb="32">
      <t>イチラン</t>
    </rPh>
    <rPh sb="32" eb="33">
      <t>ヒョウ</t>
    </rPh>
    <phoneticPr fontId="25"/>
  </si>
  <si>
    <t>No.</t>
  </si>
  <si>
    <t>動物系
固形不要物</t>
    <phoneticPr fontId="18"/>
  </si>
  <si>
    <t>ガラスくず
及び
陶磁器くず</t>
    <phoneticPr fontId="18"/>
  </si>
  <si>
    <t>表－Ⅲ・７　令和５年度実績値 業種別・種類別全国共通原単位一覧表</t>
    <rPh sb="6" eb="8">
      <t>レイワ</t>
    </rPh>
    <rPh sb="9" eb="11">
      <t>ネンド</t>
    </rPh>
    <rPh sb="11" eb="14">
      <t>ジッセキチ</t>
    </rPh>
    <rPh sb="22" eb="24">
      <t>ゼンコク</t>
    </rPh>
    <rPh sb="24" eb="26">
      <t>キョウツウ</t>
    </rPh>
    <rPh sb="26" eb="29">
      <t>ゲンタンイ</t>
    </rPh>
    <rPh sb="29" eb="31">
      <t>イチラン</t>
    </rPh>
    <rPh sb="31" eb="32">
      <t>ヒョウ</t>
    </rPh>
    <phoneticPr fontId="18"/>
  </si>
  <si>
    <t>単位</t>
    <rPh sb="0" eb="2">
      <t>タンイ</t>
    </rPh>
    <phoneticPr fontId="68"/>
  </si>
  <si>
    <t>農業，林業大分類</t>
    <rPh sb="0" eb="2">
      <t>ノウギョウ</t>
    </rPh>
    <rPh sb="3" eb="5">
      <t>リンギョウ</t>
    </rPh>
    <rPh sb="5" eb="8">
      <t>ダイブンルイ</t>
    </rPh>
    <phoneticPr fontId="25"/>
  </si>
  <si>
    <t>A</t>
  </si>
  <si>
    <t/>
  </si>
  <si>
    <t>t/千a</t>
    <rPh sb="2" eb="3">
      <t>セン</t>
    </rPh>
    <phoneticPr fontId="68"/>
  </si>
  <si>
    <t>農業，林業</t>
  </si>
  <si>
    <t>t/頭羽</t>
    <phoneticPr fontId="16"/>
  </si>
  <si>
    <t>t/千人</t>
    <rPh sb="2" eb="3">
      <t>セン</t>
    </rPh>
    <phoneticPr fontId="68"/>
  </si>
  <si>
    <t>上記以外の農業，林業</t>
    <rPh sb="8" eb="10">
      <t>リンギョウ</t>
    </rPh>
    <phoneticPr fontId="25"/>
  </si>
  <si>
    <t>漁業</t>
  </si>
  <si>
    <t>t/千人</t>
    <phoneticPr fontId="16"/>
  </si>
  <si>
    <t>鉱業，採石業，砂利採取業</t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25"/>
  </si>
  <si>
    <t>t/十億円</t>
    <rPh sb="2" eb="5">
      <t>ジュウオクエン</t>
    </rPh>
    <phoneticPr fontId="68"/>
  </si>
  <si>
    <t>製造業大分類</t>
    <rPh sb="0" eb="3">
      <t>セイゾウギョウ</t>
    </rPh>
    <rPh sb="3" eb="6">
      <t>ダイブンルイ</t>
    </rPh>
    <phoneticPr fontId="25"/>
  </si>
  <si>
    <t>E09</t>
  </si>
  <si>
    <t>電気・ガス・熱供給・水道業大分類</t>
    <rPh sb="0" eb="2">
      <t>デンキ</t>
    </rPh>
    <rPh sb="6" eb="7">
      <t>ネツ</t>
    </rPh>
    <rPh sb="7" eb="9">
      <t>キョウキュウ</t>
    </rPh>
    <rPh sb="10" eb="13">
      <t>スイドウギョウ</t>
    </rPh>
    <rPh sb="13" eb="16">
      <t>ダイブンルイ</t>
    </rPh>
    <phoneticPr fontId="25"/>
  </si>
  <si>
    <t>t/千人</t>
  </si>
  <si>
    <t>情報通信業大分類</t>
    <rPh sb="0" eb="2">
      <t>ジョウホウ</t>
    </rPh>
    <rPh sb="2" eb="5">
      <t>ツウシンギョウ</t>
    </rPh>
    <rPh sb="5" eb="8">
      <t>ダイブンルイ</t>
    </rPh>
    <phoneticPr fontId="25"/>
  </si>
  <si>
    <t>通信業</t>
    <rPh sb="0" eb="3">
      <t>ツウシンギョウ</t>
    </rPh>
    <phoneticPr fontId="25"/>
  </si>
  <si>
    <t>放送業</t>
    <rPh sb="0" eb="3">
      <t>ホウソウギョウ</t>
    </rPh>
    <phoneticPr fontId="25"/>
  </si>
  <si>
    <t>情報サービス業</t>
    <rPh sb="0" eb="2">
      <t>ジョウホウ</t>
    </rPh>
    <rPh sb="6" eb="7">
      <t>ギョウ</t>
    </rPh>
    <phoneticPr fontId="25"/>
  </si>
  <si>
    <t>インターネット付随サービス業</t>
    <rPh sb="7" eb="9">
      <t>フズイ</t>
    </rPh>
    <rPh sb="13" eb="14">
      <t>ギョウ</t>
    </rPh>
    <phoneticPr fontId="25"/>
  </si>
  <si>
    <t>映像・音声・文字情報制作業</t>
    <rPh sb="0" eb="2">
      <t>エイゾウ</t>
    </rPh>
    <rPh sb="3" eb="5">
      <t>オンセイ</t>
    </rPh>
    <rPh sb="6" eb="8">
      <t>モジ</t>
    </rPh>
    <rPh sb="8" eb="10">
      <t>ジョウホウ</t>
    </rPh>
    <rPh sb="10" eb="12">
      <t>セイサク</t>
    </rPh>
    <rPh sb="12" eb="13">
      <t>ギョウ</t>
    </rPh>
    <phoneticPr fontId="25"/>
  </si>
  <si>
    <t>運輸業，郵便業大分類</t>
    <rPh sb="0" eb="2">
      <t>ウンユ</t>
    </rPh>
    <rPh sb="2" eb="3">
      <t>ギョウ</t>
    </rPh>
    <rPh sb="4" eb="6">
      <t>ユウビン</t>
    </rPh>
    <rPh sb="6" eb="7">
      <t>ギョウ</t>
    </rPh>
    <rPh sb="7" eb="10">
      <t>ダイブンルイ</t>
    </rPh>
    <phoneticPr fontId="25"/>
  </si>
  <si>
    <t>運輸業，</t>
  </si>
  <si>
    <t>郵便業</t>
    <rPh sb="0" eb="2">
      <t>ユウビン</t>
    </rPh>
    <rPh sb="2" eb="3">
      <t>ギョウ</t>
    </rPh>
    <phoneticPr fontId="25"/>
  </si>
  <si>
    <t>上記以外の運輸業，郵便業</t>
    <rPh sb="9" eb="11">
      <t>ユウビン</t>
    </rPh>
    <rPh sb="11" eb="12">
      <t>ギョウ</t>
    </rPh>
    <phoneticPr fontId="25"/>
  </si>
  <si>
    <t>卸売業，小売業大分類</t>
    <rPh sb="0" eb="2">
      <t>オロシウリ</t>
    </rPh>
    <rPh sb="2" eb="3">
      <t>ギョウ</t>
    </rPh>
    <rPh sb="4" eb="7">
      <t>コウリギョウ</t>
    </rPh>
    <rPh sb="7" eb="10">
      <t>ダイブンルイ</t>
    </rPh>
    <phoneticPr fontId="25"/>
  </si>
  <si>
    <t>卸売業，</t>
    <rPh sb="2" eb="3">
      <t>ギョウ</t>
    </rPh>
    <phoneticPr fontId="25"/>
  </si>
  <si>
    <t>小売業</t>
  </si>
  <si>
    <t>I605</t>
  </si>
  <si>
    <t>上記以外の卸売業，小売業</t>
    <rPh sb="0" eb="2">
      <t>ジョウキ</t>
    </rPh>
    <rPh sb="2" eb="4">
      <t>イガイ</t>
    </rPh>
    <rPh sb="5" eb="7">
      <t>オロシウリ</t>
    </rPh>
    <rPh sb="7" eb="8">
      <t>ギョウ</t>
    </rPh>
    <phoneticPr fontId="25"/>
  </si>
  <si>
    <t>不動産業，　</t>
  </si>
  <si>
    <t>不動産業，物品賃貸業大分類</t>
    <rPh sb="10" eb="13">
      <t>ダイブンルイ</t>
    </rPh>
    <phoneticPr fontId="25"/>
  </si>
  <si>
    <t>物品賃貸業</t>
  </si>
  <si>
    <t>学術研究，専門・技術サービス業大分類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rPh sb="15" eb="18">
      <t>ダイブンルイ</t>
    </rPh>
    <phoneticPr fontId="25"/>
  </si>
  <si>
    <t>学術・開発研究機関</t>
    <rPh sb="3" eb="5">
      <t>カイハツ</t>
    </rPh>
    <phoneticPr fontId="25"/>
  </si>
  <si>
    <t>宿泊業，飲食サービス業大分類</t>
    <rPh sb="0" eb="2">
      <t>シュクハク</t>
    </rPh>
    <rPh sb="2" eb="3">
      <t>ギョウ</t>
    </rPh>
    <rPh sb="4" eb="6">
      <t>インショク</t>
    </rPh>
    <rPh sb="10" eb="11">
      <t>ギョウ</t>
    </rPh>
    <rPh sb="11" eb="12">
      <t>ダイ</t>
    </rPh>
    <rPh sb="12" eb="14">
      <t>ブンルイ</t>
    </rPh>
    <phoneticPr fontId="25"/>
  </si>
  <si>
    <t>M</t>
  </si>
  <si>
    <t>飲食店</t>
  </si>
  <si>
    <t>上記以外の宿泊業，飲食サービス業</t>
  </si>
  <si>
    <t>生活関連サー</t>
  </si>
  <si>
    <t>生活関連サービス業，娯楽業大分類</t>
    <rPh sb="13" eb="16">
      <t>ダイブンルイ</t>
    </rPh>
    <phoneticPr fontId="25"/>
  </si>
  <si>
    <t>ビス業，娯楽業</t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</si>
  <si>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5"/>
  </si>
  <si>
    <t>医療，福祉大分類</t>
    <rPh sb="0" eb="2">
      <t>イリョウ</t>
    </rPh>
    <rPh sb="3" eb="5">
      <t>フクシ</t>
    </rPh>
    <rPh sb="5" eb="8">
      <t>ダイブンルイ</t>
    </rPh>
    <phoneticPr fontId="25"/>
  </si>
  <si>
    <t>医療，福祉</t>
  </si>
  <si>
    <t>t/千床</t>
    <rPh sb="2" eb="3">
      <t>セン</t>
    </rPh>
    <phoneticPr fontId="68"/>
  </si>
  <si>
    <t>上記以外の医療，福祉</t>
    <rPh sb="0" eb="2">
      <t>ジョウキ</t>
    </rPh>
    <rPh sb="2" eb="4">
      <t>イガイ</t>
    </rPh>
    <rPh sb="5" eb="7">
      <t>イリョウ</t>
    </rPh>
    <rPh sb="8" eb="10">
      <t>フクシ</t>
    </rPh>
    <phoneticPr fontId="25"/>
  </si>
  <si>
    <t>教育、学習支援業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5"/>
  </si>
  <si>
    <t>複合サービス事業</t>
    <rPh sb="0" eb="2">
      <t>フクゴウ</t>
    </rPh>
    <rPh sb="6" eb="8">
      <t>ジギョウ</t>
    </rPh>
    <phoneticPr fontId="25"/>
  </si>
  <si>
    <t>サービス業大分類</t>
    <rPh sb="4" eb="5">
      <t>ギョウ</t>
    </rPh>
    <rPh sb="5" eb="8">
      <t>ダイブンルイ</t>
    </rPh>
    <phoneticPr fontId="25"/>
  </si>
  <si>
    <t>と畜場</t>
  </si>
  <si>
    <t>t/千頭</t>
    <phoneticPr fontId="16"/>
  </si>
  <si>
    <t>公務</t>
    <rPh sb="0" eb="2">
      <t>コウム</t>
    </rPh>
    <phoneticPr fontId="25"/>
  </si>
  <si>
    <t>Ｓ</t>
  </si>
  <si>
    <t>※空欄は該当値が無いものを示している。</t>
    <rPh sb="1" eb="3">
      <t>クウラン</t>
    </rPh>
    <rPh sb="4" eb="6">
      <t>ガイトウ</t>
    </rPh>
    <rPh sb="6" eb="7">
      <t>チ</t>
    </rPh>
    <rPh sb="8" eb="9">
      <t>ナ</t>
    </rPh>
    <rPh sb="13" eb="14">
      <t>シメ</t>
    </rPh>
    <phoneticPr fontId="23"/>
  </si>
  <si>
    <t>千a</t>
    <rPh sb="0" eb="1">
      <t>セン</t>
    </rPh>
    <phoneticPr fontId="68"/>
  </si>
  <si>
    <t>頭羽</t>
  </si>
  <si>
    <t>千人</t>
    <rPh sb="0" eb="1">
      <t>セン</t>
    </rPh>
    <phoneticPr fontId="68"/>
  </si>
  <si>
    <t>千床</t>
    <rPh sb="0" eb="1">
      <t>セン</t>
    </rPh>
    <phoneticPr fontId="68"/>
  </si>
  <si>
    <t>合計</t>
    <rPh sb="0" eb="2">
      <t>ゴウケイ</t>
    </rPh>
    <phoneticPr fontId="25"/>
  </si>
  <si>
    <t>表－Ⅲ・８　令和５年度実績値 業種別・種類別活動量指標合計（有回答）一覧表</t>
    <rPh sb="6" eb="8">
      <t>レイワ</t>
    </rPh>
    <rPh sb="9" eb="11">
      <t>ネンド</t>
    </rPh>
    <rPh sb="10" eb="11">
      <t>ヘイネン</t>
    </rPh>
    <rPh sb="11" eb="14">
      <t>ジッセキチ</t>
    </rPh>
    <rPh sb="22" eb="24">
      <t>カツドウ</t>
    </rPh>
    <rPh sb="24" eb="25">
      <t>リョウ</t>
    </rPh>
    <rPh sb="25" eb="27">
      <t>シヒョウ</t>
    </rPh>
    <rPh sb="27" eb="29">
      <t>ゴウケイ</t>
    </rPh>
    <rPh sb="30" eb="31">
      <t>ユウ</t>
    </rPh>
    <rPh sb="31" eb="33">
      <t>カイトウ</t>
    </rPh>
    <rPh sb="34" eb="36">
      <t>イチラン</t>
    </rPh>
    <rPh sb="36" eb="37">
      <t>ヒョウ</t>
    </rPh>
    <phoneticPr fontId="18"/>
  </si>
  <si>
    <t>単位</t>
  </si>
  <si>
    <t>十億円</t>
    <rPh sb="0" eb="2">
      <t>ジュウオク</t>
    </rPh>
    <phoneticPr fontId="68"/>
  </si>
  <si>
    <t>人</t>
  </si>
  <si>
    <t>金 属 く ず</t>
  </si>
  <si>
    <t>鉱 さ い</t>
  </si>
  <si>
    <t>ば い じ ん</t>
  </si>
  <si>
    <t>木  く  ず</t>
  </si>
  <si>
    <t>紙  く  ず</t>
  </si>
  <si>
    <t>燃 え 殻</t>
  </si>
  <si>
    <t>ゴ ム く ず</t>
  </si>
  <si>
    <t>動植物性残渣</t>
  </si>
  <si>
    <t>繊 維 く ず</t>
  </si>
  <si>
    <t>廃   油</t>
  </si>
  <si>
    <t>廃   酸</t>
  </si>
  <si>
    <t>廃 ア ル カ リ</t>
  </si>
  <si>
    <t>汚   泥</t>
  </si>
  <si>
    <t>動物系固形不要物</t>
    <rPh sb="0" eb="2">
      <t>ドウブツ</t>
    </rPh>
    <rPh sb="2" eb="3">
      <t>ケイ</t>
    </rPh>
    <rPh sb="3" eb="5">
      <t>コケイ</t>
    </rPh>
    <rPh sb="5" eb="7">
      <t>フヨウ</t>
    </rPh>
    <rPh sb="7" eb="8">
      <t>ブツ</t>
    </rPh>
    <phoneticPr fontId="7"/>
  </si>
  <si>
    <t>表―Ⅲ・９　産業廃棄物排出・処理状況一覧表（令和５年度実施値）</t>
    <rPh sb="22" eb="24">
      <t>レイワ</t>
    </rPh>
    <rPh sb="25" eb="27">
      <t>ネンド</t>
    </rPh>
    <phoneticPr fontId="16"/>
  </si>
  <si>
    <t>（単位：千ｔ/年）</t>
    <rPh sb="1" eb="3">
      <t>タンイ</t>
    </rPh>
    <rPh sb="4" eb="6">
      <t>セントン</t>
    </rPh>
    <rPh sb="7" eb="8">
      <t>ネン</t>
    </rPh>
    <phoneticPr fontId="68"/>
  </si>
  <si>
    <t>廃棄物名</t>
    <rPh sb="0" eb="3">
      <t>ハイキブツ</t>
    </rPh>
    <rPh sb="3" eb="4">
      <t>メイ</t>
    </rPh>
    <phoneticPr fontId="68"/>
  </si>
  <si>
    <t>排出量</t>
    <rPh sb="0" eb="2">
      <t>ハイシュツ</t>
    </rPh>
    <rPh sb="2" eb="3">
      <t>リョウ</t>
    </rPh>
    <phoneticPr fontId="25"/>
  </si>
  <si>
    <t>直接再生利用量</t>
    <rPh sb="0" eb="2">
      <t>チョクセツ</t>
    </rPh>
    <rPh sb="2" eb="4">
      <t>サイセイ</t>
    </rPh>
    <rPh sb="4" eb="6">
      <t>リヨウ</t>
    </rPh>
    <rPh sb="6" eb="7">
      <t>リョウ</t>
    </rPh>
    <phoneticPr fontId="25"/>
  </si>
  <si>
    <t>直接最終処分量</t>
    <rPh sb="0" eb="2">
      <t>チョクセツ</t>
    </rPh>
    <rPh sb="2" eb="4">
      <t>サイシュウ</t>
    </rPh>
    <rPh sb="4" eb="6">
      <t>ショブン</t>
    </rPh>
    <rPh sb="6" eb="7">
      <t>リョウ</t>
    </rPh>
    <phoneticPr fontId="25"/>
  </si>
  <si>
    <t>中間処理</t>
    <rPh sb="0" eb="2">
      <t>チュウカン</t>
    </rPh>
    <rPh sb="2" eb="4">
      <t>ショリ</t>
    </rPh>
    <phoneticPr fontId="68"/>
  </si>
  <si>
    <t>再生利用量 計</t>
    <rPh sb="0" eb="2">
      <t>サイセイ</t>
    </rPh>
    <rPh sb="2" eb="4">
      <t>リヨウ</t>
    </rPh>
    <rPh sb="4" eb="5">
      <t>リョウ</t>
    </rPh>
    <rPh sb="6" eb="7">
      <t>ケイ</t>
    </rPh>
    <phoneticPr fontId="25"/>
  </si>
  <si>
    <t>減量化量</t>
    <rPh sb="0" eb="3">
      <t>ゲンリョウカ</t>
    </rPh>
    <rPh sb="3" eb="4">
      <t>リョウ</t>
    </rPh>
    <phoneticPr fontId="68"/>
  </si>
  <si>
    <t>最終処分量 計</t>
    <rPh sb="0" eb="2">
      <t>サイシュウ</t>
    </rPh>
    <rPh sb="2" eb="4">
      <t>ショブン</t>
    </rPh>
    <rPh sb="4" eb="5">
      <t>リョウ</t>
    </rPh>
    <rPh sb="6" eb="7">
      <t>ケイ</t>
    </rPh>
    <phoneticPr fontId="25"/>
  </si>
  <si>
    <t>中間処理量</t>
    <rPh sb="0" eb="2">
      <t>チュウカン</t>
    </rPh>
    <rPh sb="2" eb="4">
      <t>ショリ</t>
    </rPh>
    <rPh sb="4" eb="5">
      <t>リョウ</t>
    </rPh>
    <phoneticPr fontId="25"/>
  </si>
  <si>
    <t>処理残渣量</t>
    <rPh sb="0" eb="2">
      <t>ショリ</t>
    </rPh>
    <rPh sb="2" eb="4">
      <t>ザンサ</t>
    </rPh>
    <rPh sb="4" eb="5">
      <t>リョウ</t>
    </rPh>
    <phoneticPr fontId="25"/>
  </si>
  <si>
    <t>中間処理後
再生利用量</t>
    <rPh sb="0" eb="2">
      <t>チュウカン</t>
    </rPh>
    <rPh sb="2" eb="4">
      <t>ショリ</t>
    </rPh>
    <rPh sb="4" eb="5">
      <t>ゴ</t>
    </rPh>
    <rPh sb="6" eb="8">
      <t>サイセイ</t>
    </rPh>
    <rPh sb="8" eb="10">
      <t>リヨウ</t>
    </rPh>
    <rPh sb="10" eb="11">
      <t>リョウ</t>
    </rPh>
    <phoneticPr fontId="25"/>
  </si>
  <si>
    <t>中間処理後
最終処分量</t>
    <rPh sb="0" eb="2">
      <t>チュウカン</t>
    </rPh>
    <rPh sb="2" eb="4">
      <t>ショリ</t>
    </rPh>
    <rPh sb="4" eb="5">
      <t>ゴ</t>
    </rPh>
    <rPh sb="6" eb="8">
      <t>サイシュウ</t>
    </rPh>
    <rPh sb="8" eb="10">
      <t>ショブン</t>
    </rPh>
    <rPh sb="10" eb="11">
      <t>リョウ</t>
    </rPh>
    <phoneticPr fontId="25"/>
  </si>
  <si>
    <t>（Ａ）</t>
    <phoneticPr fontId="68"/>
  </si>
  <si>
    <t>（Ｂ）</t>
    <phoneticPr fontId="68"/>
  </si>
  <si>
    <t>（Ｃ）</t>
    <phoneticPr fontId="68"/>
  </si>
  <si>
    <t>（Ｄ）</t>
    <phoneticPr fontId="68"/>
  </si>
  <si>
    <t>（Ｅ）</t>
    <phoneticPr fontId="68"/>
  </si>
  <si>
    <t>（Ｆ）</t>
    <phoneticPr fontId="68"/>
  </si>
  <si>
    <t>（Ｇ）</t>
    <phoneticPr fontId="68"/>
  </si>
  <si>
    <t>（Ｂ）＋（Ｆ）</t>
    <phoneticPr fontId="68"/>
  </si>
  <si>
    <t>（Ｄ）－（Ｅ）</t>
    <phoneticPr fontId="68"/>
  </si>
  <si>
    <t>（Ｃ）＋（Ｇ）</t>
    <phoneticPr fontId="68"/>
  </si>
  <si>
    <t>排出量(補正後）</t>
    <rPh sb="0" eb="2">
      <t>ハイシュツ</t>
    </rPh>
    <rPh sb="2" eb="3">
      <t>リョウ</t>
    </rPh>
    <rPh sb="4" eb="6">
      <t>ホセイ</t>
    </rPh>
    <rPh sb="6" eb="7">
      <t>ゴ</t>
    </rPh>
    <phoneticPr fontId="7"/>
  </si>
  <si>
    <t>直接再生利用量</t>
    <rPh sb="0" eb="2">
      <t>チョクセツ</t>
    </rPh>
    <rPh sb="2" eb="4">
      <t>サイセイ</t>
    </rPh>
    <rPh sb="4" eb="6">
      <t>リヨウ</t>
    </rPh>
    <rPh sb="6" eb="7">
      <t>リョウ</t>
    </rPh>
    <phoneticPr fontId="7"/>
  </si>
  <si>
    <t>直接最終処分量</t>
    <rPh sb="0" eb="2">
      <t>チョクセツ</t>
    </rPh>
    <rPh sb="2" eb="4">
      <t>サイシュウ</t>
    </rPh>
    <rPh sb="4" eb="6">
      <t>ショブン</t>
    </rPh>
    <rPh sb="6" eb="7">
      <t>リョウ</t>
    </rPh>
    <phoneticPr fontId="7"/>
  </si>
  <si>
    <t>中間処理量</t>
    <rPh sb="0" eb="2">
      <t>チュウカン</t>
    </rPh>
    <rPh sb="2" eb="4">
      <t>ショリ</t>
    </rPh>
    <rPh sb="4" eb="5">
      <t>リョウ</t>
    </rPh>
    <phoneticPr fontId="7"/>
  </si>
  <si>
    <t>処理残渣量</t>
    <rPh sb="0" eb="2">
      <t>ショリ</t>
    </rPh>
    <rPh sb="2" eb="4">
      <t>ザンサ</t>
    </rPh>
    <rPh sb="4" eb="5">
      <t>リョウ</t>
    </rPh>
    <phoneticPr fontId="7"/>
  </si>
  <si>
    <t>処理後再生利用量</t>
    <rPh sb="0" eb="2">
      <t>ショリ</t>
    </rPh>
    <rPh sb="2" eb="3">
      <t>ゴ</t>
    </rPh>
    <rPh sb="3" eb="5">
      <t>サイセイ</t>
    </rPh>
    <rPh sb="5" eb="7">
      <t>リヨウ</t>
    </rPh>
    <rPh sb="7" eb="8">
      <t>リョウ</t>
    </rPh>
    <phoneticPr fontId="7"/>
  </si>
  <si>
    <t>処理後最終処分量</t>
    <rPh sb="0" eb="2">
      <t>ショリ</t>
    </rPh>
    <rPh sb="2" eb="3">
      <t>ゴ</t>
    </rPh>
    <rPh sb="3" eb="5">
      <t>サイシュウ</t>
    </rPh>
    <rPh sb="5" eb="7">
      <t>ショブン</t>
    </rPh>
    <rPh sb="7" eb="8">
      <t>リョウ</t>
    </rPh>
    <phoneticPr fontId="7"/>
  </si>
  <si>
    <t>再生利用量合計</t>
    <rPh sb="0" eb="2">
      <t>サイセイ</t>
    </rPh>
    <rPh sb="2" eb="4">
      <t>リヨウ</t>
    </rPh>
    <rPh sb="4" eb="5">
      <t>リョウ</t>
    </rPh>
    <rPh sb="5" eb="7">
      <t>ゴウケイ</t>
    </rPh>
    <phoneticPr fontId="7"/>
  </si>
  <si>
    <t>減量化量</t>
    <rPh sb="0" eb="3">
      <t>ゲンリョウカ</t>
    </rPh>
    <rPh sb="3" eb="4">
      <t>リョウ</t>
    </rPh>
    <phoneticPr fontId="7"/>
  </si>
  <si>
    <t>最終処分量合計</t>
    <rPh sb="0" eb="2">
      <t>サイシュウ</t>
    </rPh>
    <rPh sb="2" eb="4">
      <t>ショブン</t>
    </rPh>
    <rPh sb="4" eb="5">
      <t>リョウ</t>
    </rPh>
    <rPh sb="5" eb="7">
      <t>ゴウケイ</t>
    </rPh>
    <phoneticPr fontId="7"/>
  </si>
  <si>
    <t>構成比</t>
    <rPh sb="0" eb="3">
      <t>コウセイヒ</t>
    </rPh>
    <phoneticPr fontId="68"/>
  </si>
  <si>
    <t>廃　棄　物　名</t>
  </si>
  <si>
    <t>④+⑧+⑨</t>
  </si>
  <si>
    <t>①：（8）</t>
  </si>
  <si>
    <t>②：(11)+(14：ハ）</t>
  </si>
  <si>
    <t>③：(4)+(13：ｲ)</t>
  </si>
  <si>
    <t>⑤：(6)+(15)</t>
  </si>
  <si>
    <t>⑥：（9）+（17）</t>
  </si>
  <si>
    <t>⑦：(10)+(14：ﾆ)+(18)</t>
  </si>
  <si>
    <t>⑧：(8)+(9)+(17)</t>
  </si>
  <si>
    <t>④:(7)+(16)</t>
  </si>
  <si>
    <t>⑨：(11)+(14：ハ）+(10)+(14：ﾆ)+(18)</t>
  </si>
  <si>
    <t>動物系固形不要物</t>
    <rPh sb="0" eb="2">
      <t>ドウブツ</t>
    </rPh>
    <rPh sb="2" eb="3">
      <t>ケイ</t>
    </rPh>
    <rPh sb="3" eb="5">
      <t>コケイ</t>
    </rPh>
    <rPh sb="5" eb="7">
      <t>フヨウ</t>
    </rPh>
    <rPh sb="7" eb="8">
      <t>ブツ</t>
    </rPh>
    <phoneticPr fontId="68"/>
  </si>
  <si>
    <t>ガラスくず、コンクリート及び陶磁器くず</t>
    <rPh sb="12" eb="13">
      <t>オヨ</t>
    </rPh>
    <rPh sb="14" eb="17">
      <t>トウジキ</t>
    </rPh>
    <phoneticPr fontId="68"/>
  </si>
  <si>
    <t>動物系固形不要物</t>
    <rPh sb="0" eb="2">
      <t>ドウブツ</t>
    </rPh>
    <rPh sb="2" eb="3">
      <t>ケイ</t>
    </rPh>
    <rPh sb="3" eb="5">
      <t>コケイ</t>
    </rPh>
    <rPh sb="5" eb="7">
      <t>フヨウ</t>
    </rPh>
    <rPh sb="7" eb="8">
      <t>ブツ</t>
    </rPh>
    <phoneticPr fontId="25"/>
  </si>
  <si>
    <t>合計値</t>
    <rPh sb="0" eb="2">
      <t>ゴウケイ</t>
    </rPh>
    <rPh sb="2" eb="3">
      <t>チ</t>
    </rPh>
    <phoneticPr fontId="7"/>
  </si>
  <si>
    <t>ガラスくず、コンクリートくず
及び陶磁器くず</t>
    <rPh sb="15" eb="16">
      <t>オヨ</t>
    </rPh>
    <rPh sb="17" eb="20">
      <t>トウジキ</t>
    </rPh>
    <phoneticPr fontId="25"/>
  </si>
  <si>
    <t>再生</t>
    <rPh sb="0" eb="2">
      <t>サイセイ</t>
    </rPh>
    <phoneticPr fontId="61"/>
  </si>
  <si>
    <t>減量化</t>
    <rPh sb="0" eb="3">
      <t>ゲンリョウカ</t>
    </rPh>
    <phoneticPr fontId="61"/>
  </si>
  <si>
    <t>最終</t>
    <rPh sb="0" eb="2">
      <t>サイシュウ</t>
    </rPh>
    <phoneticPr fontId="61"/>
  </si>
  <si>
    <t>動物のふん尿</t>
    <phoneticPr fontId="68"/>
  </si>
  <si>
    <t>合計</t>
    <rPh sb="0" eb="2">
      <t>ゴウケイ</t>
    </rPh>
    <phoneticPr fontId="68"/>
  </si>
  <si>
    <t>※各産業廃棄物の量は、四捨五入しているため合算した値は合計値と異なる場合がある。</t>
    <rPh sb="1" eb="2">
      <t>カク</t>
    </rPh>
    <rPh sb="2" eb="4">
      <t>サンギョウ</t>
    </rPh>
    <rPh sb="4" eb="7">
      <t>ハイキブツ</t>
    </rPh>
    <rPh sb="8" eb="9">
      <t>リョウ</t>
    </rPh>
    <rPh sb="11" eb="15">
      <t>シシャゴニュウ</t>
    </rPh>
    <rPh sb="21" eb="23">
      <t>ガッサン</t>
    </rPh>
    <rPh sb="25" eb="26">
      <t>アタイ</t>
    </rPh>
    <rPh sb="27" eb="30">
      <t>ゴウケイチ</t>
    </rPh>
    <rPh sb="31" eb="32">
      <t>コト</t>
    </rPh>
    <rPh sb="34" eb="36">
      <t>バアイ</t>
    </rPh>
    <phoneticPr fontId="68"/>
  </si>
  <si>
    <t>※動物の死体の原単位については令和３年度農業保険制度家畜共済統計表（農林水産省）の動物の死亡率を用いて推計した。</t>
    <phoneticPr fontId="68"/>
  </si>
  <si>
    <t>ガラスくず、コンクリート及び陶磁器くず</t>
    <rPh sb="12" eb="13">
      <t>オヨ</t>
    </rPh>
    <rPh sb="14" eb="17">
      <t>トウジキ</t>
    </rPh>
    <phoneticPr fontId="7"/>
  </si>
  <si>
    <t>平成２７年度事業</t>
    <rPh sb="0" eb="2">
      <t>ヘイセイ</t>
    </rPh>
    <rPh sb="4" eb="6">
      <t>ネンド</t>
    </rPh>
    <rPh sb="6" eb="8">
      <t>ジギョウ</t>
    </rPh>
    <phoneticPr fontId="16"/>
  </si>
  <si>
    <t>産業廃棄物排出・処理状況調査報告書　平成２５年度実績（詳細版）</t>
    <rPh sb="0" eb="2">
      <t>サンギョウ</t>
    </rPh>
    <rPh sb="2" eb="5">
      <t>ハイキブツ</t>
    </rPh>
    <rPh sb="5" eb="7">
      <t>ハイシュツ</t>
    </rPh>
    <rPh sb="8" eb="10">
      <t>ショリ</t>
    </rPh>
    <rPh sb="10" eb="12">
      <t>ジョウキョウ</t>
    </rPh>
    <rPh sb="12" eb="14">
      <t>チョウサ</t>
    </rPh>
    <rPh sb="14" eb="17">
      <t>ホウコクショ</t>
    </rPh>
    <rPh sb="18" eb="20">
      <t>ヘイセイ</t>
    </rPh>
    <rPh sb="22" eb="24">
      <t>ネンド</t>
    </rPh>
    <rPh sb="24" eb="26">
      <t>ジッセキ</t>
    </rPh>
    <rPh sb="27" eb="29">
      <t>ショウサイ</t>
    </rPh>
    <rPh sb="29" eb="30">
      <t>バン</t>
    </rPh>
    <phoneticPr fontId="16"/>
  </si>
  <si>
    <t>本編</t>
    <rPh sb="0" eb="2">
      <t>ホンペン</t>
    </rPh>
    <phoneticPr fontId="16"/>
  </si>
  <si>
    <t>表番号</t>
    <rPh sb="0" eb="1">
      <t>ヒョウ</t>
    </rPh>
    <rPh sb="1" eb="3">
      <t>バンゴウ</t>
    </rPh>
    <phoneticPr fontId="16"/>
  </si>
  <si>
    <t>該当ページ</t>
    <rPh sb="0" eb="2">
      <t>ガイトウ</t>
    </rPh>
    <phoneticPr fontId="16"/>
  </si>
  <si>
    <t>図番号</t>
    <rPh sb="0" eb="1">
      <t>ズ</t>
    </rPh>
    <rPh sb="1" eb="3">
      <t>バンゴウ</t>
    </rPh>
    <phoneticPr fontId="16"/>
  </si>
  <si>
    <t>Ⅱ．調査方法</t>
    <rPh sb="2" eb="4">
      <t>チョウサ</t>
    </rPh>
    <rPh sb="4" eb="6">
      <t>ホウホウ</t>
    </rPh>
    <phoneticPr fontId="16"/>
  </si>
  <si>
    <t>２．産業廃棄物排出量の推計</t>
    <rPh sb="2" eb="4">
      <t>サンギョウ</t>
    </rPh>
    <rPh sb="4" eb="7">
      <t>ハイキブツ</t>
    </rPh>
    <rPh sb="7" eb="9">
      <t>ハイシュツ</t>
    </rPh>
    <rPh sb="9" eb="10">
      <t>リョウ</t>
    </rPh>
    <rPh sb="11" eb="13">
      <t>スイケイ</t>
    </rPh>
    <phoneticPr fontId="16"/>
  </si>
  <si>
    <t>表―Ⅱ・４</t>
    <rPh sb="0" eb="1">
      <t>ヒョウ</t>
    </rPh>
    <phoneticPr fontId="16"/>
  </si>
  <si>
    <t>業種ごとの活動量指標の種類及び出店</t>
    <rPh sb="0" eb="2">
      <t>ギョウシュ</t>
    </rPh>
    <rPh sb="5" eb="8">
      <t>カツドウリョウ</t>
    </rPh>
    <rPh sb="8" eb="10">
      <t>シヒョウ</t>
    </rPh>
    <rPh sb="11" eb="13">
      <t>シュルイ</t>
    </rPh>
    <rPh sb="13" eb="14">
      <t>オヨ</t>
    </rPh>
    <rPh sb="15" eb="17">
      <t>シュッテン</t>
    </rPh>
    <phoneticPr fontId="16"/>
  </si>
  <si>
    <t>・・・</t>
    <phoneticPr fontId="16"/>
  </si>
  <si>
    <t>Ⅲ．調査結果</t>
    <rPh sb="2" eb="4">
      <t>チョウサ</t>
    </rPh>
    <rPh sb="4" eb="6">
      <t>ケッカ</t>
    </rPh>
    <phoneticPr fontId="16"/>
  </si>
  <si>
    <t>１．アンケート調査結果</t>
    <rPh sb="7" eb="9">
      <t>チョウサ</t>
    </rPh>
    <rPh sb="9" eb="11">
      <t>ケッカ</t>
    </rPh>
    <phoneticPr fontId="16"/>
  </si>
  <si>
    <t>表―Ⅲ・１</t>
    <rPh sb="0" eb="1">
      <t>ヒョウ</t>
    </rPh>
    <phoneticPr fontId="16"/>
  </si>
  <si>
    <t>都道府県実態調査の実施状況（平成２５年度）</t>
    <rPh sb="0" eb="4">
      <t>トドウフケン</t>
    </rPh>
    <rPh sb="4" eb="6">
      <t>ジッタイ</t>
    </rPh>
    <rPh sb="6" eb="8">
      <t>チョウサ</t>
    </rPh>
    <rPh sb="9" eb="11">
      <t>ジッシ</t>
    </rPh>
    <rPh sb="11" eb="13">
      <t>ジョウキョウ</t>
    </rPh>
    <rPh sb="14" eb="16">
      <t>ヘイセイ</t>
    </rPh>
    <rPh sb="18" eb="20">
      <t>ネンド</t>
    </rPh>
    <phoneticPr fontId="16"/>
  </si>
  <si>
    <t>表―Ⅲ・２</t>
    <rPh sb="0" eb="1">
      <t>ヒョウ</t>
    </rPh>
    <phoneticPr fontId="16"/>
  </si>
  <si>
    <t>産業廃棄物の業種別排出量（平成２５年度実績値）</t>
    <rPh sb="0" eb="2">
      <t>サンギョウ</t>
    </rPh>
    <rPh sb="2" eb="5">
      <t>ハイキブツ</t>
    </rPh>
    <rPh sb="6" eb="8">
      <t>ギョウシュ</t>
    </rPh>
    <rPh sb="8" eb="9">
      <t>ベツ</t>
    </rPh>
    <rPh sb="9" eb="11">
      <t>ハイシュツ</t>
    </rPh>
    <rPh sb="11" eb="12">
      <t>リョウ</t>
    </rPh>
    <rPh sb="13" eb="15">
      <t>ヘイセイ</t>
    </rPh>
    <rPh sb="17" eb="19">
      <t>ネンド</t>
    </rPh>
    <rPh sb="19" eb="21">
      <t>ジッセキ</t>
    </rPh>
    <rPh sb="21" eb="22">
      <t>アタイ</t>
    </rPh>
    <phoneticPr fontId="16"/>
  </si>
  <si>
    <t>図－Ⅲ・１</t>
    <rPh sb="0" eb="1">
      <t>ズ</t>
    </rPh>
    <phoneticPr fontId="16"/>
  </si>
  <si>
    <t>産業廃棄物の業種別排出量（平成２５年度実施値）</t>
    <rPh sb="0" eb="2">
      <t>サンギョウ</t>
    </rPh>
    <rPh sb="2" eb="5">
      <t>ハイキブツ</t>
    </rPh>
    <rPh sb="6" eb="8">
      <t>ギョウシュ</t>
    </rPh>
    <rPh sb="8" eb="9">
      <t>ベツ</t>
    </rPh>
    <rPh sb="9" eb="11">
      <t>ハイシュツ</t>
    </rPh>
    <rPh sb="11" eb="12">
      <t>リョウ</t>
    </rPh>
    <rPh sb="13" eb="15">
      <t>ヘイセイ</t>
    </rPh>
    <rPh sb="17" eb="19">
      <t>ネンド</t>
    </rPh>
    <rPh sb="19" eb="21">
      <t>ジッシ</t>
    </rPh>
    <rPh sb="21" eb="22">
      <t>チ</t>
    </rPh>
    <phoneticPr fontId="16"/>
  </si>
  <si>
    <t>表―Ⅲ・３</t>
    <rPh sb="0" eb="1">
      <t>ヒョウ</t>
    </rPh>
    <phoneticPr fontId="16"/>
  </si>
  <si>
    <t>産業廃棄物の種類別排出量（平成２５年度実施値）</t>
    <rPh sb="0" eb="2">
      <t>サンギョウ</t>
    </rPh>
    <rPh sb="2" eb="5">
      <t>ハイキブツ</t>
    </rPh>
    <rPh sb="6" eb="8">
      <t>シュルイ</t>
    </rPh>
    <rPh sb="8" eb="9">
      <t>ベツ</t>
    </rPh>
    <rPh sb="9" eb="11">
      <t>ハイシュツ</t>
    </rPh>
    <rPh sb="11" eb="12">
      <t>リョウ</t>
    </rPh>
    <rPh sb="13" eb="15">
      <t>ヘイセイ</t>
    </rPh>
    <rPh sb="17" eb="19">
      <t>ネンド</t>
    </rPh>
    <rPh sb="19" eb="21">
      <t>ジッシ</t>
    </rPh>
    <rPh sb="21" eb="22">
      <t>チ</t>
    </rPh>
    <phoneticPr fontId="16"/>
  </si>
  <si>
    <t>図－Ⅲ・２</t>
    <rPh sb="0" eb="1">
      <t>ズ</t>
    </rPh>
    <phoneticPr fontId="16"/>
  </si>
  <si>
    <t>表―Ⅲ・４</t>
    <rPh sb="0" eb="1">
      <t>ヒョウ</t>
    </rPh>
    <phoneticPr fontId="16"/>
  </si>
  <si>
    <t>産業廃棄物の地域別排出量（平成２５年度実施値）</t>
    <rPh sb="0" eb="2">
      <t>サンギョウ</t>
    </rPh>
    <rPh sb="2" eb="5">
      <t>ハイキブツ</t>
    </rPh>
    <rPh sb="6" eb="8">
      <t>チイキ</t>
    </rPh>
    <rPh sb="8" eb="9">
      <t>ベツ</t>
    </rPh>
    <rPh sb="9" eb="11">
      <t>ハイシュツ</t>
    </rPh>
    <rPh sb="11" eb="12">
      <t>リョウ</t>
    </rPh>
    <rPh sb="13" eb="15">
      <t>ヘイセイ</t>
    </rPh>
    <rPh sb="17" eb="19">
      <t>ネンド</t>
    </rPh>
    <rPh sb="19" eb="21">
      <t>ジッシ</t>
    </rPh>
    <rPh sb="21" eb="22">
      <t>チ</t>
    </rPh>
    <phoneticPr fontId="16"/>
  </si>
  <si>
    <t>図－Ⅲ・３</t>
    <rPh sb="0" eb="1">
      <t>ズ</t>
    </rPh>
    <phoneticPr fontId="16"/>
  </si>
  <si>
    <t>表―Ⅲ・５</t>
    <rPh sb="0" eb="1">
      <t>ヒョウ</t>
    </rPh>
    <phoneticPr fontId="16"/>
  </si>
  <si>
    <t>業種別・種類別排出量推計値一覧表（平成２５年度実施値）</t>
    <rPh sb="0" eb="2">
      <t>ギョウシュ</t>
    </rPh>
    <rPh sb="2" eb="3">
      <t>ベツ</t>
    </rPh>
    <rPh sb="4" eb="6">
      <t>シュルイ</t>
    </rPh>
    <rPh sb="6" eb="7">
      <t>ベツ</t>
    </rPh>
    <rPh sb="7" eb="9">
      <t>ハイシュツ</t>
    </rPh>
    <rPh sb="9" eb="10">
      <t>リョウ</t>
    </rPh>
    <rPh sb="10" eb="12">
      <t>スイケイ</t>
    </rPh>
    <rPh sb="11" eb="12">
      <t>ケイ</t>
    </rPh>
    <rPh sb="12" eb="13">
      <t>チ</t>
    </rPh>
    <rPh sb="13" eb="15">
      <t>イチラン</t>
    </rPh>
    <rPh sb="15" eb="16">
      <t>ヒョウ</t>
    </rPh>
    <rPh sb="17" eb="19">
      <t>ヘイセイ</t>
    </rPh>
    <rPh sb="21" eb="23">
      <t>ネンド</t>
    </rPh>
    <rPh sb="23" eb="25">
      <t>ジッシ</t>
    </rPh>
    <rPh sb="25" eb="26">
      <t>チ</t>
    </rPh>
    <phoneticPr fontId="16"/>
  </si>
  <si>
    <t>図－Ⅲ・４</t>
    <rPh sb="0" eb="1">
      <t>ズ</t>
    </rPh>
    <phoneticPr fontId="16"/>
  </si>
  <si>
    <t>産業廃棄物の処理状況（平成２５年度実施値）</t>
    <rPh sb="0" eb="2">
      <t>サンギョウ</t>
    </rPh>
    <rPh sb="2" eb="5">
      <t>ハイキブツ</t>
    </rPh>
    <rPh sb="6" eb="8">
      <t>ショリ</t>
    </rPh>
    <rPh sb="8" eb="10">
      <t>ジョウキョウ</t>
    </rPh>
    <rPh sb="11" eb="13">
      <t>ヘイセイ</t>
    </rPh>
    <rPh sb="15" eb="17">
      <t>ネンド</t>
    </rPh>
    <rPh sb="17" eb="19">
      <t>ジッシ</t>
    </rPh>
    <rPh sb="19" eb="20">
      <t>チ</t>
    </rPh>
    <phoneticPr fontId="16"/>
  </si>
  <si>
    <t>表―Ⅲ・６</t>
    <rPh sb="0" eb="1">
      <t>ヒョウ</t>
    </rPh>
    <phoneticPr fontId="16"/>
  </si>
  <si>
    <t>都道府県別・種類別推計排出量推計値一覧表（平成２５年度実施値）</t>
    <rPh sb="0" eb="4">
      <t>トドウフケン</t>
    </rPh>
    <rPh sb="4" eb="5">
      <t>ベツ</t>
    </rPh>
    <rPh sb="6" eb="8">
      <t>シュルイ</t>
    </rPh>
    <rPh sb="8" eb="9">
      <t>ベツ</t>
    </rPh>
    <rPh sb="9" eb="11">
      <t>スイケイ</t>
    </rPh>
    <rPh sb="11" eb="13">
      <t>ハイシュツ</t>
    </rPh>
    <rPh sb="13" eb="14">
      <t>リョウ</t>
    </rPh>
    <rPh sb="14" eb="16">
      <t>スイケイ</t>
    </rPh>
    <rPh sb="16" eb="17">
      <t>チ</t>
    </rPh>
    <rPh sb="17" eb="19">
      <t>イチラン</t>
    </rPh>
    <rPh sb="19" eb="20">
      <t>ヒョウ</t>
    </rPh>
    <phoneticPr fontId="16"/>
  </si>
  <si>
    <t>図－Ⅲ・５</t>
    <rPh sb="0" eb="1">
      <t>ズ</t>
    </rPh>
    <phoneticPr fontId="16"/>
  </si>
  <si>
    <t>産業廃棄物の種類別の処理状況（平成２５年度実施値）</t>
    <rPh sb="0" eb="2">
      <t>サンギョウ</t>
    </rPh>
    <rPh sb="2" eb="5">
      <t>ハイキブツ</t>
    </rPh>
    <rPh sb="6" eb="8">
      <t>シュルイ</t>
    </rPh>
    <rPh sb="8" eb="9">
      <t>ベツ</t>
    </rPh>
    <rPh sb="10" eb="12">
      <t>ショリ</t>
    </rPh>
    <rPh sb="12" eb="14">
      <t>ジョウキョウ</t>
    </rPh>
    <rPh sb="15" eb="17">
      <t>ヘイセイ</t>
    </rPh>
    <rPh sb="19" eb="21">
      <t>ネンド</t>
    </rPh>
    <rPh sb="21" eb="23">
      <t>ジッシ</t>
    </rPh>
    <rPh sb="23" eb="24">
      <t>チ</t>
    </rPh>
    <phoneticPr fontId="16"/>
  </si>
  <si>
    <t>表―Ⅲ・７</t>
    <rPh sb="0" eb="1">
      <t>ヒョウ</t>
    </rPh>
    <phoneticPr fontId="16"/>
  </si>
  <si>
    <t>業種別・種類別全国共通原単位一覧表（平成２５年度実施値）</t>
    <rPh sb="0" eb="2">
      <t>ギョウシュ</t>
    </rPh>
    <rPh sb="2" eb="3">
      <t>ベツ</t>
    </rPh>
    <rPh sb="4" eb="6">
      <t>シュルイ</t>
    </rPh>
    <rPh sb="6" eb="7">
      <t>ベツ</t>
    </rPh>
    <rPh sb="7" eb="9">
      <t>ゼンコク</t>
    </rPh>
    <rPh sb="9" eb="11">
      <t>キョウツウ</t>
    </rPh>
    <rPh sb="11" eb="14">
      <t>ゲンタンイ</t>
    </rPh>
    <rPh sb="14" eb="16">
      <t>イチラン</t>
    </rPh>
    <rPh sb="16" eb="17">
      <t>ヒョウ</t>
    </rPh>
    <phoneticPr fontId="16"/>
  </si>
  <si>
    <t>図－Ⅲ・６</t>
    <rPh sb="0" eb="1">
      <t>ズ</t>
    </rPh>
    <phoneticPr fontId="16"/>
  </si>
  <si>
    <t>産業廃棄物の種類別再生利用率（平成２５年度実施値）</t>
    <rPh sb="0" eb="2">
      <t>サンギョウ</t>
    </rPh>
    <rPh sb="2" eb="5">
      <t>ハイキブツ</t>
    </rPh>
    <rPh sb="6" eb="8">
      <t>シュルイ</t>
    </rPh>
    <rPh sb="8" eb="9">
      <t>ベツ</t>
    </rPh>
    <rPh sb="9" eb="11">
      <t>サイセイ</t>
    </rPh>
    <rPh sb="11" eb="13">
      <t>リヨウ</t>
    </rPh>
    <rPh sb="13" eb="14">
      <t>リツ</t>
    </rPh>
    <rPh sb="15" eb="17">
      <t>ヘイセイ</t>
    </rPh>
    <rPh sb="19" eb="21">
      <t>ネンド</t>
    </rPh>
    <rPh sb="21" eb="23">
      <t>ジッシ</t>
    </rPh>
    <rPh sb="23" eb="24">
      <t>チ</t>
    </rPh>
    <phoneticPr fontId="16"/>
  </si>
  <si>
    <t>表―Ⅲ・８</t>
    <rPh sb="0" eb="1">
      <t>ヒョウ</t>
    </rPh>
    <phoneticPr fontId="16"/>
  </si>
  <si>
    <t>全国業種別・種類別活動量指標合計（有回答）一覧表（平成２５年度実施値）</t>
    <rPh sb="0" eb="2">
      <t>ゼンコク</t>
    </rPh>
    <rPh sb="2" eb="4">
      <t>ギョウシュ</t>
    </rPh>
    <rPh sb="4" eb="5">
      <t>ベツ</t>
    </rPh>
    <rPh sb="6" eb="8">
      <t>シュルイ</t>
    </rPh>
    <rPh sb="8" eb="9">
      <t>ベツ</t>
    </rPh>
    <rPh sb="9" eb="12">
      <t>カツドウリョウ</t>
    </rPh>
    <rPh sb="12" eb="14">
      <t>シヒョウ</t>
    </rPh>
    <rPh sb="14" eb="16">
      <t>ゴウケイ</t>
    </rPh>
    <rPh sb="17" eb="18">
      <t>ア</t>
    </rPh>
    <rPh sb="18" eb="20">
      <t>カイトウ</t>
    </rPh>
    <rPh sb="21" eb="23">
      <t>イチラン</t>
    </rPh>
    <rPh sb="23" eb="24">
      <t>ヒョウ</t>
    </rPh>
    <rPh sb="25" eb="27">
      <t>ヘイセイ</t>
    </rPh>
    <rPh sb="29" eb="31">
      <t>ネンド</t>
    </rPh>
    <rPh sb="31" eb="33">
      <t>ジッシ</t>
    </rPh>
    <rPh sb="33" eb="34">
      <t>チ</t>
    </rPh>
    <phoneticPr fontId="16"/>
  </si>
  <si>
    <t>図－Ⅲ・７</t>
    <rPh sb="0" eb="1">
      <t>ズ</t>
    </rPh>
    <phoneticPr fontId="16"/>
  </si>
  <si>
    <t>産業廃棄物の再生利用量の種類別内訳（平成２５年度実施値）</t>
    <rPh sb="0" eb="2">
      <t>サンギョウ</t>
    </rPh>
    <rPh sb="2" eb="5">
      <t>ハイキブツ</t>
    </rPh>
    <rPh sb="6" eb="8">
      <t>サイセイ</t>
    </rPh>
    <rPh sb="8" eb="10">
      <t>リヨウ</t>
    </rPh>
    <rPh sb="10" eb="11">
      <t>リョウ</t>
    </rPh>
    <rPh sb="12" eb="14">
      <t>シュルイ</t>
    </rPh>
    <rPh sb="14" eb="15">
      <t>ベツ</t>
    </rPh>
    <rPh sb="15" eb="17">
      <t>ウチワケ</t>
    </rPh>
    <rPh sb="18" eb="20">
      <t>ヘイセイ</t>
    </rPh>
    <rPh sb="22" eb="24">
      <t>ネンド</t>
    </rPh>
    <rPh sb="24" eb="26">
      <t>ジッシ</t>
    </rPh>
    <rPh sb="26" eb="27">
      <t>チ</t>
    </rPh>
    <phoneticPr fontId="16"/>
  </si>
  <si>
    <t>表―Ⅲ・９</t>
    <rPh sb="0" eb="1">
      <t>ヒョウ</t>
    </rPh>
    <phoneticPr fontId="16"/>
  </si>
  <si>
    <t>産業廃棄物排出・処理状況一覧表（平成２５年度実施値）</t>
    <rPh sb="0" eb="2">
      <t>サンギョウ</t>
    </rPh>
    <rPh sb="2" eb="5">
      <t>ハイキブツ</t>
    </rPh>
    <rPh sb="5" eb="7">
      <t>ハイシュツ</t>
    </rPh>
    <rPh sb="8" eb="10">
      <t>ショリ</t>
    </rPh>
    <rPh sb="10" eb="12">
      <t>ジョウキョウ</t>
    </rPh>
    <rPh sb="12" eb="14">
      <t>イチラン</t>
    </rPh>
    <rPh sb="14" eb="15">
      <t>ヒョウ</t>
    </rPh>
    <rPh sb="16" eb="18">
      <t>ヘイセイ</t>
    </rPh>
    <rPh sb="20" eb="22">
      <t>ネンド</t>
    </rPh>
    <rPh sb="22" eb="24">
      <t>ジッシ</t>
    </rPh>
    <rPh sb="24" eb="25">
      <t>チ</t>
    </rPh>
    <phoneticPr fontId="16"/>
  </si>
  <si>
    <t>図－Ⅲ・８</t>
    <rPh sb="0" eb="1">
      <t>ズ</t>
    </rPh>
    <phoneticPr fontId="16"/>
  </si>
  <si>
    <t>産業廃棄物の種類別減量化率（平成２５年度実施値）</t>
    <rPh sb="0" eb="2">
      <t>サンギョウ</t>
    </rPh>
    <rPh sb="2" eb="5">
      <t>ハイキブツ</t>
    </rPh>
    <rPh sb="6" eb="8">
      <t>シュルイ</t>
    </rPh>
    <rPh sb="8" eb="9">
      <t>ベツ</t>
    </rPh>
    <rPh sb="9" eb="12">
      <t>ゲンリョウカ</t>
    </rPh>
    <rPh sb="12" eb="13">
      <t>リツ</t>
    </rPh>
    <rPh sb="14" eb="16">
      <t>ヘイセイ</t>
    </rPh>
    <rPh sb="18" eb="20">
      <t>ネンド</t>
    </rPh>
    <rPh sb="20" eb="22">
      <t>ジッシ</t>
    </rPh>
    <rPh sb="22" eb="23">
      <t>チ</t>
    </rPh>
    <phoneticPr fontId="16"/>
  </si>
  <si>
    <t>図－Ⅲ・９</t>
    <rPh sb="0" eb="1">
      <t>ズ</t>
    </rPh>
    <phoneticPr fontId="16"/>
  </si>
  <si>
    <t>産業廃棄物の減量化量の種類別内訳（平成２５年度実施値）</t>
    <rPh sb="0" eb="2">
      <t>サンギョウ</t>
    </rPh>
    <rPh sb="2" eb="5">
      <t>ハイキブツ</t>
    </rPh>
    <rPh sb="6" eb="9">
      <t>ゲンリョウカ</t>
    </rPh>
    <rPh sb="9" eb="10">
      <t>リョウ</t>
    </rPh>
    <rPh sb="11" eb="13">
      <t>シュルイ</t>
    </rPh>
    <rPh sb="13" eb="14">
      <t>ベツ</t>
    </rPh>
    <rPh sb="14" eb="16">
      <t>ウチワケ</t>
    </rPh>
    <rPh sb="17" eb="19">
      <t>ヘイセイ</t>
    </rPh>
    <rPh sb="21" eb="23">
      <t>ネンド</t>
    </rPh>
    <rPh sb="23" eb="25">
      <t>ジッシ</t>
    </rPh>
    <rPh sb="25" eb="26">
      <t>チ</t>
    </rPh>
    <phoneticPr fontId="16"/>
  </si>
  <si>
    <t>図－Ⅲ・１０</t>
    <rPh sb="0" eb="1">
      <t>ズ</t>
    </rPh>
    <phoneticPr fontId="16"/>
  </si>
  <si>
    <t>産業廃棄物の種類別最終処分率（平成２５年度実施値）</t>
    <rPh sb="0" eb="2">
      <t>サンギョウ</t>
    </rPh>
    <rPh sb="2" eb="5">
      <t>ハイキブツ</t>
    </rPh>
    <rPh sb="6" eb="8">
      <t>シュルイ</t>
    </rPh>
    <rPh sb="8" eb="9">
      <t>ベツ</t>
    </rPh>
    <rPh sb="9" eb="11">
      <t>サイシュウ</t>
    </rPh>
    <rPh sb="11" eb="13">
      <t>ショブン</t>
    </rPh>
    <rPh sb="13" eb="14">
      <t>リツ</t>
    </rPh>
    <rPh sb="15" eb="17">
      <t>ヘイセイ</t>
    </rPh>
    <rPh sb="19" eb="21">
      <t>ネンド</t>
    </rPh>
    <rPh sb="21" eb="23">
      <t>ジッシ</t>
    </rPh>
    <rPh sb="23" eb="24">
      <t>チ</t>
    </rPh>
    <phoneticPr fontId="16"/>
  </si>
  <si>
    <t>図－Ⅲ・１１</t>
    <rPh sb="0" eb="1">
      <t>ズ</t>
    </rPh>
    <phoneticPr fontId="16"/>
  </si>
  <si>
    <t>産業廃棄物の最終処分量の種類別内訳（平成２５年度実施値）</t>
    <rPh sb="0" eb="2">
      <t>サンギョウ</t>
    </rPh>
    <rPh sb="2" eb="5">
      <t>ハイキブツ</t>
    </rPh>
    <rPh sb="6" eb="8">
      <t>サイシュウ</t>
    </rPh>
    <rPh sb="8" eb="10">
      <t>ショブン</t>
    </rPh>
    <rPh sb="10" eb="11">
      <t>リョウ</t>
    </rPh>
    <rPh sb="12" eb="14">
      <t>シュルイ</t>
    </rPh>
    <rPh sb="14" eb="15">
      <t>ベツ</t>
    </rPh>
    <rPh sb="15" eb="17">
      <t>ウチワケ</t>
    </rPh>
    <rPh sb="18" eb="20">
      <t>ヘイセイ</t>
    </rPh>
    <rPh sb="22" eb="24">
      <t>ネンド</t>
    </rPh>
    <rPh sb="24" eb="26">
      <t>ジッシ</t>
    </rPh>
    <rPh sb="26" eb="27">
      <t>チ</t>
    </rPh>
    <phoneticPr fontId="16"/>
  </si>
  <si>
    <t>Ⅳ．まとめ</t>
    <phoneticPr fontId="16"/>
  </si>
  <si>
    <t>１．産業廃棄物排出量の変化</t>
    <rPh sb="2" eb="4">
      <t>サンギョウ</t>
    </rPh>
    <rPh sb="4" eb="7">
      <t>ハイキブツ</t>
    </rPh>
    <rPh sb="7" eb="9">
      <t>ハイシュツ</t>
    </rPh>
    <rPh sb="9" eb="10">
      <t>リョウ</t>
    </rPh>
    <rPh sb="11" eb="13">
      <t>ヘンカ</t>
    </rPh>
    <phoneticPr fontId="16"/>
  </si>
  <si>
    <t>図－Ⅳ・１</t>
    <rPh sb="0" eb="1">
      <t>ズ</t>
    </rPh>
    <phoneticPr fontId="16"/>
  </si>
  <si>
    <t>産業廃棄物排出量の推移（平成２５年度実績値）</t>
    <rPh sb="0" eb="2">
      <t>サンギョウ</t>
    </rPh>
    <rPh sb="2" eb="5">
      <t>ハイキブツ</t>
    </rPh>
    <rPh sb="5" eb="7">
      <t>ハイシュツ</t>
    </rPh>
    <rPh sb="7" eb="8">
      <t>リョウ</t>
    </rPh>
    <rPh sb="9" eb="11">
      <t>スイイ</t>
    </rPh>
    <rPh sb="12" eb="14">
      <t>ヘイセイ</t>
    </rPh>
    <rPh sb="16" eb="18">
      <t>ネンド</t>
    </rPh>
    <rPh sb="18" eb="20">
      <t>ジッセキ</t>
    </rPh>
    <rPh sb="20" eb="21">
      <t>チ</t>
    </rPh>
    <phoneticPr fontId="16"/>
  </si>
  <si>
    <t>図－Ⅳ・２</t>
    <rPh sb="0" eb="1">
      <t>ズ</t>
    </rPh>
    <phoneticPr fontId="16"/>
  </si>
  <si>
    <t>産業廃棄物の業種別排出量の推移（平成２５年度実績値）</t>
    <rPh sb="0" eb="2">
      <t>サンギョウ</t>
    </rPh>
    <rPh sb="2" eb="5">
      <t>ハイキブツ</t>
    </rPh>
    <rPh sb="6" eb="8">
      <t>ギョウシュ</t>
    </rPh>
    <rPh sb="8" eb="9">
      <t>ベツ</t>
    </rPh>
    <rPh sb="9" eb="11">
      <t>ハイシュツ</t>
    </rPh>
    <rPh sb="11" eb="12">
      <t>リョウ</t>
    </rPh>
    <rPh sb="13" eb="15">
      <t>スイイ</t>
    </rPh>
    <rPh sb="16" eb="18">
      <t>ヘイセイ</t>
    </rPh>
    <rPh sb="20" eb="22">
      <t>ネンド</t>
    </rPh>
    <rPh sb="22" eb="24">
      <t>ジッセキ</t>
    </rPh>
    <rPh sb="24" eb="25">
      <t>チ</t>
    </rPh>
    <phoneticPr fontId="16"/>
  </si>
  <si>
    <t>図－Ⅳ・３</t>
    <rPh sb="0" eb="1">
      <t>ズ</t>
    </rPh>
    <phoneticPr fontId="16"/>
  </si>
  <si>
    <t>産業廃棄物の種類別排出量の推移（平成２５年度実績値）</t>
    <rPh sb="0" eb="2">
      <t>サンギョウ</t>
    </rPh>
    <rPh sb="2" eb="5">
      <t>ハイキブツ</t>
    </rPh>
    <rPh sb="6" eb="8">
      <t>シュルイ</t>
    </rPh>
    <rPh sb="8" eb="9">
      <t>ベツ</t>
    </rPh>
    <rPh sb="9" eb="11">
      <t>ハイシュツ</t>
    </rPh>
    <rPh sb="11" eb="12">
      <t>リョウ</t>
    </rPh>
    <rPh sb="13" eb="15">
      <t>スイイ</t>
    </rPh>
    <rPh sb="16" eb="18">
      <t>ヘイセイ</t>
    </rPh>
    <rPh sb="20" eb="22">
      <t>ネンド</t>
    </rPh>
    <rPh sb="22" eb="24">
      <t>ジッセキ</t>
    </rPh>
    <rPh sb="24" eb="25">
      <t>チ</t>
    </rPh>
    <phoneticPr fontId="16"/>
  </si>
  <si>
    <t>図－Ⅳ・４</t>
    <rPh sb="0" eb="1">
      <t>ズ</t>
    </rPh>
    <phoneticPr fontId="16"/>
  </si>
  <si>
    <t>産業廃棄物の地域別排出量の推移（平成２５年度実績値）</t>
    <rPh sb="0" eb="2">
      <t>サンギョウ</t>
    </rPh>
    <rPh sb="2" eb="5">
      <t>ハイキブツ</t>
    </rPh>
    <rPh sb="6" eb="8">
      <t>チイキ</t>
    </rPh>
    <rPh sb="8" eb="9">
      <t>ベツ</t>
    </rPh>
    <rPh sb="9" eb="11">
      <t>ハイシュツ</t>
    </rPh>
    <rPh sb="11" eb="12">
      <t>リョウ</t>
    </rPh>
    <rPh sb="13" eb="15">
      <t>スイイ</t>
    </rPh>
    <rPh sb="16" eb="18">
      <t>ヘイセイ</t>
    </rPh>
    <rPh sb="20" eb="22">
      <t>ネンド</t>
    </rPh>
    <rPh sb="22" eb="24">
      <t>ジッセキ</t>
    </rPh>
    <rPh sb="24" eb="25">
      <t>チ</t>
    </rPh>
    <phoneticPr fontId="16"/>
  </si>
  <si>
    <t>図－Ⅳ・５</t>
    <rPh sb="0" eb="1">
      <t>ズ</t>
    </rPh>
    <phoneticPr fontId="16"/>
  </si>
  <si>
    <t>産業廃棄物の直接再生利用量、中間処理量、直接最終処分量の推移（平成２５年度実績値）</t>
    <rPh sb="0" eb="2">
      <t>サンギョウ</t>
    </rPh>
    <rPh sb="2" eb="5">
      <t>ハイキブツ</t>
    </rPh>
    <rPh sb="6" eb="8">
      <t>チョクセツ</t>
    </rPh>
    <rPh sb="8" eb="10">
      <t>サイセイ</t>
    </rPh>
    <rPh sb="10" eb="12">
      <t>リヨウ</t>
    </rPh>
    <rPh sb="12" eb="13">
      <t>リョウ</t>
    </rPh>
    <rPh sb="14" eb="16">
      <t>チュウカン</t>
    </rPh>
    <rPh sb="16" eb="18">
      <t>ショリ</t>
    </rPh>
    <rPh sb="18" eb="19">
      <t>リョウ</t>
    </rPh>
    <rPh sb="20" eb="22">
      <t>チョクセツ</t>
    </rPh>
    <rPh sb="22" eb="24">
      <t>サイシュウ</t>
    </rPh>
    <rPh sb="24" eb="26">
      <t>ショブン</t>
    </rPh>
    <rPh sb="26" eb="27">
      <t>リョウ</t>
    </rPh>
    <rPh sb="28" eb="30">
      <t>スイイ</t>
    </rPh>
    <rPh sb="31" eb="33">
      <t>ヘイセイ</t>
    </rPh>
    <rPh sb="35" eb="37">
      <t>ネンド</t>
    </rPh>
    <rPh sb="37" eb="39">
      <t>ジッセキ</t>
    </rPh>
    <rPh sb="39" eb="40">
      <t>チ</t>
    </rPh>
    <phoneticPr fontId="16"/>
  </si>
  <si>
    <t>図－Ⅳ・６</t>
    <rPh sb="0" eb="1">
      <t>ズ</t>
    </rPh>
    <phoneticPr fontId="16"/>
  </si>
  <si>
    <t>産業廃棄物の直接再生利用量、減量化量、最終処分量の推移（平成２５年度実績値）</t>
    <rPh sb="0" eb="2">
      <t>サンギョウ</t>
    </rPh>
    <rPh sb="2" eb="5">
      <t>ハイキブツ</t>
    </rPh>
    <rPh sb="6" eb="8">
      <t>チョクセツ</t>
    </rPh>
    <rPh sb="8" eb="10">
      <t>サイセイ</t>
    </rPh>
    <rPh sb="10" eb="12">
      <t>リヨウ</t>
    </rPh>
    <rPh sb="12" eb="13">
      <t>リョウ</t>
    </rPh>
    <rPh sb="14" eb="17">
      <t>ゲンリョウカ</t>
    </rPh>
    <rPh sb="17" eb="18">
      <t>リョウ</t>
    </rPh>
    <rPh sb="19" eb="21">
      <t>サイシュウ</t>
    </rPh>
    <rPh sb="21" eb="23">
      <t>ショブン</t>
    </rPh>
    <rPh sb="23" eb="24">
      <t>リョウ</t>
    </rPh>
    <rPh sb="25" eb="27">
      <t>スイイ</t>
    </rPh>
    <rPh sb="28" eb="30">
      <t>ヘイセイ</t>
    </rPh>
    <rPh sb="32" eb="34">
      <t>ネンド</t>
    </rPh>
    <rPh sb="34" eb="36">
      <t>ジッセキ</t>
    </rPh>
    <rPh sb="36" eb="37">
      <t>チ</t>
    </rPh>
    <phoneticPr fontId="16"/>
  </si>
  <si>
    <t>Ⅴ．石綿含有産業廃棄物の調査結果</t>
    <rPh sb="2" eb="4">
      <t>イシワタ</t>
    </rPh>
    <rPh sb="4" eb="6">
      <t>ガンユウ</t>
    </rPh>
    <rPh sb="6" eb="8">
      <t>サンギョウ</t>
    </rPh>
    <rPh sb="8" eb="11">
      <t>ハイキブツ</t>
    </rPh>
    <rPh sb="12" eb="14">
      <t>チョウサ</t>
    </rPh>
    <rPh sb="14" eb="16">
      <t>ケッカ</t>
    </rPh>
    <phoneticPr fontId="16"/>
  </si>
  <si>
    <t>表―Ⅴ・１</t>
    <rPh sb="0" eb="1">
      <t>ヒョウ</t>
    </rPh>
    <phoneticPr fontId="16"/>
  </si>
  <si>
    <t>都道府県の石綿含有産業廃棄物実態調査の実施状況（平成２５年度実施値）</t>
    <rPh sb="0" eb="4">
      <t>トドウフケン</t>
    </rPh>
    <rPh sb="5" eb="7">
      <t>イシワタ</t>
    </rPh>
    <rPh sb="7" eb="9">
      <t>ガンユウ</t>
    </rPh>
    <rPh sb="9" eb="11">
      <t>サンギョウ</t>
    </rPh>
    <rPh sb="11" eb="14">
      <t>ハイキブツ</t>
    </rPh>
    <rPh sb="14" eb="16">
      <t>ジッタイ</t>
    </rPh>
    <rPh sb="16" eb="18">
      <t>チョウサ</t>
    </rPh>
    <rPh sb="19" eb="21">
      <t>ジッシ</t>
    </rPh>
    <rPh sb="21" eb="23">
      <t>ジョウキョウ</t>
    </rPh>
    <rPh sb="24" eb="26">
      <t>ヘイセイ</t>
    </rPh>
    <rPh sb="28" eb="30">
      <t>ネンド</t>
    </rPh>
    <rPh sb="30" eb="32">
      <t>ジッシ</t>
    </rPh>
    <rPh sb="32" eb="33">
      <t>チ</t>
    </rPh>
    <phoneticPr fontId="16"/>
  </si>
  <si>
    <t>図－Ⅴ・１</t>
    <rPh sb="0" eb="1">
      <t>ズ</t>
    </rPh>
    <phoneticPr fontId="16"/>
  </si>
  <si>
    <t>石綿含有産業廃棄物の種類別の排出量（平成２５年度実施値）</t>
    <rPh sb="0" eb="2">
      <t>イシワタ</t>
    </rPh>
    <rPh sb="2" eb="4">
      <t>ガンユウ</t>
    </rPh>
    <rPh sb="4" eb="6">
      <t>サンギョウ</t>
    </rPh>
    <rPh sb="6" eb="9">
      <t>ハイキブツ</t>
    </rPh>
    <rPh sb="10" eb="12">
      <t>シュルイ</t>
    </rPh>
    <rPh sb="12" eb="13">
      <t>ベツ</t>
    </rPh>
    <rPh sb="14" eb="16">
      <t>ハイシュツ</t>
    </rPh>
    <rPh sb="16" eb="17">
      <t>リョウ</t>
    </rPh>
    <rPh sb="18" eb="20">
      <t>ヘイセイ</t>
    </rPh>
    <rPh sb="22" eb="24">
      <t>ネンド</t>
    </rPh>
    <rPh sb="24" eb="26">
      <t>ジッシ</t>
    </rPh>
    <rPh sb="26" eb="27">
      <t>チ</t>
    </rPh>
    <phoneticPr fontId="16"/>
  </si>
  <si>
    <t>表―Ⅴ・２</t>
    <rPh sb="0" eb="1">
      <t>ヒョウ</t>
    </rPh>
    <phoneticPr fontId="16"/>
  </si>
  <si>
    <t>石綿含有産業廃棄物の排出量の集計結果（平成２５年度実施値）</t>
    <rPh sb="0" eb="2">
      <t>イシワタ</t>
    </rPh>
    <rPh sb="2" eb="4">
      <t>ガンユウ</t>
    </rPh>
    <rPh sb="4" eb="6">
      <t>サンギョウ</t>
    </rPh>
    <rPh sb="6" eb="9">
      <t>ハイキブツ</t>
    </rPh>
    <rPh sb="10" eb="12">
      <t>ハイシュツ</t>
    </rPh>
    <rPh sb="12" eb="13">
      <t>リョウ</t>
    </rPh>
    <rPh sb="14" eb="16">
      <t>シュウケイ</t>
    </rPh>
    <rPh sb="16" eb="18">
      <t>ケッカ</t>
    </rPh>
    <rPh sb="19" eb="21">
      <t>ヘイセイ</t>
    </rPh>
    <rPh sb="23" eb="25">
      <t>ネンド</t>
    </rPh>
    <rPh sb="25" eb="27">
      <t>ジッシ</t>
    </rPh>
    <rPh sb="27" eb="28">
      <t>チ</t>
    </rPh>
    <phoneticPr fontId="16"/>
  </si>
  <si>
    <t>図－Ⅴ・２</t>
    <rPh sb="0" eb="1">
      <t>ズ</t>
    </rPh>
    <phoneticPr fontId="16"/>
  </si>
  <si>
    <t>石綿含有産業廃棄物の業種別の排出量（平成２５年度実施値）</t>
    <rPh sb="0" eb="2">
      <t>イシワタ</t>
    </rPh>
    <rPh sb="2" eb="4">
      <t>ガンユウ</t>
    </rPh>
    <rPh sb="4" eb="6">
      <t>サンギョウ</t>
    </rPh>
    <rPh sb="6" eb="9">
      <t>ハイキブツ</t>
    </rPh>
    <rPh sb="10" eb="12">
      <t>ギョウシュ</t>
    </rPh>
    <rPh sb="12" eb="13">
      <t>ベツ</t>
    </rPh>
    <rPh sb="13" eb="14">
      <t>シュベツ</t>
    </rPh>
    <rPh sb="14" eb="16">
      <t>ハイシュツ</t>
    </rPh>
    <rPh sb="16" eb="17">
      <t>リョウ</t>
    </rPh>
    <rPh sb="18" eb="20">
      <t>ヘイセイ</t>
    </rPh>
    <rPh sb="22" eb="24">
      <t>ネンド</t>
    </rPh>
    <rPh sb="24" eb="26">
      <t>ジッシ</t>
    </rPh>
    <rPh sb="26" eb="27">
      <t>チ</t>
    </rPh>
    <phoneticPr fontId="16"/>
  </si>
  <si>
    <t>表―Ⅴ・３</t>
    <rPh sb="0" eb="1">
      <t>ヒョウ</t>
    </rPh>
    <phoneticPr fontId="16"/>
  </si>
  <si>
    <t>石綿含有産業廃棄物の処理量の集計結果（平成２５年度実施値）</t>
    <rPh sb="0" eb="2">
      <t>イシワタ</t>
    </rPh>
    <rPh sb="2" eb="4">
      <t>ガンユウ</t>
    </rPh>
    <rPh sb="4" eb="6">
      <t>サンギョウ</t>
    </rPh>
    <rPh sb="6" eb="9">
      <t>ハイキブツ</t>
    </rPh>
    <rPh sb="10" eb="12">
      <t>ショリ</t>
    </rPh>
    <rPh sb="12" eb="13">
      <t>リョウ</t>
    </rPh>
    <rPh sb="14" eb="16">
      <t>シュウケイ</t>
    </rPh>
    <rPh sb="16" eb="18">
      <t>ケッカ</t>
    </rPh>
    <rPh sb="19" eb="21">
      <t>ヘイセイ</t>
    </rPh>
    <rPh sb="23" eb="25">
      <t>ネンド</t>
    </rPh>
    <rPh sb="25" eb="27">
      <t>ジッシ</t>
    </rPh>
    <rPh sb="27" eb="28">
      <t>チ</t>
    </rPh>
    <phoneticPr fontId="16"/>
  </si>
  <si>
    <t>図－Ⅴ・３</t>
    <rPh sb="0" eb="1">
      <t>ズ</t>
    </rPh>
    <phoneticPr fontId="16"/>
  </si>
  <si>
    <t>資料編</t>
    <rPh sb="0" eb="2">
      <t>シリョウ</t>
    </rPh>
    <rPh sb="2" eb="3">
      <t>ヘン</t>
    </rPh>
    <phoneticPr fontId="16"/>
  </si>
  <si>
    <t>Ⅱ．活動量指標</t>
  </si>
  <si>
    <t>表－資・Ⅱ・１（１）　活動量指標全国合計値（平成25年度実績値）旧産業分類</t>
    <phoneticPr fontId="16"/>
  </si>
  <si>
    <t>表－資・Ⅱ・１（２）　活動量指標全国合計値（平成25年度実績値）新産業分類</t>
    <phoneticPr fontId="16"/>
  </si>
  <si>
    <t xml:space="preserve">表－資・Ⅱ・１（３）　活動量指標（新産業分類（平成19年11月改訂版）の業種区分）（平成25年度実績値）
</t>
    <phoneticPr fontId="16"/>
  </si>
  <si>
    <t xml:space="preserve">表－資・Ⅱ・１（４）　活動量指標（新産業分類（平成19年11月改訂版）の業種区分）（平成25年度実績値）
</t>
    <phoneticPr fontId="16"/>
  </si>
  <si>
    <t>Ⅲ．年度補正係数</t>
    <phoneticPr fontId="16"/>
  </si>
  <si>
    <t>表－資・Ⅲ・１（１）　平成25年度業種別・都道府県別年度補正係数一覧表</t>
    <phoneticPr fontId="16"/>
  </si>
  <si>
    <t>73,74</t>
    <phoneticPr fontId="16"/>
  </si>
  <si>
    <t>Ⅳ．有効回答データ数合計</t>
  </si>
  <si>
    <t>表－資・Ⅳ・1　平成25年度業種別・種類別有効回答データ数合計表（新産業分類の業種区分）</t>
  </si>
  <si>
    <t>表－資・Ⅳ・２　平成25年度業種別・種類別有効回答データ数合計表（旧産業分類の業種区分）</t>
  </si>
  <si>
    <t>Ⅶ．動物のふん尿及び動物の死体計算資料</t>
    <phoneticPr fontId="16"/>
  </si>
  <si>
    <t>表－資・Ⅶ・１　都道府県別家畜飼育頭羽数（平成25年度実績値）</t>
    <phoneticPr fontId="16"/>
  </si>
  <si>
    <t>表－資・Ⅶ・２　都道府県別動物のふん尿排出量総括表（平成25年度実績値）</t>
    <phoneticPr fontId="16"/>
  </si>
  <si>
    <t>表－資・Ⅶ・３／４　都道府県別動物の死体の原単位（平成25年度実績値）</t>
    <phoneticPr fontId="16"/>
  </si>
  <si>
    <t>Ⅷ．下水汚泥資料</t>
  </si>
  <si>
    <r>
      <t>表</t>
    </r>
    <r>
      <rPr>
        <sz val="10"/>
        <color theme="1"/>
        <rFont val="Century"/>
        <family val="1"/>
      </rPr>
      <t>―</t>
    </r>
    <r>
      <rPr>
        <sz val="10"/>
        <color theme="1"/>
        <rFont val="ＭＳ 明朝"/>
        <family val="1"/>
        <charset val="128"/>
      </rPr>
      <t>資・</t>
    </r>
    <r>
      <rPr>
        <sz val="10"/>
        <color theme="1"/>
        <rFont val="ＭＳ Ｐゴシック"/>
        <family val="3"/>
        <charset val="128"/>
        <scheme val="minor"/>
      </rPr>
      <t>Ⅷ　</t>
    </r>
    <r>
      <rPr>
        <sz val="10"/>
        <color theme="1"/>
        <rFont val="ＭＳ 明朝"/>
        <family val="1"/>
        <charset val="128"/>
      </rPr>
      <t>都道府県別濃縮汚泥量（平成２５年度実績値）</t>
    </r>
    <phoneticPr fontId="16"/>
  </si>
  <si>
    <t>Ⅸ．産業廃棄物の種類別処理状況フロー図</t>
    <rPh sb="18" eb="19">
      <t>ズ</t>
    </rPh>
    <phoneticPr fontId="16"/>
  </si>
  <si>
    <t>表－Ⅱ・４　業種ごとの活動量指標の種類及び出典</t>
    <phoneticPr fontId="16"/>
  </si>
  <si>
    <t>業種</t>
  </si>
  <si>
    <t>活動量指標の種類</t>
  </si>
  <si>
    <t>出典</t>
  </si>
  <si>
    <t>出典年次</t>
  </si>
  <si>
    <t>農業</t>
  </si>
  <si>
    <t>施設面積(ハウス面積、ガラス室面積)</t>
  </si>
  <si>
    <t>ａ</t>
  </si>
  <si>
    <t>世界農林業センサス</t>
    <phoneticPr fontId="16"/>
  </si>
  <si>
    <t>平成16年度
平成21年度</t>
    <rPh sb="0" eb="2">
      <t>ヘイセイ</t>
    </rPh>
    <rPh sb="4" eb="5">
      <t>ネン</t>
    </rPh>
    <rPh sb="5" eb="6">
      <t>ド</t>
    </rPh>
    <phoneticPr fontId="16"/>
  </si>
  <si>
    <t>家畜数（乳用牛、肉用牛、豚、鶏）</t>
    <rPh sb="4" eb="5">
      <t>ニュウ</t>
    </rPh>
    <rPh sb="5" eb="6">
      <t>ヨウ</t>
    </rPh>
    <rPh sb="6" eb="7">
      <t>ギュウ</t>
    </rPh>
    <rPh sb="8" eb="11">
      <t>ニクヨウギュウ</t>
    </rPh>
    <rPh sb="12" eb="13">
      <t>ブタ</t>
    </rPh>
    <rPh sb="14" eb="15">
      <t>トリ</t>
    </rPh>
    <phoneticPr fontId="16"/>
  </si>
  <si>
    <t>畜産統計</t>
    <phoneticPr fontId="16"/>
  </si>
  <si>
    <t>平成25年度</t>
    <rPh sb="5" eb="6">
      <t>ド</t>
    </rPh>
    <phoneticPr fontId="16"/>
  </si>
  <si>
    <t>林業、漁業、鉱業</t>
    <phoneticPr fontId="16"/>
  </si>
  <si>
    <t>従業者数</t>
  </si>
  <si>
    <t>経済センサス</t>
  </si>
  <si>
    <t>平成21年度
平成24年度</t>
    <rPh sb="7" eb="9">
      <t>ヘイセイ</t>
    </rPh>
    <rPh sb="11" eb="12">
      <t>ネン</t>
    </rPh>
    <phoneticPr fontId="16"/>
  </si>
  <si>
    <t>漁業</t>
    <phoneticPr fontId="16"/>
  </si>
  <si>
    <t>平成21年
平成24年</t>
    <rPh sb="6" eb="8">
      <t>ヘイセイ</t>
    </rPh>
    <rPh sb="10" eb="11">
      <t>ネン</t>
    </rPh>
    <phoneticPr fontId="16"/>
  </si>
  <si>
    <t>鉱業</t>
    <phoneticPr fontId="16"/>
  </si>
  <si>
    <t>元請完成工事高</t>
  </si>
  <si>
    <t>百万円</t>
  </si>
  <si>
    <t>建設工事施工統計調査報告</t>
  </si>
  <si>
    <t>平成25年度</t>
    <phoneticPr fontId="16"/>
  </si>
  <si>
    <t>製造品出荷額等</t>
  </si>
  <si>
    <t>工業統計</t>
  </si>
  <si>
    <t>電気･ガス･熱供給･水道業</t>
  </si>
  <si>
    <t>給水人口</t>
  </si>
  <si>
    <t>給水人口と給水普及率</t>
    <rPh sb="0" eb="2">
      <t>キュウスイ</t>
    </rPh>
    <rPh sb="2" eb="4">
      <t>ジンコウ</t>
    </rPh>
    <rPh sb="5" eb="7">
      <t>キュウスイ</t>
    </rPh>
    <rPh sb="7" eb="9">
      <t>フキュウ</t>
    </rPh>
    <rPh sb="9" eb="10">
      <t>リツ</t>
    </rPh>
    <phoneticPr fontId="16"/>
  </si>
  <si>
    <t>下水道業</t>
    <rPh sb="3" eb="4">
      <t>ギョウ</t>
    </rPh>
    <phoneticPr fontId="16"/>
  </si>
  <si>
    <t>処理区域人口</t>
  </si>
  <si>
    <t>都道府県別汚水処理人口普及状況</t>
  </si>
  <si>
    <t>情報通信業、運輸業
卸売・小売業
不動産業，物品賃貸業
学術研究，専門・技術サービス業
宿泊業、飲食サービス業
生活関連サービス業，娯楽業</t>
    <phoneticPr fontId="16"/>
  </si>
  <si>
    <t>卸売・小売業
飲食店、宿泊業</t>
    <phoneticPr fontId="16"/>
  </si>
  <si>
    <t>不動産業，物品賃貸業</t>
    <phoneticPr fontId="16"/>
  </si>
  <si>
    <t>学術研究，専門・技術サービス業</t>
  </si>
  <si>
    <t>病床数</t>
  </si>
  <si>
    <t>床</t>
  </si>
  <si>
    <t>医療施設動態調査</t>
  </si>
  <si>
    <t>教育，学習支援業
複合ｻｰﾋﾞｽ業、サービス業</t>
    <phoneticPr fontId="16"/>
  </si>
  <si>
    <r>
      <t>と畜場</t>
    </r>
    <r>
      <rPr>
        <sz val="6"/>
        <color theme="1"/>
        <rFont val="ＭＳ 明朝"/>
        <family val="1"/>
        <charset val="128"/>
      </rPr>
      <t>(動物系固形不要物)</t>
    </r>
  </si>
  <si>
    <t>と畜頭数</t>
  </si>
  <si>
    <t>頭</t>
  </si>
  <si>
    <t>畜産物流通統計</t>
  </si>
  <si>
    <t>公務</t>
  </si>
  <si>
    <t>就業構造基本調査</t>
    <phoneticPr fontId="16"/>
  </si>
  <si>
    <t>平成19年度
平成24年度</t>
    <rPh sb="7" eb="9">
      <t>ヘイセイ</t>
    </rPh>
    <rPh sb="11" eb="12">
      <t>ネン</t>
    </rPh>
    <phoneticPr fontId="16"/>
  </si>
  <si>
    <t>表―Ⅴ・1　都道府県の石綿含産業廃棄物実態調査の実施状況（令和５年度実績値）　</t>
    <rPh sb="0" eb="1">
      <t>ヒョウ</t>
    </rPh>
    <rPh sb="6" eb="10">
      <t>トドウフケン</t>
    </rPh>
    <rPh sb="11" eb="13">
      <t>イシワタ</t>
    </rPh>
    <rPh sb="13" eb="14">
      <t>ガン</t>
    </rPh>
    <rPh sb="14" eb="16">
      <t>サンギョウ</t>
    </rPh>
    <rPh sb="16" eb="19">
      <t>ハイキブツ</t>
    </rPh>
    <rPh sb="19" eb="21">
      <t>ジッタイ</t>
    </rPh>
    <rPh sb="21" eb="23">
      <t>チョウサ</t>
    </rPh>
    <rPh sb="24" eb="26">
      <t>ジッシ</t>
    </rPh>
    <rPh sb="26" eb="28">
      <t>ジョウキョウ</t>
    </rPh>
    <rPh sb="29" eb="31">
      <t>レイワ</t>
    </rPh>
    <rPh sb="32" eb="34">
      <t>ネンド</t>
    </rPh>
    <rPh sb="34" eb="36">
      <t>ジッセキ</t>
    </rPh>
    <rPh sb="36" eb="37">
      <t>チ</t>
    </rPh>
    <phoneticPr fontId="16"/>
  </si>
  <si>
    <t>報告書P４８で利用</t>
    <rPh sb="0" eb="3">
      <t>ホウコクショ</t>
    </rPh>
    <rPh sb="7" eb="9">
      <t>リヨウ</t>
    </rPh>
    <phoneticPr fontId="16"/>
  </si>
  <si>
    <t>●</t>
  </si>
  <si>
    <t>○</t>
    <phoneticPr fontId="16"/>
  </si>
  <si>
    <t>※</t>
  </si>
  <si>
    <t>●：今回採用データ、○：以前の調査</t>
    <rPh sb="2" eb="4">
      <t>コンカイ</t>
    </rPh>
    <rPh sb="4" eb="6">
      <t>サイヨウ</t>
    </rPh>
    <phoneticPr fontId="18"/>
  </si>
  <si>
    <t>表―Ⅴ・２　石綿含産業廃棄物の排出量の集計結果</t>
    <rPh sb="0" eb="1">
      <t>ヒョウ</t>
    </rPh>
    <rPh sb="15" eb="17">
      <t>ハイシュツ</t>
    </rPh>
    <rPh sb="17" eb="18">
      <t>リョウ</t>
    </rPh>
    <rPh sb="19" eb="21">
      <t>シュウケイ</t>
    </rPh>
    <rPh sb="21" eb="23">
      <t>ケッカ</t>
    </rPh>
    <phoneticPr fontId="16"/>
  </si>
  <si>
    <t>報告書P50で利用</t>
    <rPh sb="0" eb="3">
      <t>ホウコクショ</t>
    </rPh>
    <rPh sb="7" eb="9">
      <t>リヨウ</t>
    </rPh>
    <phoneticPr fontId="16"/>
  </si>
  <si>
    <t>番</t>
  </si>
  <si>
    <t>廃プラスチック類</t>
    <phoneticPr fontId="25"/>
  </si>
  <si>
    <t>ガラスくず、コンクリート及び陶磁器くず</t>
    <phoneticPr fontId="25"/>
  </si>
  <si>
    <t>がれき類</t>
    <phoneticPr fontId="25"/>
  </si>
  <si>
    <t>合   計</t>
    <phoneticPr fontId="25"/>
  </si>
  <si>
    <t>号</t>
  </si>
  <si>
    <t>母数排出量
（t／年）</t>
    <rPh sb="0" eb="2">
      <t>ボスウ</t>
    </rPh>
    <rPh sb="2" eb="4">
      <t>ハイシュツ</t>
    </rPh>
    <rPh sb="4" eb="5">
      <t>リョウ</t>
    </rPh>
    <phoneticPr fontId="68"/>
  </si>
  <si>
    <t>うち石綿含有
（t／年）</t>
    <rPh sb="2" eb="4">
      <t>セキメン</t>
    </rPh>
    <rPh sb="4" eb="6">
      <t>ガンユウ</t>
    </rPh>
    <phoneticPr fontId="25"/>
  </si>
  <si>
    <t>データ数(件)</t>
    <rPh sb="3" eb="4">
      <t>スウ</t>
    </rPh>
    <rPh sb="5" eb="6">
      <t>ケン</t>
    </rPh>
    <phoneticPr fontId="68"/>
  </si>
  <si>
    <t>比率</t>
    <rPh sb="0" eb="2">
      <t>ヒリツ</t>
    </rPh>
    <phoneticPr fontId="68"/>
  </si>
  <si>
    <t>データ数(件)</t>
  </si>
  <si>
    <t>比率</t>
    <rPh sb="0" eb="2">
      <t>ヒリツ</t>
    </rPh>
    <phoneticPr fontId="25"/>
  </si>
  <si>
    <t>A</t>
    <phoneticPr fontId="25"/>
  </si>
  <si>
    <t>農業，林業</t>
    <phoneticPr fontId="25"/>
  </si>
  <si>
    <t>林業</t>
    <phoneticPr fontId="25"/>
  </si>
  <si>
    <t>A02</t>
    <phoneticPr fontId="25"/>
  </si>
  <si>
    <t>B</t>
    <phoneticPr fontId="25"/>
  </si>
  <si>
    <t>漁　業</t>
    <phoneticPr fontId="25"/>
  </si>
  <si>
    <t>漁業</t>
    <phoneticPr fontId="25"/>
  </si>
  <si>
    <t>B03</t>
    <phoneticPr fontId="25"/>
  </si>
  <si>
    <t>B04</t>
    <phoneticPr fontId="25"/>
  </si>
  <si>
    <t>C</t>
    <phoneticPr fontId="25"/>
  </si>
  <si>
    <t>建設業</t>
    <phoneticPr fontId="25"/>
  </si>
  <si>
    <t>D</t>
    <phoneticPr fontId="25"/>
  </si>
  <si>
    <t>E</t>
    <phoneticPr fontId="25"/>
  </si>
  <si>
    <t>木材・木製品製造業</t>
    <phoneticPr fontId="25"/>
  </si>
  <si>
    <t>プラスチック製品製造業</t>
    <phoneticPr fontId="25"/>
  </si>
  <si>
    <t>F</t>
    <phoneticPr fontId="25"/>
  </si>
  <si>
    <t>電気業</t>
    <phoneticPr fontId="25"/>
  </si>
  <si>
    <t>ガス業</t>
    <phoneticPr fontId="25"/>
  </si>
  <si>
    <t>熱供給業</t>
    <phoneticPr fontId="25"/>
  </si>
  <si>
    <t>F361</t>
    <phoneticPr fontId="25"/>
  </si>
  <si>
    <t>F363</t>
    <phoneticPr fontId="25"/>
  </si>
  <si>
    <t>G</t>
    <phoneticPr fontId="25"/>
  </si>
  <si>
    <t>情報通信業</t>
    <phoneticPr fontId="25"/>
  </si>
  <si>
    <t>H</t>
    <phoneticPr fontId="25"/>
  </si>
  <si>
    <t>運輸業，</t>
    <phoneticPr fontId="25"/>
  </si>
  <si>
    <t>I</t>
    <phoneticPr fontId="25"/>
  </si>
  <si>
    <t>I50</t>
    <phoneticPr fontId="25"/>
  </si>
  <si>
    <t>木材・竹材卸売業</t>
    <phoneticPr fontId="25"/>
  </si>
  <si>
    <t>I5311</t>
    <phoneticPr fontId="25"/>
  </si>
  <si>
    <t>I56</t>
    <phoneticPr fontId="25"/>
  </si>
  <si>
    <t>I591</t>
    <phoneticPr fontId="25"/>
  </si>
  <si>
    <t>小売業</t>
    <phoneticPr fontId="25"/>
  </si>
  <si>
    <t>機械器具小売業</t>
    <phoneticPr fontId="25"/>
  </si>
  <si>
    <t>I593</t>
    <phoneticPr fontId="25"/>
  </si>
  <si>
    <t>家具・建具・畳小売業</t>
    <phoneticPr fontId="25"/>
  </si>
  <si>
    <t>I601</t>
    <phoneticPr fontId="25"/>
  </si>
  <si>
    <t>じゅう器小売業</t>
    <phoneticPr fontId="25"/>
  </si>
  <si>
    <t>I602</t>
    <phoneticPr fontId="25"/>
  </si>
  <si>
    <t>I605</t>
    <phoneticPr fontId="25"/>
  </si>
  <si>
    <t>不動産業，　</t>
    <phoneticPr fontId="25"/>
  </si>
  <si>
    <t>K</t>
    <phoneticPr fontId="25"/>
  </si>
  <si>
    <t>物品賃貸業</t>
    <phoneticPr fontId="25"/>
  </si>
  <si>
    <t>K70</t>
    <phoneticPr fontId="25"/>
  </si>
  <si>
    <t>L</t>
    <phoneticPr fontId="25"/>
  </si>
  <si>
    <t>L71</t>
    <phoneticPr fontId="25"/>
  </si>
  <si>
    <t>L746</t>
    <phoneticPr fontId="25"/>
  </si>
  <si>
    <t>M</t>
    <phoneticPr fontId="25"/>
  </si>
  <si>
    <t>サービス業</t>
    <phoneticPr fontId="25"/>
  </si>
  <si>
    <t>飲食店</t>
    <phoneticPr fontId="25"/>
  </si>
  <si>
    <t>M76</t>
    <phoneticPr fontId="25"/>
  </si>
  <si>
    <t>上記以外の宿泊業，飲食サービス業</t>
    <phoneticPr fontId="25"/>
  </si>
  <si>
    <t>生活関連サー</t>
    <phoneticPr fontId="25"/>
  </si>
  <si>
    <t>N</t>
    <phoneticPr fontId="25"/>
  </si>
  <si>
    <t>ビス業，娯楽業</t>
    <phoneticPr fontId="25"/>
  </si>
  <si>
    <t>N781</t>
    <phoneticPr fontId="25"/>
  </si>
  <si>
    <t>O</t>
    <phoneticPr fontId="25"/>
  </si>
  <si>
    <t>P</t>
    <phoneticPr fontId="25"/>
  </si>
  <si>
    <t>医療，福祉</t>
    <phoneticPr fontId="25"/>
  </si>
  <si>
    <t>P83</t>
    <phoneticPr fontId="25"/>
  </si>
  <si>
    <t>Q</t>
    <phoneticPr fontId="25"/>
  </si>
  <si>
    <t>R</t>
    <phoneticPr fontId="25"/>
  </si>
  <si>
    <t>R891</t>
    <phoneticPr fontId="25"/>
  </si>
  <si>
    <t>と畜場</t>
    <phoneticPr fontId="25"/>
  </si>
  <si>
    <t>R952</t>
    <phoneticPr fontId="25"/>
  </si>
  <si>
    <t>Ｓ</t>
    <phoneticPr fontId="25"/>
  </si>
  <si>
    <t>※大分類のみの回答で、かつ中分類への配分ができない都道府県があるため、中分類の合算値と大分類の値が合致しない項目がある。</t>
    <phoneticPr fontId="16"/>
  </si>
  <si>
    <t>※空欄は該当値が無いもの、「0」表示は500kg/年未満である事を示している。</t>
    <phoneticPr fontId="16"/>
  </si>
  <si>
    <t>母数排出量</t>
    <rPh sb="0" eb="2">
      <t>ボスウ</t>
    </rPh>
    <rPh sb="2" eb="4">
      <t>ハイシュツ</t>
    </rPh>
    <rPh sb="4" eb="5">
      <t>リョウ</t>
    </rPh>
    <phoneticPr fontId="68"/>
  </si>
  <si>
    <t>うち石綿含有</t>
    <rPh sb="2" eb="4">
      <t>セキメン</t>
    </rPh>
    <rPh sb="4" eb="6">
      <t>ガンユウ</t>
    </rPh>
    <phoneticPr fontId="25"/>
  </si>
  <si>
    <t>表―Ⅴ・２　石綿含産業廃棄物の排出量の集計結果（令和元年度実績値）</t>
    <rPh sb="0" eb="1">
      <t>ヒョウ</t>
    </rPh>
    <rPh sb="15" eb="17">
      <t>ハイシュツ</t>
    </rPh>
    <rPh sb="17" eb="18">
      <t>リョウ</t>
    </rPh>
    <rPh sb="19" eb="21">
      <t>シュウケイ</t>
    </rPh>
    <rPh sb="21" eb="23">
      <t>ケッカ</t>
    </rPh>
    <rPh sb="24" eb="26">
      <t>レイワ</t>
    </rPh>
    <rPh sb="26" eb="28">
      <t>ガンネン</t>
    </rPh>
    <rPh sb="28" eb="29">
      <t>ド</t>
    </rPh>
    <rPh sb="29" eb="32">
      <t>ジッセキチ</t>
    </rPh>
    <rPh sb="30" eb="31">
      <t>チ</t>
    </rPh>
    <phoneticPr fontId="16"/>
  </si>
  <si>
    <t>（単位：t／年）</t>
    <phoneticPr fontId="16"/>
  </si>
  <si>
    <t>表－Ⅴ・３　石綿含有産業廃棄物の処理量の集計結果</t>
    <rPh sb="0" eb="1">
      <t>ヒョウ</t>
    </rPh>
    <rPh sb="6" eb="8">
      <t>イシワタ</t>
    </rPh>
    <rPh sb="8" eb="10">
      <t>ガンユウ</t>
    </rPh>
    <rPh sb="10" eb="12">
      <t>サンギョウ</t>
    </rPh>
    <rPh sb="12" eb="14">
      <t>ハイキ</t>
    </rPh>
    <rPh sb="14" eb="15">
      <t>ブツ</t>
    </rPh>
    <rPh sb="16" eb="18">
      <t>ショリ</t>
    </rPh>
    <rPh sb="18" eb="19">
      <t>リョウ</t>
    </rPh>
    <rPh sb="19" eb="20">
      <t>ルイベツ</t>
    </rPh>
    <rPh sb="20" eb="22">
      <t>シュウケイ</t>
    </rPh>
    <rPh sb="22" eb="24">
      <t>ケッカ</t>
    </rPh>
    <phoneticPr fontId="16"/>
  </si>
  <si>
    <t>報告書P52で利用</t>
    <rPh sb="0" eb="3">
      <t>ホウコクショ</t>
    </rPh>
    <rPh sb="7" eb="9">
      <t>リヨウ</t>
    </rPh>
    <phoneticPr fontId="16"/>
  </si>
  <si>
    <t>（単位：ｔ/年）</t>
    <rPh sb="1" eb="3">
      <t>タンイ</t>
    </rPh>
    <rPh sb="6" eb="7">
      <t>ネン</t>
    </rPh>
    <phoneticPr fontId="68"/>
  </si>
  <si>
    <t>廃棄物種類</t>
    <rPh sb="0" eb="3">
      <t>ハイキブツ</t>
    </rPh>
    <rPh sb="3" eb="5">
      <t>シュルイ</t>
    </rPh>
    <phoneticPr fontId="68"/>
  </si>
  <si>
    <t>排出量</t>
    <rPh sb="0" eb="2">
      <t>ハイシュツ</t>
    </rPh>
    <rPh sb="2" eb="3">
      <t>リョウ</t>
    </rPh>
    <phoneticPr fontId="68"/>
  </si>
  <si>
    <t>直接再生
利用量</t>
    <rPh sb="0" eb="2">
      <t>チョクセツ</t>
    </rPh>
    <rPh sb="2" eb="4">
      <t>サイセイ</t>
    </rPh>
    <rPh sb="5" eb="7">
      <t>リヨウ</t>
    </rPh>
    <rPh sb="7" eb="8">
      <t>リョウ</t>
    </rPh>
    <phoneticPr fontId="68"/>
  </si>
  <si>
    <t>直接最終
処分量</t>
    <rPh sb="0" eb="2">
      <t>チョクセツ</t>
    </rPh>
    <rPh sb="2" eb="4">
      <t>サイシュウ</t>
    </rPh>
    <rPh sb="5" eb="7">
      <t>ショブン</t>
    </rPh>
    <rPh sb="7" eb="8">
      <t>リョウ</t>
    </rPh>
    <phoneticPr fontId="68"/>
  </si>
  <si>
    <t>中間処理量</t>
    <rPh sb="0" eb="2">
      <t>チュウカン</t>
    </rPh>
    <rPh sb="2" eb="4">
      <t>ショリ</t>
    </rPh>
    <rPh sb="4" eb="5">
      <t>リョウ</t>
    </rPh>
    <phoneticPr fontId="68"/>
  </si>
  <si>
    <t>再生利用量
計</t>
    <rPh sb="0" eb="2">
      <t>サイセイ</t>
    </rPh>
    <rPh sb="2" eb="4">
      <t>リヨウ</t>
    </rPh>
    <rPh sb="4" eb="5">
      <t>リョウ</t>
    </rPh>
    <rPh sb="6" eb="7">
      <t>ケイ</t>
    </rPh>
    <phoneticPr fontId="68"/>
  </si>
  <si>
    <t>減量化量
計</t>
    <rPh sb="0" eb="3">
      <t>ゲンリョウカ</t>
    </rPh>
    <rPh sb="3" eb="4">
      <t>リョウ</t>
    </rPh>
    <rPh sb="5" eb="6">
      <t>ケイ</t>
    </rPh>
    <phoneticPr fontId="68"/>
  </si>
  <si>
    <t>最終処分量
計</t>
    <rPh sb="0" eb="2">
      <t>サイシュウ</t>
    </rPh>
    <rPh sb="2" eb="4">
      <t>ショブン</t>
    </rPh>
    <rPh sb="4" eb="5">
      <t>リョウ</t>
    </rPh>
    <rPh sb="6" eb="7">
      <t>ケイ</t>
    </rPh>
    <phoneticPr fontId="68"/>
  </si>
  <si>
    <t>処理残渣量</t>
    <rPh sb="0" eb="2">
      <t>ショリ</t>
    </rPh>
    <rPh sb="2" eb="4">
      <t>ザンサ</t>
    </rPh>
    <rPh sb="4" eb="5">
      <t>リョウ</t>
    </rPh>
    <phoneticPr fontId="68"/>
  </si>
  <si>
    <t>中間処理後
再生利用量</t>
    <rPh sb="0" eb="2">
      <t>チュウカン</t>
    </rPh>
    <rPh sb="2" eb="4">
      <t>ショリ</t>
    </rPh>
    <rPh sb="4" eb="5">
      <t>ゴ</t>
    </rPh>
    <rPh sb="6" eb="8">
      <t>サイセイ</t>
    </rPh>
    <rPh sb="8" eb="10">
      <t>リヨウ</t>
    </rPh>
    <rPh sb="10" eb="11">
      <t>リョウ</t>
    </rPh>
    <phoneticPr fontId="68"/>
  </si>
  <si>
    <t>中間処理後
最終処分量</t>
    <rPh sb="6" eb="8">
      <t>サイシュウ</t>
    </rPh>
    <rPh sb="8" eb="10">
      <t>ショブン</t>
    </rPh>
    <rPh sb="10" eb="11">
      <t>リョウ</t>
    </rPh>
    <phoneticPr fontId="68"/>
  </si>
  <si>
    <t>石綿含有
廃プラスチック類</t>
    <phoneticPr fontId="68"/>
  </si>
  <si>
    <t>石綿含有
ガラスくず、コンクリート
及び陶磁器くず</t>
    <rPh sb="18" eb="19">
      <t>オヨ</t>
    </rPh>
    <rPh sb="20" eb="23">
      <t>トウジキ</t>
    </rPh>
    <phoneticPr fontId="25"/>
  </si>
  <si>
    <t>石綿含有
がれき類</t>
    <phoneticPr fontId="68"/>
  </si>
  <si>
    <t>※四捨五入により、各項目の合算値と合計値が合致しない場合がある。</t>
    <rPh sb="26" eb="28">
      <t>バアイ</t>
    </rPh>
    <phoneticPr fontId="16"/>
  </si>
  <si>
    <t>表―Ⅵ・1　都道府県の水銀使用産業廃棄物実態調査の実施状況</t>
    <rPh sb="0" eb="1">
      <t>ヒョウ</t>
    </rPh>
    <rPh sb="6" eb="10">
      <t>トドウフケン</t>
    </rPh>
    <rPh sb="11" eb="13">
      <t>スイギン</t>
    </rPh>
    <rPh sb="13" eb="15">
      <t>シヨウ</t>
    </rPh>
    <rPh sb="15" eb="17">
      <t>サンギョウ</t>
    </rPh>
    <rPh sb="17" eb="20">
      <t>ハイキブツ</t>
    </rPh>
    <rPh sb="20" eb="22">
      <t>ジッタイ</t>
    </rPh>
    <rPh sb="22" eb="24">
      <t>チョウサ</t>
    </rPh>
    <rPh sb="25" eb="27">
      <t>ジッシ</t>
    </rPh>
    <rPh sb="27" eb="29">
      <t>ジョウキョウ</t>
    </rPh>
    <phoneticPr fontId="16"/>
  </si>
  <si>
    <t>調査年度</t>
    <phoneticPr fontId="16"/>
  </si>
  <si>
    <t>令和2年度</t>
    <rPh sb="0" eb="2">
      <t>レイワ</t>
    </rPh>
    <rPh sb="3" eb="5">
      <t>ネンド</t>
    </rPh>
    <phoneticPr fontId="18"/>
  </si>
  <si>
    <t>令和3年度</t>
    <rPh sb="0" eb="2">
      <t>レイワ</t>
    </rPh>
    <rPh sb="3" eb="5">
      <t>ネンド</t>
    </rPh>
    <phoneticPr fontId="18"/>
  </si>
  <si>
    <t>表―Ⅴ・２　水銀使用産業廃棄物の排出量の集計結果（令和元年度実績値）</t>
    <rPh sb="0" eb="1">
      <t>ヒョウ</t>
    </rPh>
    <rPh sb="6" eb="10">
      <t>スイギンシヨウ</t>
    </rPh>
    <rPh sb="16" eb="18">
      <t>ハイシュツ</t>
    </rPh>
    <rPh sb="18" eb="19">
      <t>リョウ</t>
    </rPh>
    <rPh sb="20" eb="22">
      <t>シュウケイ</t>
    </rPh>
    <rPh sb="22" eb="24">
      <t>ケッカ</t>
    </rPh>
    <rPh sb="25" eb="27">
      <t>レイワ</t>
    </rPh>
    <rPh sb="28" eb="30">
      <t>ネンド</t>
    </rPh>
    <rPh sb="29" eb="30">
      <t>ド</t>
    </rPh>
    <rPh sb="30" eb="33">
      <t>ジッセキチ</t>
    </rPh>
    <rPh sb="31" eb="32">
      <t>チ</t>
    </rPh>
    <phoneticPr fontId="16"/>
  </si>
  <si>
    <t>水銀使用製品廃棄物
由来の汚泥</t>
    <rPh sb="10" eb="12">
      <t>ユライ</t>
    </rPh>
    <rPh sb="13" eb="15">
      <t>オデイ</t>
    </rPh>
    <phoneticPr fontId="25"/>
  </si>
  <si>
    <t>データの個数</t>
    <rPh sb="4" eb="6">
      <t>コスウ</t>
    </rPh>
    <phoneticPr fontId="18"/>
  </si>
  <si>
    <t>水銀使用製品廃棄物
由来の廃プラスチック類</t>
    <rPh sb="13" eb="14">
      <t>ハイ</t>
    </rPh>
    <rPh sb="20" eb="21">
      <t>ルイ</t>
    </rPh>
    <phoneticPr fontId="25"/>
  </si>
  <si>
    <t>水銀使用製品廃棄物
由来の金属くず</t>
    <rPh sb="13" eb="15">
      <t>キンゾク</t>
    </rPh>
    <phoneticPr fontId="25"/>
  </si>
  <si>
    <t>水銀使用製品廃棄物
由来のガラスくず</t>
    <phoneticPr fontId="25"/>
  </si>
  <si>
    <t>①水銀使用製品廃棄物（個別製品の種類別）</t>
    <phoneticPr fontId="25"/>
  </si>
  <si>
    <t>②水銀使用製品廃棄物（一括）</t>
    <rPh sb="11" eb="13">
      <t>イッカツ</t>
    </rPh>
    <phoneticPr fontId="25"/>
  </si>
  <si>
    <t>③水銀含有ばいじん等</t>
    <rPh sb="1" eb="3">
      <t>スイギン</t>
    </rPh>
    <rPh sb="3" eb="5">
      <t>ガンユウ</t>
    </rPh>
    <rPh sb="9" eb="10">
      <t>トウ</t>
    </rPh>
    <phoneticPr fontId="25"/>
  </si>
  <si>
    <t>水銀使用製品廃棄物</t>
    <rPh sb="0" eb="2">
      <t>スイギン</t>
    </rPh>
    <rPh sb="2" eb="4">
      <t>シヨウ</t>
    </rPh>
    <rPh sb="4" eb="6">
      <t>セイヒン</t>
    </rPh>
    <rPh sb="6" eb="9">
      <t>ハイキブツ</t>
    </rPh>
    <phoneticPr fontId="25"/>
  </si>
  <si>
    <t>燃え殻</t>
    <phoneticPr fontId="25"/>
  </si>
  <si>
    <t>汚　泥</t>
    <phoneticPr fontId="25"/>
  </si>
  <si>
    <t>廃　酸</t>
    <phoneticPr fontId="25"/>
  </si>
  <si>
    <t>廃アルカリ</t>
    <phoneticPr fontId="25"/>
  </si>
  <si>
    <t>鉱さい</t>
    <rPh sb="0" eb="1">
      <t>コウ</t>
    </rPh>
    <phoneticPr fontId="25"/>
  </si>
  <si>
    <t>ばいじん</t>
    <phoneticPr fontId="25"/>
  </si>
  <si>
    <t>うち水銀含有</t>
    <rPh sb="2" eb="4">
      <t>スイギン</t>
    </rPh>
    <rPh sb="4" eb="6">
      <t>ガンユウ</t>
    </rPh>
    <phoneticPr fontId="25"/>
  </si>
  <si>
    <t>データの個数</t>
    <rPh sb="4" eb="6">
      <t>コスウ</t>
    </rPh>
    <phoneticPr fontId="25"/>
  </si>
  <si>
    <t>表―Ⅵ・２　水銀使用産業廃棄物の排出量の集計結果</t>
    <rPh sb="0" eb="1">
      <t>ヒョウ</t>
    </rPh>
    <rPh sb="6" eb="10">
      <t>スイギンシヨウ</t>
    </rPh>
    <rPh sb="16" eb="18">
      <t>ハイシュツ</t>
    </rPh>
    <rPh sb="18" eb="19">
      <t>リョウ</t>
    </rPh>
    <rPh sb="20" eb="22">
      <t>シュウケイ</t>
    </rPh>
    <rPh sb="22" eb="24">
      <t>ケッカ</t>
    </rPh>
    <phoneticPr fontId="16"/>
  </si>
  <si>
    <t>水銀使用製品廃棄物
由来の汚泥
（ｔ/年）</t>
    <rPh sb="10" eb="12">
      <t>ユライ</t>
    </rPh>
    <rPh sb="13" eb="15">
      <t>オデイ</t>
    </rPh>
    <phoneticPr fontId="25"/>
  </si>
  <si>
    <t>データの個数
(件)</t>
    <rPh sb="4" eb="6">
      <t>コスウ</t>
    </rPh>
    <phoneticPr fontId="18"/>
  </si>
  <si>
    <t>水銀使用製品廃棄物
由来の廃プラスチック類
（ｔ/年）</t>
    <rPh sb="13" eb="14">
      <t>ハイ</t>
    </rPh>
    <rPh sb="20" eb="21">
      <t>ルイ</t>
    </rPh>
    <phoneticPr fontId="25"/>
  </si>
  <si>
    <t>水銀使用製品廃棄物
由来の金属くず
（ｔ/年）</t>
    <rPh sb="13" eb="15">
      <t>キンゾク</t>
    </rPh>
    <phoneticPr fontId="25"/>
  </si>
  <si>
    <t>水銀使用製品廃棄物
由来のガラスくず
（ｔ/年）</t>
    <phoneticPr fontId="25"/>
  </si>
  <si>
    <t>データの個数
(件)</t>
    <rPh sb="4" eb="6">
      <t>コスウ</t>
    </rPh>
    <rPh sb="8" eb="9">
      <t>クダン</t>
    </rPh>
    <phoneticPr fontId="18"/>
  </si>
  <si>
    <t>※各産業廃棄物の排出量は、四捨五入しているため合算した値は合計値と異なる場合がある。</t>
    <rPh sb="1" eb="2">
      <t>カク</t>
    </rPh>
    <rPh sb="2" eb="4">
      <t>サンギョウ</t>
    </rPh>
    <rPh sb="4" eb="7">
      <t>ハイキブツ</t>
    </rPh>
    <rPh sb="8" eb="10">
      <t>ハイシュツ</t>
    </rPh>
    <rPh sb="10" eb="11">
      <t>リョウ</t>
    </rPh>
    <rPh sb="13" eb="17">
      <t>シシャゴニュウ</t>
    </rPh>
    <rPh sb="23" eb="25">
      <t>ガッサン</t>
    </rPh>
    <rPh sb="27" eb="28">
      <t>アタイ</t>
    </rPh>
    <rPh sb="29" eb="32">
      <t>ゴウケイチ</t>
    </rPh>
    <rPh sb="33" eb="34">
      <t>コト</t>
    </rPh>
    <rPh sb="36" eb="38">
      <t>バアイ</t>
    </rPh>
    <phoneticPr fontId="68"/>
  </si>
  <si>
    <t>※空欄は該当値が無いもの、「0」表示は500kg/年未満である事を示している。</t>
    <phoneticPr fontId="25"/>
  </si>
  <si>
    <t xml:space="preserve">②水銀使用製品廃棄物（一括） </t>
    <rPh sb="11" eb="13">
      <t>イッカツ</t>
    </rPh>
    <phoneticPr fontId="25"/>
  </si>
  <si>
    <t>表―Ⅵ・３</t>
    <phoneticPr fontId="25"/>
  </si>
  <si>
    <t>表―Ⅵ・４</t>
    <phoneticPr fontId="25"/>
  </si>
  <si>
    <t>水銀使用製品廃棄物
（ｔ/年）</t>
    <rPh sb="0" eb="2">
      <t>スイギン</t>
    </rPh>
    <rPh sb="2" eb="4">
      <t>シヨウ</t>
    </rPh>
    <rPh sb="4" eb="6">
      <t>セイヒン</t>
    </rPh>
    <rPh sb="6" eb="9">
      <t>ハイキブツ</t>
    </rPh>
    <phoneticPr fontId="25"/>
  </si>
  <si>
    <t>データの個数
(件)</t>
    <phoneticPr fontId="18"/>
  </si>
  <si>
    <t>排出量
（ｔ/年）</t>
    <rPh sb="0" eb="3">
      <t>ハイシュツリョウ</t>
    </rPh>
    <phoneticPr fontId="25"/>
  </si>
  <si>
    <t>うち水銀含有
（ｔ/年）</t>
    <rPh sb="2" eb="4">
      <t>スイギン</t>
    </rPh>
    <rPh sb="4" eb="6">
      <t>ガンユウ</t>
    </rPh>
    <phoneticPr fontId="25"/>
  </si>
  <si>
    <t>データの個数
(件)</t>
    <rPh sb="4" eb="6">
      <t>コスウ</t>
    </rPh>
    <rPh sb="8" eb="9">
      <t>クダン</t>
    </rPh>
    <phoneticPr fontId="25"/>
  </si>
  <si>
    <t>燃え殻</t>
    <rPh sb="0" eb="1">
      <t>モ</t>
    </rPh>
    <rPh sb="2" eb="3">
      <t>ガラ</t>
    </rPh>
    <phoneticPr fontId="25"/>
  </si>
  <si>
    <t>廃酸</t>
  </si>
  <si>
    <t>表－Ⅵ・５水銀使用製品廃棄物（個別製品の種類別）の処理量の集計結果</t>
    <rPh sb="0" eb="1">
      <t>ヒョウ</t>
    </rPh>
    <rPh sb="5" eb="7">
      <t>スイギン</t>
    </rPh>
    <rPh sb="7" eb="9">
      <t>シヨウ</t>
    </rPh>
    <rPh sb="9" eb="11">
      <t>セイヒン</t>
    </rPh>
    <rPh sb="11" eb="14">
      <t>ハイキブツ</t>
    </rPh>
    <rPh sb="15" eb="17">
      <t>コベツ</t>
    </rPh>
    <rPh sb="17" eb="19">
      <t>セイヒン</t>
    </rPh>
    <rPh sb="20" eb="22">
      <t>シュルイ</t>
    </rPh>
    <rPh sb="22" eb="23">
      <t>ベツ</t>
    </rPh>
    <rPh sb="25" eb="27">
      <t>ショリ</t>
    </rPh>
    <rPh sb="27" eb="28">
      <t>リョウ</t>
    </rPh>
    <rPh sb="28" eb="29">
      <t>ルイベツ</t>
    </rPh>
    <rPh sb="29" eb="31">
      <t>シュウケイ</t>
    </rPh>
    <rPh sb="31" eb="33">
      <t>ケッカ</t>
    </rPh>
    <phoneticPr fontId="16"/>
  </si>
  <si>
    <t>水銀使用製品廃棄物由来の汚泥</t>
    <phoneticPr fontId="68"/>
  </si>
  <si>
    <t>水銀使用製品廃棄物由来の廃プラスチック類</t>
    <phoneticPr fontId="25"/>
  </si>
  <si>
    <t>水銀使用製品廃棄物由来の金属くず</t>
    <phoneticPr fontId="68"/>
  </si>
  <si>
    <t>水銀使用製品廃棄物由来のガラスくず</t>
    <phoneticPr fontId="68"/>
  </si>
  <si>
    <t>※四捨五入により、各項目の合算値と合計値が合致しない場合がある。</t>
    <phoneticPr fontId="16"/>
  </si>
  <si>
    <t>表－Ⅵ・６　水銀使用製品廃棄物（一括）の処理量の集計結果</t>
    <rPh sb="0" eb="1">
      <t>ヒョウ</t>
    </rPh>
    <rPh sb="6" eb="8">
      <t>スイギン</t>
    </rPh>
    <rPh sb="8" eb="10">
      <t>シヨウ</t>
    </rPh>
    <rPh sb="10" eb="12">
      <t>セイヒン</t>
    </rPh>
    <rPh sb="12" eb="15">
      <t>ハイキブツ</t>
    </rPh>
    <rPh sb="16" eb="18">
      <t>イッカツ</t>
    </rPh>
    <rPh sb="20" eb="22">
      <t>ショリ</t>
    </rPh>
    <rPh sb="22" eb="23">
      <t>リョウ</t>
    </rPh>
    <rPh sb="23" eb="24">
      <t>ルイベツ</t>
    </rPh>
    <rPh sb="24" eb="26">
      <t>シュウケイ</t>
    </rPh>
    <rPh sb="26" eb="28">
      <t>ケッカ</t>
    </rPh>
    <phoneticPr fontId="16"/>
  </si>
  <si>
    <t>水銀使用製品廃棄物
（一括）</t>
    <phoneticPr fontId="68"/>
  </si>
  <si>
    <t>表－Ⅵ・７　水銀含有ばいじん等の処理量の集計結果（令和５年実績値）</t>
    <rPh sb="0" eb="1">
      <t>ヒョウ</t>
    </rPh>
    <rPh sb="16" eb="18">
      <t>ショリ</t>
    </rPh>
    <rPh sb="18" eb="19">
      <t>リョウ</t>
    </rPh>
    <rPh sb="19" eb="20">
      <t>ルイベツ</t>
    </rPh>
    <rPh sb="20" eb="22">
      <t>シュウケイ</t>
    </rPh>
    <rPh sb="22" eb="24">
      <t>ケッカ</t>
    </rPh>
    <rPh sb="25" eb="27">
      <t>レイワ</t>
    </rPh>
    <rPh sb="28" eb="29">
      <t>ネン</t>
    </rPh>
    <rPh sb="29" eb="31">
      <t>ジッセキ</t>
    </rPh>
    <rPh sb="31" eb="32">
      <t>チ</t>
    </rPh>
    <phoneticPr fontId="16"/>
  </si>
  <si>
    <t>汚泥</t>
    <rPh sb="0" eb="1">
      <t>オ</t>
    </rPh>
    <rPh sb="1" eb="2">
      <t>ドロ</t>
    </rPh>
    <phoneticPr fontId="25"/>
  </si>
  <si>
    <t>廃アルカリ</t>
    <rPh sb="0" eb="1">
      <t>ハイ</t>
    </rPh>
    <phoneticPr fontId="25"/>
  </si>
  <si>
    <t>表－資・Ⅱ・１（１）　活動量指標全国合計値</t>
    <rPh sb="0" eb="1">
      <t>ヒョウ</t>
    </rPh>
    <rPh sb="2" eb="3">
      <t>シ</t>
    </rPh>
    <rPh sb="11" eb="14">
      <t>カツドウリョウ</t>
    </rPh>
    <rPh sb="14" eb="16">
      <t>シヒョウ</t>
    </rPh>
    <rPh sb="16" eb="18">
      <t>ゼンコク</t>
    </rPh>
    <rPh sb="18" eb="21">
      <t>ゴウケイチ</t>
    </rPh>
    <phoneticPr fontId="18"/>
  </si>
  <si>
    <t>（旧産業分類（平成14年3月改訂版）の業種区分）</t>
    <rPh sb="1" eb="2">
      <t>キュウ</t>
    </rPh>
    <rPh sb="2" eb="4">
      <t>サンギョウ</t>
    </rPh>
    <rPh sb="4" eb="6">
      <t>ブンルイ</t>
    </rPh>
    <rPh sb="7" eb="9">
      <t>ヘイセイ</t>
    </rPh>
    <rPh sb="11" eb="12">
      <t>ネン</t>
    </rPh>
    <rPh sb="13" eb="14">
      <t>ガツ</t>
    </rPh>
    <rPh sb="14" eb="17">
      <t>カイテイバン</t>
    </rPh>
    <rPh sb="19" eb="21">
      <t>ギョウシュ</t>
    </rPh>
    <rPh sb="21" eb="23">
      <t>クブン</t>
    </rPh>
    <phoneticPr fontId="18"/>
  </si>
  <si>
    <t>番
号</t>
    <rPh sb="2" eb="3">
      <t>ゴウ</t>
    </rPh>
    <phoneticPr fontId="18"/>
  </si>
  <si>
    <t>単位</t>
    <rPh sb="0" eb="2">
      <t>タンイ</t>
    </rPh>
    <phoneticPr fontId="18"/>
  </si>
  <si>
    <t>平成15年度</t>
    <rPh sb="0" eb="2">
      <t>ヘイセイ</t>
    </rPh>
    <rPh sb="4" eb="6">
      <t>ネンド</t>
    </rPh>
    <phoneticPr fontId="29"/>
  </si>
  <si>
    <t>平成16年度</t>
    <rPh sb="0" eb="2">
      <t>ヘイセイ</t>
    </rPh>
    <rPh sb="4" eb="6">
      <t>ネンド</t>
    </rPh>
    <phoneticPr fontId="29"/>
  </si>
  <si>
    <t>平成21年度</t>
    <rPh sb="0" eb="2">
      <t>ヘイセイ</t>
    </rPh>
    <rPh sb="4" eb="6">
      <t>ネンド</t>
    </rPh>
    <phoneticPr fontId="29"/>
  </si>
  <si>
    <t>農　業</t>
  </si>
  <si>
    <t>農業大分類</t>
    <rPh sb="0" eb="2">
      <t>ノウギョウ</t>
    </rPh>
    <rPh sb="2" eb="5">
      <t>ダイブンルイ</t>
    </rPh>
    <phoneticPr fontId="25"/>
  </si>
  <si>
    <t>a</t>
    <phoneticPr fontId="18"/>
  </si>
  <si>
    <t>林　業</t>
  </si>
  <si>
    <t>人</t>
    <rPh sb="0" eb="1">
      <t>ニン</t>
    </rPh>
    <phoneticPr fontId="18"/>
  </si>
  <si>
    <t>C03</t>
  </si>
  <si>
    <t>C04</t>
  </si>
  <si>
    <t>百万円</t>
    <rPh sb="0" eb="3">
      <t>ヒャクマンエン</t>
    </rPh>
    <phoneticPr fontId="18"/>
  </si>
  <si>
    <t>製造業</t>
    <rPh sb="0" eb="3">
      <t>セイゾウギョウ</t>
    </rPh>
    <phoneticPr fontId="18"/>
  </si>
  <si>
    <t>F9</t>
    <phoneticPr fontId="25"/>
  </si>
  <si>
    <t>F10</t>
    <phoneticPr fontId="25"/>
  </si>
  <si>
    <t>F11</t>
    <phoneticPr fontId="25"/>
  </si>
  <si>
    <t>衣服・その他の繊維製品製造業</t>
  </si>
  <si>
    <t>F12</t>
    <phoneticPr fontId="25"/>
  </si>
  <si>
    <t>F13</t>
    <phoneticPr fontId="25"/>
  </si>
  <si>
    <t>F14</t>
    <phoneticPr fontId="25"/>
  </si>
  <si>
    <t>F15</t>
    <phoneticPr fontId="25"/>
  </si>
  <si>
    <t>印刷・同関連業</t>
    <rPh sb="0" eb="2">
      <t>インサツ</t>
    </rPh>
    <rPh sb="3" eb="4">
      <t>ドウ</t>
    </rPh>
    <rPh sb="4" eb="6">
      <t>カンレン</t>
    </rPh>
    <rPh sb="6" eb="7">
      <t>ギョウ</t>
    </rPh>
    <phoneticPr fontId="25"/>
  </si>
  <si>
    <t>F16</t>
    <phoneticPr fontId="25"/>
  </si>
  <si>
    <t>F17</t>
    <phoneticPr fontId="25"/>
  </si>
  <si>
    <t>F18</t>
    <phoneticPr fontId="25"/>
  </si>
  <si>
    <t>F19</t>
    <phoneticPr fontId="25"/>
  </si>
  <si>
    <t>F20</t>
    <phoneticPr fontId="25"/>
  </si>
  <si>
    <t>F21</t>
    <phoneticPr fontId="25"/>
  </si>
  <si>
    <t>F22</t>
    <phoneticPr fontId="25"/>
  </si>
  <si>
    <t>F23</t>
    <phoneticPr fontId="25"/>
  </si>
  <si>
    <t>F24</t>
    <phoneticPr fontId="25"/>
  </si>
  <si>
    <t>F25</t>
    <phoneticPr fontId="25"/>
  </si>
  <si>
    <t>一般機械器具製造業</t>
  </si>
  <si>
    <t>F26</t>
    <phoneticPr fontId="25"/>
  </si>
  <si>
    <t>汎用、生産、業務</t>
    <rPh sb="0" eb="2">
      <t>ハンヨウ</t>
    </rPh>
    <rPh sb="3" eb="5">
      <t>セイサン</t>
    </rPh>
    <rPh sb="6" eb="8">
      <t>ギョウム</t>
    </rPh>
    <phoneticPr fontId="75"/>
  </si>
  <si>
    <t>F27</t>
    <phoneticPr fontId="25"/>
  </si>
  <si>
    <t>情報通信機械器具製造業</t>
    <rPh sb="0" eb="2">
      <t>ジョウホウ</t>
    </rPh>
    <rPh sb="2" eb="4">
      <t>ツウシン</t>
    </rPh>
    <rPh sb="4" eb="6">
      <t>キカイ</t>
    </rPh>
    <rPh sb="6" eb="8">
      <t>キグ</t>
    </rPh>
    <rPh sb="8" eb="11">
      <t>セイゾウギョウ</t>
    </rPh>
    <phoneticPr fontId="25"/>
  </si>
  <si>
    <t>F28</t>
  </si>
  <si>
    <t>電子、電気、情報</t>
    <rPh sb="0" eb="2">
      <t>デンシ</t>
    </rPh>
    <rPh sb="3" eb="5">
      <t>デンキ</t>
    </rPh>
    <rPh sb="6" eb="8">
      <t>ジョウホウ</t>
    </rPh>
    <phoneticPr fontId="75"/>
  </si>
  <si>
    <t>電子部品・デバイス製造業</t>
    <rPh sb="0" eb="2">
      <t>デンシ</t>
    </rPh>
    <rPh sb="2" eb="4">
      <t>ブヒン</t>
    </rPh>
    <rPh sb="9" eb="12">
      <t>セイゾウギョウ</t>
    </rPh>
    <phoneticPr fontId="25"/>
  </si>
  <si>
    <t>F29</t>
  </si>
  <si>
    <t>F30</t>
    <phoneticPr fontId="25"/>
  </si>
  <si>
    <t>精密機械器具製造業</t>
  </si>
  <si>
    <t>F31</t>
    <phoneticPr fontId="25"/>
  </si>
  <si>
    <t>F32</t>
    <phoneticPr fontId="25"/>
  </si>
  <si>
    <t>G33</t>
    <phoneticPr fontId="25"/>
  </si>
  <si>
    <t>G34</t>
    <phoneticPr fontId="25"/>
  </si>
  <si>
    <t>G35</t>
    <phoneticPr fontId="25"/>
  </si>
  <si>
    <t>G361</t>
    <phoneticPr fontId="25"/>
  </si>
  <si>
    <t>G363</t>
    <phoneticPr fontId="25"/>
  </si>
  <si>
    <t>H37</t>
    <phoneticPr fontId="25"/>
  </si>
  <si>
    <t>H38</t>
    <phoneticPr fontId="25"/>
  </si>
  <si>
    <t>H39</t>
    <phoneticPr fontId="25"/>
  </si>
  <si>
    <t>H40</t>
    <phoneticPr fontId="25"/>
  </si>
  <si>
    <t>H41</t>
    <phoneticPr fontId="25"/>
  </si>
  <si>
    <t>運輸業大分類</t>
    <rPh sb="0" eb="2">
      <t>ウンユ</t>
    </rPh>
    <rPh sb="2" eb="3">
      <t>ギョウ</t>
    </rPh>
    <rPh sb="3" eb="6">
      <t>ダイブンルイ</t>
    </rPh>
    <phoneticPr fontId="25"/>
  </si>
  <si>
    <t>I42</t>
    <phoneticPr fontId="25"/>
  </si>
  <si>
    <t>I43</t>
    <phoneticPr fontId="25"/>
  </si>
  <si>
    <t>I44</t>
    <phoneticPr fontId="25"/>
  </si>
  <si>
    <t>卸売・小売業大分類</t>
    <rPh sb="0" eb="2">
      <t>オロシウリ</t>
    </rPh>
    <rPh sb="3" eb="6">
      <t>コウリギョウ</t>
    </rPh>
    <rPh sb="6" eb="9">
      <t>ダイブンルイ</t>
    </rPh>
    <phoneticPr fontId="25"/>
  </si>
  <si>
    <t>J</t>
    <phoneticPr fontId="25"/>
  </si>
  <si>
    <t>J49</t>
    <phoneticPr fontId="25"/>
  </si>
  <si>
    <t>J55</t>
    <phoneticPr fontId="25"/>
  </si>
  <si>
    <t>J571</t>
    <phoneticPr fontId="25"/>
  </si>
  <si>
    <t>家具・じゅう器・機械器具小売業</t>
    <phoneticPr fontId="25"/>
  </si>
  <si>
    <t>J59</t>
    <phoneticPr fontId="25"/>
  </si>
  <si>
    <t>J603</t>
    <phoneticPr fontId="25"/>
  </si>
  <si>
    <t>上記以外の卸売・小売業・飲食店小売業</t>
    <rPh sb="0" eb="2">
      <t>ジョウキ</t>
    </rPh>
    <rPh sb="2" eb="4">
      <t>イガイ</t>
    </rPh>
    <rPh sb="5" eb="7">
      <t>オロシウリ</t>
    </rPh>
    <rPh sb="15" eb="18">
      <t>コウリギョウ</t>
    </rPh>
    <phoneticPr fontId="25"/>
  </si>
  <si>
    <t>飲食店、宿泊業</t>
    <rPh sb="0" eb="2">
      <t>インショク</t>
    </rPh>
    <rPh sb="2" eb="3">
      <t>テン</t>
    </rPh>
    <rPh sb="4" eb="6">
      <t>シュクハク</t>
    </rPh>
    <rPh sb="6" eb="7">
      <t>ギョウ</t>
    </rPh>
    <phoneticPr fontId="25"/>
  </si>
  <si>
    <t>飲食店、宿泊業大分類</t>
    <rPh sb="0" eb="2">
      <t>インショク</t>
    </rPh>
    <rPh sb="2" eb="3">
      <t>テン</t>
    </rPh>
    <rPh sb="4" eb="6">
      <t>シュクハク</t>
    </rPh>
    <rPh sb="6" eb="7">
      <t>ギョウ</t>
    </rPh>
    <rPh sb="7" eb="10">
      <t>ダイブンルイ</t>
    </rPh>
    <phoneticPr fontId="25"/>
  </si>
  <si>
    <t>M70</t>
    <phoneticPr fontId="25"/>
  </si>
  <si>
    <t>上記以外の飲食店、宿泊業</t>
    <rPh sb="9" eb="11">
      <t>シュクハク</t>
    </rPh>
    <rPh sb="11" eb="12">
      <t>ギョウ</t>
    </rPh>
    <phoneticPr fontId="25"/>
  </si>
  <si>
    <t>医療、福祉</t>
    <rPh sb="0" eb="2">
      <t>イリョウ</t>
    </rPh>
    <rPh sb="3" eb="5">
      <t>フクシ</t>
    </rPh>
    <phoneticPr fontId="25"/>
  </si>
  <si>
    <t>医療、福祉大分類</t>
    <rPh sb="0" eb="2">
      <t>イリョウ</t>
    </rPh>
    <rPh sb="3" eb="5">
      <t>フクシ</t>
    </rPh>
    <rPh sb="5" eb="8">
      <t>ダイブンルイ</t>
    </rPh>
    <phoneticPr fontId="25"/>
  </si>
  <si>
    <t>N73</t>
    <phoneticPr fontId="25"/>
  </si>
  <si>
    <t>床</t>
    <rPh sb="0" eb="1">
      <t>ユカ</t>
    </rPh>
    <phoneticPr fontId="18"/>
  </si>
  <si>
    <t>上記以外の医療、福祉</t>
    <rPh sb="0" eb="2">
      <t>ジョウキ</t>
    </rPh>
    <rPh sb="2" eb="4">
      <t>イガイ</t>
    </rPh>
    <rPh sb="5" eb="7">
      <t>イリョウ</t>
    </rPh>
    <rPh sb="8" eb="10">
      <t>フクシ</t>
    </rPh>
    <phoneticPr fontId="25"/>
  </si>
  <si>
    <t>教育、学習支援業大分類</t>
    <rPh sb="0" eb="2">
      <t>キョウイク</t>
    </rPh>
    <rPh sb="3" eb="5">
      <t>ガクシュウ</t>
    </rPh>
    <rPh sb="5" eb="7">
      <t>シエン</t>
    </rPh>
    <rPh sb="7" eb="8">
      <t>ギョウ</t>
    </rPh>
    <rPh sb="8" eb="11">
      <t>ダイブンルイ</t>
    </rPh>
    <phoneticPr fontId="25"/>
  </si>
  <si>
    <t>複合サービス事業大分類</t>
    <rPh sb="0" eb="2">
      <t>フクゴウ</t>
    </rPh>
    <rPh sb="6" eb="8">
      <t>ジギョウ</t>
    </rPh>
    <rPh sb="8" eb="11">
      <t>ダイブンルイ</t>
    </rPh>
    <phoneticPr fontId="25"/>
  </si>
  <si>
    <t>Q808</t>
    <phoneticPr fontId="25"/>
  </si>
  <si>
    <t>学術開発研究機関</t>
    <rPh sb="2" eb="4">
      <t>カイハツ</t>
    </rPh>
    <phoneticPr fontId="25"/>
  </si>
  <si>
    <t>Q81</t>
    <phoneticPr fontId="25"/>
  </si>
  <si>
    <t>Q821</t>
    <phoneticPr fontId="25"/>
  </si>
  <si>
    <t>Q86</t>
    <phoneticPr fontId="25"/>
  </si>
  <si>
    <t>と蓄場</t>
    <rPh sb="1" eb="2">
      <t>チク</t>
    </rPh>
    <rPh sb="2" eb="3">
      <t>ジョウ</t>
    </rPh>
    <phoneticPr fontId="25"/>
  </si>
  <si>
    <t>Q932</t>
    <phoneticPr fontId="25"/>
  </si>
  <si>
    <t>（頭）</t>
  </si>
  <si>
    <t>(単位：件)</t>
    <rPh sb="4" eb="5">
      <t>ケン</t>
    </rPh>
    <phoneticPr fontId="18"/>
  </si>
  <si>
    <t>※大分類のみや合計値のみを回答している都道府県があるため、中分類の合算値と大分類の値、合計値が合致しない項目がある。</t>
    <rPh sb="1" eb="4">
      <t>ダイブンルイ</t>
    </rPh>
    <rPh sb="7" eb="10">
      <t>ゴウケイチ</t>
    </rPh>
    <rPh sb="13" eb="15">
      <t>カイトウ</t>
    </rPh>
    <rPh sb="19" eb="23">
      <t>トドウフケン</t>
    </rPh>
    <rPh sb="29" eb="32">
      <t>チュウブンルイ</t>
    </rPh>
    <rPh sb="33" eb="35">
      <t>ガッサン</t>
    </rPh>
    <rPh sb="35" eb="36">
      <t>チ</t>
    </rPh>
    <rPh sb="37" eb="40">
      <t>ダイブンルイ</t>
    </rPh>
    <rPh sb="41" eb="42">
      <t>アタイ</t>
    </rPh>
    <rPh sb="43" eb="46">
      <t>ゴウケイチ</t>
    </rPh>
    <rPh sb="47" eb="49">
      <t>ガッチ</t>
    </rPh>
    <rPh sb="52" eb="54">
      <t>コウモク</t>
    </rPh>
    <phoneticPr fontId="68"/>
  </si>
  <si>
    <t>表－資・Ⅳ・２　平成25年度業種別・種類別有効回答データ数合計表（旧産業分類の業種区分）</t>
    <rPh sb="8" eb="10">
      <t>ヘイセイ</t>
    </rPh>
    <rPh sb="12" eb="14">
      <t>ネンド</t>
    </rPh>
    <rPh sb="21" eb="23">
      <t>ユウコウ</t>
    </rPh>
    <rPh sb="23" eb="25">
      <t>カイトウ</t>
    </rPh>
    <rPh sb="28" eb="29">
      <t>スウ</t>
    </rPh>
    <rPh sb="29" eb="31">
      <t>ゴウケイ</t>
    </rPh>
    <rPh sb="31" eb="32">
      <t>ヒョウ</t>
    </rPh>
    <rPh sb="33" eb="34">
      <t>キュウ</t>
    </rPh>
    <rPh sb="34" eb="36">
      <t>サンギョウ</t>
    </rPh>
    <rPh sb="36" eb="38">
      <t>ブンルイ</t>
    </rPh>
    <rPh sb="39" eb="41">
      <t>ギョウシュ</t>
    </rPh>
    <rPh sb="41" eb="43">
      <t>クブン</t>
    </rPh>
    <phoneticPr fontId="26"/>
  </si>
  <si>
    <t>J581</t>
    <phoneticPr fontId="2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</si>
</sst>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1">
    <numFmt numFmtId="6" formatCode="&quot;¥&quot;#,##0;[Red]&quot;¥&quot;\-#,##0"/>
    <numFmt numFmtId="41" formatCode="_ * #,##0_ ;_ * \-#,##0_ ;_ * &quot;-&quot;_ ;_ @_ "/>
    <numFmt numFmtId="176" formatCode="0.0_);[Red]\(0.0\)"/>
    <numFmt numFmtId="177" formatCode="#,##0.0;[Red]\-#,##0.0"/>
    <numFmt numFmtId="178" formatCode="&quot;-&quot;0&quot;-&quot;"/>
    <numFmt numFmtId="179" formatCode="0.0%"/>
    <numFmt numFmtId="180" formatCode="#,##0_);[Red]\(#,##0\)"/>
    <numFmt numFmtId="181" formatCode="#,##0_ ;[Red]\-#,##0\ "/>
    <numFmt numFmtId="182" formatCode="#,##0.00_);[Red]\(#,##0.00\)"/>
    <numFmt numFmtId="183" formatCode="0_ "/>
    <numFmt numFmtId="184" formatCode="0.00_ ;[Red]\-0.00\ "/>
    <numFmt numFmtId="185" formatCode="#,##0_ "/>
    <numFmt numFmtId="186" formatCode="\(#,##0\);\-#,##0"/>
    <numFmt numFmtId="187" formatCode="0_);[Red]\(0\)"/>
    <numFmt numFmtId="188" formatCode="#,##0.000;[Red]\-#,##0.000"/>
    <numFmt numFmtId="189" formatCode="#,##0.0000;[Red]\-#,##0.0000"/>
    <numFmt numFmtId="190" formatCode="#,##0.000_ ;[Red]\-#,##0.000\ "/>
    <numFmt numFmtId="191" formatCode="0.00000_);[Red]\(0.00000\)"/>
    <numFmt numFmtId="192" formatCode="0.00000%"/>
    <numFmt numFmtId="193" formatCode="#,##0.0_ "/>
    <numFmt numFmtId="194" formatCode="0.0"/>
  </numFmts>
  <fonts count="137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10.5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rgb="FF000000"/>
      <name val="Calibri"/>
      <family val="2"/>
      <charset val="204"/>
    </font>
    <font>
      <sz val="9"/>
      <color rgb="FF000000"/>
      <name val="ＭＳ Ｐゴシック"/>
      <family val="3"/>
      <charset val="128"/>
      <scheme val="minor"/>
    </font>
    <font>
      <sz val="11"/>
      <color theme="1"/>
      <name val="ＭＳ Ｐゴシック"/>
      <family val="2"/>
      <scheme val="minor"/>
    </font>
    <font>
      <sz val="11"/>
      <name val="明朝"/>
      <family val="1"/>
      <charset val="128"/>
    </font>
    <font>
      <sz val="14"/>
      <name val="ＭＳ ゴシック"/>
      <family val="3"/>
      <charset val="128"/>
    </font>
    <font>
      <sz val="18"/>
      <name val="ＭＳ ゴシック"/>
      <family val="3"/>
      <charset val="128"/>
    </font>
    <font>
      <sz val="6"/>
      <name val="Osaka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10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20"/>
      <name val="ＭＳ Ｐ明朝"/>
      <family val="1"/>
      <charset val="128"/>
    </font>
    <font>
      <sz val="11"/>
      <color indexed="8"/>
      <name val="明朝"/>
      <family val="1"/>
      <charset val="128"/>
    </font>
    <font>
      <sz val="10"/>
      <name val="ＭＳ Ｐゴシック"/>
      <family val="3"/>
      <charset val="128"/>
    </font>
    <font>
      <sz val="10"/>
      <color rgb="FFFF0000"/>
      <name val="ＭＳ Ｐゴシック"/>
      <family val="3"/>
      <charset val="128"/>
    </font>
    <font>
      <sz val="10"/>
      <name val="ＭＳ Ｐゴシック"/>
      <family val="3"/>
      <charset val="128"/>
      <scheme val="minor"/>
    </font>
    <font>
      <sz val="9"/>
      <name val="ＭＳ Ｐ明朝"/>
      <family val="1"/>
      <charset val="128"/>
    </font>
    <font>
      <sz val="10"/>
      <color indexed="8"/>
      <name val="ＭＳ Ｐゴシック"/>
      <family val="3"/>
      <charset val="128"/>
      <scheme val="minor"/>
    </font>
    <font>
      <sz val="11"/>
      <color rgb="FFFF0000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2"/>
      <name val="Osaka"/>
      <family val="3"/>
      <charset val="128"/>
    </font>
    <font>
      <sz val="9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0"/>
      <name val="Times New Roman"/>
      <family val="1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color indexed="8"/>
      <name val="ＭＳ Ｐ明朝"/>
      <family val="1"/>
      <charset val="128"/>
    </font>
    <font>
      <sz val="11"/>
      <color theme="1"/>
      <name val="ＭＳ ゴシック"/>
      <family val="2"/>
      <charset val="128"/>
    </font>
    <font>
      <sz val="11"/>
      <color indexed="17"/>
      <name val="ＭＳ Ｐゴシック"/>
      <family val="3"/>
      <charset val="128"/>
    </font>
    <font>
      <sz val="15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0"/>
      <name val="ＭＳ Ｐ明朝"/>
      <family val="1"/>
      <charset val="128"/>
    </font>
    <font>
      <sz val="14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8"/>
      <name val="ＭＳ 明朝"/>
      <family val="1"/>
      <charset val="128"/>
    </font>
    <font>
      <sz val="8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明朝"/>
      <family val="1"/>
      <charset val="128"/>
    </font>
    <font>
      <sz val="10"/>
      <color theme="1"/>
      <name val="ＭＳ Ｐゴシック"/>
      <family val="3"/>
      <charset val="128"/>
      <scheme val="minor"/>
    </font>
    <font>
      <sz val="12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9"/>
      <name val="Osaka"/>
      <family val="3"/>
      <charset val="128"/>
    </font>
    <font>
      <u/>
      <sz val="11"/>
      <color theme="10"/>
      <name val="ＭＳ Ｐゴシック"/>
      <family val="2"/>
      <scheme val="minor"/>
    </font>
    <font>
      <sz val="10.5"/>
      <name val="ＭＳ 明朝"/>
      <family val="1"/>
      <charset val="128"/>
    </font>
    <font>
      <u/>
      <sz val="11"/>
      <color theme="10"/>
      <name val="ＭＳ Ｐゴシック"/>
      <family val="3"/>
      <charset val="128"/>
      <scheme val="minor"/>
    </font>
    <font>
      <sz val="10"/>
      <color theme="1"/>
      <name val="Century"/>
      <family val="1"/>
    </font>
    <font>
      <sz val="11"/>
      <name val="ＭＳ Ｐゴシック"/>
      <family val="3"/>
      <charset val="128"/>
      <scheme val="minor"/>
    </font>
    <font>
      <sz val="10"/>
      <color rgb="FFFF0000"/>
      <name val="ＭＳ Ｐゴシック"/>
      <family val="3"/>
      <charset val="128"/>
      <scheme val="minor"/>
    </font>
    <font>
      <sz val="8"/>
      <color rgb="FF0000CC"/>
      <name val="HGP創英角ｺﾞｼｯｸUB"/>
      <family val="3"/>
      <charset val="128"/>
    </font>
    <font>
      <sz val="15"/>
      <color rgb="FFFF0000"/>
      <name val="ＭＳ 明朝"/>
      <family val="1"/>
      <charset val="128"/>
    </font>
    <font>
      <sz val="18"/>
      <color rgb="FFFF0000"/>
      <name val="ＭＳ ゴシック"/>
      <family val="3"/>
      <charset val="128"/>
    </font>
    <font>
      <sz val="10"/>
      <color rgb="FFFF0000"/>
      <name val="ＭＳ 明朝"/>
      <family val="1"/>
      <charset val="128"/>
    </font>
    <font>
      <sz val="10"/>
      <color rgb="FFFF0000"/>
      <name val="ＭＳ ゴシック"/>
      <family val="3"/>
      <charset val="128"/>
    </font>
    <font>
      <sz val="10"/>
      <color rgb="FFFF0000"/>
      <name val="ＭＳ Ｐ明朝"/>
      <family val="1"/>
      <charset val="128"/>
    </font>
    <font>
      <sz val="11"/>
      <color rgb="FFFF0000"/>
      <name val="ＭＳ 明朝"/>
      <family val="1"/>
      <charset val="128"/>
    </font>
    <font>
      <sz val="11"/>
      <color rgb="FFFF0000"/>
      <name val="ＭＳ Ｐ明朝"/>
      <family val="1"/>
      <charset val="128"/>
    </font>
    <font>
      <sz val="11"/>
      <color rgb="FFFF0000"/>
      <name val="ＭＳ ゴシック"/>
      <family val="3"/>
      <charset val="128"/>
    </font>
    <font>
      <sz val="11"/>
      <color rgb="FFFF0000"/>
      <name val="ＭＳ Ｐゴシック"/>
      <family val="3"/>
      <charset val="128"/>
    </font>
    <font>
      <sz val="6"/>
      <color rgb="FFFF0000"/>
      <name val="ＭＳ 明朝"/>
      <family val="1"/>
      <charset val="128"/>
    </font>
    <font>
      <sz val="9"/>
      <color rgb="FFFF0000"/>
      <name val="ＭＳ 明朝"/>
      <family val="1"/>
      <charset val="128"/>
    </font>
    <font>
      <sz val="9"/>
      <color rgb="FFFF0000"/>
      <name val="ＭＳ Ｐ明朝"/>
      <family val="1"/>
      <charset val="128"/>
    </font>
    <font>
      <sz val="8"/>
      <color rgb="FFFF0000"/>
      <name val="ＭＳ Ｐ明朝"/>
      <family val="1"/>
      <charset val="128"/>
    </font>
    <font>
      <sz val="8"/>
      <color rgb="FFFF0000"/>
      <name val="HGP創英角ｺﾞｼｯｸUB"/>
      <family val="3"/>
      <charset val="128"/>
    </font>
    <font>
      <sz val="10"/>
      <color rgb="FF0000CC"/>
      <name val="ＭＳ Ｐゴシック"/>
      <family val="3"/>
      <charset val="128"/>
    </font>
    <font>
      <sz val="8"/>
      <color rgb="FFFF0000"/>
      <name val="ＭＳ 明朝"/>
      <family val="1"/>
      <charset val="128"/>
    </font>
    <font>
      <i/>
      <sz val="12"/>
      <color rgb="FFFF0000"/>
      <name val="ＭＳ Ｐ明朝"/>
      <family val="1"/>
      <charset val="128"/>
    </font>
    <font>
      <i/>
      <sz val="9"/>
      <color rgb="FFFF0000"/>
      <name val="ＭＳ Ｐ明朝"/>
      <family val="1"/>
      <charset val="128"/>
    </font>
    <font>
      <i/>
      <sz val="12"/>
      <name val="ＭＳ Ｐ明朝"/>
      <family val="1"/>
      <charset val="128"/>
    </font>
    <font>
      <i/>
      <sz val="9"/>
      <name val="ＭＳ Ｐ明朝"/>
      <family val="1"/>
      <charset val="128"/>
    </font>
    <font>
      <sz val="12"/>
      <color theme="0"/>
      <name val="ＭＳ Ｐ明朝"/>
      <family val="1"/>
      <charset val="128"/>
    </font>
    <font>
      <sz val="10"/>
      <color rgb="FF0000CC"/>
      <name val="ＭＳ Ｐ明朝"/>
      <family val="1"/>
      <charset val="128"/>
    </font>
    <font>
      <b/>
      <sz val="10"/>
      <color rgb="FF0000CC"/>
      <name val="ＭＳ Ｐ明朝"/>
      <family val="1"/>
      <charset val="128"/>
    </font>
    <font>
      <sz val="10"/>
      <color theme="1"/>
      <name val="ＭＳ Ｐゴシック"/>
      <family val="2"/>
      <charset val="128"/>
      <scheme val="minor"/>
    </font>
    <font>
      <sz val="11"/>
      <color rgb="FF0000CC"/>
      <name val="明朝"/>
      <family val="1"/>
      <charset val="128"/>
    </font>
    <font>
      <sz val="10"/>
      <color theme="9"/>
      <name val="ＭＳ ゴシック"/>
      <family val="3"/>
      <charset val="128"/>
    </font>
    <font>
      <sz val="11"/>
      <color theme="9"/>
      <name val="ＭＳ 明朝"/>
      <family val="1"/>
      <charset val="128"/>
    </font>
    <font>
      <sz val="10"/>
      <color theme="9"/>
      <name val="ＭＳ 明朝"/>
      <family val="1"/>
      <charset val="128"/>
    </font>
    <font>
      <sz val="6"/>
      <color theme="9"/>
      <name val="ＭＳ 明朝"/>
      <family val="1"/>
      <charset val="128"/>
    </font>
    <font>
      <sz val="9"/>
      <color theme="9"/>
      <name val="ＭＳ 明朝"/>
      <family val="1"/>
      <charset val="128"/>
    </font>
    <font>
      <sz val="9"/>
      <color theme="9"/>
      <name val="ＭＳ Ｐ明朝"/>
      <family val="1"/>
      <charset val="128"/>
    </font>
    <font>
      <sz val="11"/>
      <color theme="9"/>
      <name val="ＭＳ ゴシック"/>
      <family val="3"/>
      <charset val="128"/>
    </font>
    <font>
      <sz val="8"/>
      <color theme="9"/>
      <name val="ＭＳ Ｐ明朝"/>
      <family val="1"/>
      <charset val="128"/>
    </font>
    <font>
      <sz val="11"/>
      <color theme="9"/>
      <name val="明朝"/>
      <family val="1"/>
      <charset val="128"/>
    </font>
    <font>
      <sz val="11"/>
      <color theme="9"/>
      <name val="ＭＳ Ｐゴシック"/>
      <family val="3"/>
      <charset val="128"/>
    </font>
    <font>
      <sz val="10"/>
      <color theme="9"/>
      <name val="ＭＳ Ｐ明朝"/>
      <family val="1"/>
      <charset val="128"/>
    </font>
    <font>
      <sz val="11"/>
      <color theme="9"/>
      <name val="ＭＳ Ｐ明朝"/>
      <family val="1"/>
      <charset val="128"/>
    </font>
    <font>
      <sz val="12"/>
      <color theme="9"/>
      <name val="ＭＳ Ｐ明朝"/>
      <family val="1"/>
      <charset val="128"/>
    </font>
    <font>
      <sz val="10"/>
      <color rgb="FFFF0000"/>
      <name val="HGP創英角ｺﾞｼｯｸUB"/>
      <family val="3"/>
      <charset val="128"/>
    </font>
    <font>
      <sz val="7"/>
      <name val="ＭＳ 明朝"/>
      <family val="1"/>
      <charset val="128"/>
    </font>
    <font>
      <sz val="11"/>
      <name val="MS UI Gothic"/>
      <family val="1"/>
      <charset val="1"/>
    </font>
    <font>
      <b/>
      <sz val="14"/>
      <name val="ＭＳ Ｐ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5"/>
      <color theme="1"/>
      <name val="ＭＳ 明朝"/>
      <family val="1"/>
      <charset val="128"/>
    </font>
    <font>
      <vertAlign val="superscript"/>
      <sz val="15"/>
      <color theme="1"/>
      <name val="ＭＳ 明朝"/>
      <family val="1"/>
      <charset val="128"/>
    </font>
    <font>
      <sz val="15"/>
      <color rgb="FF000000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11"/>
      <color theme="1"/>
      <name val="明朝"/>
      <family val="1"/>
      <charset val="128"/>
    </font>
    <font>
      <sz val="11"/>
      <color rgb="FF000000"/>
      <name val="ＭＳ Ｐゴシック"/>
      <family val="1"/>
      <charset val="128"/>
    </font>
  </fonts>
  <fills count="3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rgb="FFB2B2B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249977111117893"/>
        <bgColor indexed="64"/>
      </patternFill>
    </fill>
  </fills>
  <borders count="150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dotted">
        <color indexed="64"/>
      </left>
      <right style="double">
        <color indexed="64"/>
      </right>
      <top/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medium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</borders>
  <cellStyleXfs count="479">
    <xf numFmtId="0" fontId="0" fillId="0" borderId="0"/>
    <xf numFmtId="0" fontId="11" fillId="0" borderId="0">
      <alignment vertical="center"/>
    </xf>
    <xf numFmtId="0" fontId="17" fillId="0" borderId="0"/>
    <xf numFmtId="38" fontId="11" fillId="0" borderId="0" applyFont="0" applyFill="0" applyBorder="0" applyAlignment="0" applyProtection="0">
      <alignment vertical="center"/>
    </xf>
    <xf numFmtId="0" fontId="19" fillId="0" borderId="0"/>
    <xf numFmtId="38" fontId="21" fillId="0" borderId="0" applyFont="0" applyFill="0" applyBorder="0" applyAlignment="0" applyProtection="0">
      <alignment vertical="center"/>
    </xf>
    <xf numFmtId="0" fontId="22" fillId="0" borderId="0"/>
    <xf numFmtId="0" fontId="26" fillId="0" borderId="0">
      <alignment vertical="center"/>
    </xf>
    <xf numFmtId="0" fontId="17" fillId="0" borderId="0"/>
    <xf numFmtId="38" fontId="17" fillId="0" borderId="0" applyFont="0" applyFill="0" applyBorder="0" applyAlignment="0" applyProtection="0"/>
    <xf numFmtId="9" fontId="17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2" fillId="0" borderId="0"/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4" borderId="0" applyNumberFormat="0" applyBorder="0" applyAlignment="0" applyProtection="0">
      <alignment vertical="center"/>
    </xf>
    <xf numFmtId="0" fontId="39" fillId="4" borderId="0" applyNumberFormat="0" applyBorder="0" applyAlignment="0" applyProtection="0">
      <alignment vertical="center"/>
    </xf>
    <xf numFmtId="0" fontId="39" fillId="5" borderId="0" applyNumberFormat="0" applyBorder="0" applyAlignment="0" applyProtection="0">
      <alignment vertical="center"/>
    </xf>
    <xf numFmtId="0" fontId="39" fillId="5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39" fillId="8" borderId="0" applyNumberFormat="0" applyBorder="0" applyAlignment="0" applyProtection="0">
      <alignment vertical="center"/>
    </xf>
    <xf numFmtId="0" fontId="39" fillId="8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11" borderId="0" applyNumberFormat="0" applyBorder="0" applyAlignment="0" applyProtection="0">
      <alignment vertical="center"/>
    </xf>
    <xf numFmtId="0" fontId="39" fillId="11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40" fillId="13" borderId="0" applyNumberFormat="0" applyBorder="0" applyAlignment="0" applyProtection="0">
      <alignment vertical="center"/>
    </xf>
    <xf numFmtId="0" fontId="40" fillId="13" borderId="0" applyNumberFormat="0" applyBorder="0" applyAlignment="0" applyProtection="0">
      <alignment vertical="center"/>
    </xf>
    <xf numFmtId="0" fontId="40" fillId="10" borderId="0" applyNumberFormat="0" applyBorder="0" applyAlignment="0" applyProtection="0">
      <alignment vertical="center"/>
    </xf>
    <xf numFmtId="0" fontId="40" fillId="10" borderId="0" applyNumberFormat="0" applyBorder="0" applyAlignment="0" applyProtection="0">
      <alignment vertical="center"/>
    </xf>
    <xf numFmtId="0" fontId="40" fillId="11" borderId="0" applyNumberFormat="0" applyBorder="0" applyAlignment="0" applyProtection="0">
      <alignment vertical="center"/>
    </xf>
    <xf numFmtId="0" fontId="40" fillId="11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5" borderId="0" applyNumberFormat="0" applyBorder="0" applyAlignment="0" applyProtection="0">
      <alignment vertical="center"/>
    </xf>
    <xf numFmtId="0" fontId="40" fillId="15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9" borderId="0" applyNumberFormat="0" applyBorder="0" applyAlignment="0" applyProtection="0">
      <alignment vertical="center"/>
    </xf>
    <xf numFmtId="0" fontId="40" fillId="19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5" borderId="0" applyNumberFormat="0" applyBorder="0" applyAlignment="0" applyProtection="0">
      <alignment vertical="center"/>
    </xf>
    <xf numFmtId="0" fontId="40" fillId="15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21" borderId="53" applyNumberFormat="0" applyAlignment="0" applyProtection="0">
      <alignment vertical="center"/>
    </xf>
    <xf numFmtId="0" fontId="42" fillId="21" borderId="53" applyNumberFormat="0" applyAlignment="0" applyProtection="0">
      <alignment vertical="center"/>
    </xf>
    <xf numFmtId="0" fontId="43" fillId="22" borderId="0" applyNumberFormat="0" applyBorder="0" applyAlignment="0" applyProtection="0">
      <alignment vertical="center"/>
    </xf>
    <xf numFmtId="0" fontId="43" fillId="22" borderId="0" applyNumberFormat="0" applyBorder="0" applyAlignment="0" applyProtection="0">
      <alignment vertical="center"/>
    </xf>
    <xf numFmtId="9" fontId="17" fillId="0" borderId="0" applyFont="0" applyFill="0" applyBorder="0" applyAlignment="0" applyProtection="0"/>
    <xf numFmtId="9" fontId="44" fillId="0" borderId="0" applyFont="0" applyFill="0" applyBorder="0" applyAlignment="0" applyProtection="0"/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33" fillId="23" borderId="54" applyNumberFormat="0" applyFont="0" applyAlignment="0" applyProtection="0">
      <alignment vertical="center"/>
    </xf>
    <xf numFmtId="0" fontId="17" fillId="23" borderId="54" applyNumberFormat="0" applyFont="0" applyAlignment="0" applyProtection="0">
      <alignment vertical="center"/>
    </xf>
    <xf numFmtId="0" fontId="45" fillId="0" borderId="55" applyNumberFormat="0" applyFill="0" applyAlignment="0" applyProtection="0">
      <alignment vertical="center"/>
    </xf>
    <xf numFmtId="0" fontId="45" fillId="0" borderId="55" applyNumberFormat="0" applyFill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7" fillId="24" borderId="56" applyNumberFormat="0" applyAlignment="0" applyProtection="0">
      <alignment vertical="center"/>
    </xf>
    <xf numFmtId="0" fontId="47" fillId="24" borderId="56" applyNumberFormat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49" fillId="0" borderId="0" applyFont="0" applyFill="0" applyBorder="0" applyAlignment="0" applyProtection="0"/>
    <xf numFmtId="38" fontId="44" fillId="0" borderId="0" applyFont="0" applyFill="0" applyBorder="0" applyAlignment="0" applyProtection="0"/>
    <xf numFmtId="38" fontId="50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/>
    <xf numFmtId="38" fontId="39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  <xf numFmtId="0" fontId="51" fillId="0" borderId="57" applyNumberFormat="0" applyFill="0" applyAlignment="0" applyProtection="0">
      <alignment vertical="center"/>
    </xf>
    <xf numFmtId="0" fontId="51" fillId="0" borderId="57" applyNumberFormat="0" applyFill="0" applyAlignment="0" applyProtection="0">
      <alignment vertical="center"/>
    </xf>
    <xf numFmtId="0" fontId="52" fillId="0" borderId="58" applyNumberFormat="0" applyFill="0" applyAlignment="0" applyProtection="0">
      <alignment vertical="center"/>
    </xf>
    <xf numFmtId="0" fontId="52" fillId="0" borderId="58" applyNumberFormat="0" applyFill="0" applyAlignment="0" applyProtection="0">
      <alignment vertical="center"/>
    </xf>
    <xf numFmtId="0" fontId="53" fillId="0" borderId="59" applyNumberFormat="0" applyFill="0" applyAlignment="0" applyProtection="0">
      <alignment vertical="center"/>
    </xf>
    <xf numFmtId="0" fontId="53" fillId="0" borderId="59" applyNumberFormat="0" applyFill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4" fillId="0" borderId="60" applyNumberFormat="0" applyFill="0" applyAlignment="0" applyProtection="0">
      <alignment vertical="center"/>
    </xf>
    <xf numFmtId="0" fontId="54" fillId="0" borderId="60" applyNumberFormat="0" applyFill="0" applyAlignment="0" applyProtection="0">
      <alignment vertical="center"/>
    </xf>
    <xf numFmtId="0" fontId="55" fillId="24" borderId="61" applyNumberFormat="0" applyAlignment="0" applyProtection="0">
      <alignment vertical="center"/>
    </xf>
    <xf numFmtId="0" fontId="55" fillId="24" borderId="61" applyNumberFormat="0" applyAlignment="0" applyProtection="0">
      <alignment vertical="center"/>
    </xf>
    <xf numFmtId="41" fontId="56" fillId="0" borderId="62">
      <alignment vertical="center" shrinkToFit="1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0" fontId="58" fillId="8" borderId="56" applyNumberFormat="0" applyAlignment="0" applyProtection="0">
      <alignment vertical="center"/>
    </xf>
    <xf numFmtId="0" fontId="58" fillId="8" borderId="56" applyNumberFormat="0" applyAlignment="0" applyProtection="0">
      <alignment vertical="center"/>
    </xf>
    <xf numFmtId="0" fontId="10" fillId="0" borderId="0">
      <alignment vertical="center"/>
    </xf>
    <xf numFmtId="0" fontId="59" fillId="0" borderId="0">
      <alignment vertical="center"/>
    </xf>
    <xf numFmtId="0" fontId="26" fillId="0" borderId="0">
      <alignment vertical="center"/>
    </xf>
    <xf numFmtId="0" fontId="39" fillId="0" borderId="0">
      <alignment vertical="center"/>
    </xf>
    <xf numFmtId="0" fontId="60" fillId="0" borderId="0">
      <alignment vertical="center"/>
    </xf>
    <xf numFmtId="0" fontId="26" fillId="0" borderId="0">
      <alignment vertical="center"/>
    </xf>
    <xf numFmtId="0" fontId="50" fillId="0" borderId="0">
      <alignment vertical="center"/>
    </xf>
    <xf numFmtId="0" fontId="61" fillId="0" borderId="0">
      <alignment vertical="center"/>
    </xf>
    <xf numFmtId="0" fontId="60" fillId="0" borderId="0">
      <alignment vertical="center"/>
    </xf>
    <xf numFmtId="0" fontId="39" fillId="0" borderId="0"/>
    <xf numFmtId="0" fontId="39" fillId="0" borderId="0"/>
    <xf numFmtId="0" fontId="49" fillId="0" borderId="0"/>
    <xf numFmtId="0" fontId="39" fillId="0" borderId="0">
      <alignment vertical="center"/>
    </xf>
    <xf numFmtId="0" fontId="10" fillId="0" borderId="0">
      <alignment vertical="center"/>
    </xf>
    <xf numFmtId="0" fontId="33" fillId="0" borderId="0"/>
    <xf numFmtId="0" fontId="19" fillId="0" borderId="0"/>
    <xf numFmtId="0" fontId="60" fillId="0" borderId="0">
      <alignment vertical="center"/>
    </xf>
    <xf numFmtId="0" fontId="10" fillId="0" borderId="0">
      <alignment vertical="center"/>
    </xf>
    <xf numFmtId="0" fontId="17" fillId="0" borderId="0">
      <alignment vertical="center"/>
    </xf>
    <xf numFmtId="0" fontId="60" fillId="0" borderId="0">
      <alignment vertical="center"/>
    </xf>
    <xf numFmtId="0" fontId="62" fillId="0" borderId="0">
      <alignment vertical="center"/>
    </xf>
    <xf numFmtId="0" fontId="10" fillId="0" borderId="0">
      <alignment vertical="center"/>
    </xf>
    <xf numFmtId="0" fontId="63" fillId="5" borderId="0" applyNumberFormat="0" applyBorder="0" applyAlignment="0" applyProtection="0">
      <alignment vertical="center"/>
    </xf>
    <xf numFmtId="0" fontId="63" fillId="5" borderId="0" applyNumberFormat="0" applyBorder="0" applyAlignment="0" applyProtection="0">
      <alignment vertical="center"/>
    </xf>
    <xf numFmtId="0" fontId="17" fillId="0" borderId="0"/>
    <xf numFmtId="0" fontId="9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0" fontId="8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/>
    <xf numFmtId="0" fontId="7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80" fillId="0" borderId="0" applyNumberFormat="0" applyFill="0" applyBorder="0" applyAlignment="0" applyProtection="0"/>
    <xf numFmtId="0" fontId="17" fillId="0" borderId="0"/>
    <xf numFmtId="0" fontId="59" fillId="0" borderId="0"/>
    <xf numFmtId="0" fontId="82" fillId="0" borderId="0" applyNumberFormat="0" applyFill="0" applyBorder="0" applyAlignment="0" applyProtection="0">
      <alignment vertical="center"/>
    </xf>
    <xf numFmtId="0" fontId="17" fillId="0" borderId="0"/>
    <xf numFmtId="38" fontId="17" fillId="0" borderId="0" applyFont="0" applyFill="0" applyBorder="0" applyAlignment="0" applyProtection="0"/>
    <xf numFmtId="0" fontId="6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38" fontId="39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60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6" fontId="49" fillId="0" borderId="0" applyFont="0" applyFill="0" applyBorder="0" applyAlignment="0" applyProtection="0"/>
    <xf numFmtId="0" fontId="49" fillId="0" borderId="0"/>
    <xf numFmtId="38" fontId="21" fillId="0" borderId="0" applyFont="0" applyFill="0" applyBorder="0" applyAlignment="0" applyProtection="0">
      <alignment vertical="center"/>
    </xf>
    <xf numFmtId="0" fontId="61" fillId="0" borderId="0">
      <alignment vertical="center"/>
    </xf>
    <xf numFmtId="0" fontId="5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60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21" fillId="0" borderId="0"/>
    <xf numFmtId="38" fontId="21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38" fontId="17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38" fontId="17" fillId="0" borderId="0" applyFont="0" applyFill="0" applyBorder="0" applyAlignment="0" applyProtection="0">
      <alignment vertical="center"/>
    </xf>
    <xf numFmtId="9" fontId="60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38" fontId="17" fillId="0" borderId="0" applyFont="0" applyFill="0" applyBorder="0" applyAlignment="0" applyProtection="0"/>
    <xf numFmtId="0" fontId="39" fillId="23" borderId="54" applyNumberFormat="0" applyFont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41" fontId="56" fillId="0" borderId="62">
      <alignment vertical="center" shrinkToFit="1"/>
    </xf>
    <xf numFmtId="6" fontId="49" fillId="0" borderId="0" applyFont="0" applyFill="0" applyBorder="0" applyAlignment="0" applyProtection="0"/>
    <xf numFmtId="0" fontId="26" fillId="0" borderId="0">
      <alignment vertical="center"/>
    </xf>
    <xf numFmtId="0" fontId="26" fillId="0" borderId="0">
      <alignment vertical="center"/>
    </xf>
    <xf numFmtId="0" fontId="60" fillId="0" borderId="0">
      <alignment vertical="center"/>
    </xf>
    <xf numFmtId="0" fontId="26" fillId="0" borderId="0">
      <alignment vertical="center"/>
    </xf>
    <xf numFmtId="0" fontId="60" fillId="0" borderId="0">
      <alignment vertical="center"/>
    </xf>
    <xf numFmtId="0" fontId="17" fillId="0" borderId="0"/>
    <xf numFmtId="0" fontId="5" fillId="0" borderId="0">
      <alignment vertical="center"/>
    </xf>
    <xf numFmtId="0" fontId="5" fillId="0" borderId="0">
      <alignment vertical="center"/>
    </xf>
    <xf numFmtId="0" fontId="17" fillId="0" borderId="0">
      <alignment vertical="center"/>
    </xf>
    <xf numFmtId="0" fontId="60" fillId="0" borderId="0">
      <alignment vertical="center"/>
    </xf>
    <xf numFmtId="0" fontId="5" fillId="0" borderId="0">
      <alignment vertical="center"/>
    </xf>
    <xf numFmtId="6" fontId="49" fillId="0" borderId="0" applyFont="0" applyFill="0" applyBorder="0" applyAlignment="0" applyProtection="0"/>
    <xf numFmtId="38" fontId="21" fillId="0" borderId="0" applyFont="0" applyFill="0" applyBorder="0" applyAlignment="0" applyProtection="0">
      <alignment vertical="center"/>
    </xf>
    <xf numFmtId="0" fontId="17" fillId="0" borderId="0"/>
    <xf numFmtId="0" fontId="61" fillId="0" borderId="0">
      <alignment vertical="center"/>
    </xf>
    <xf numFmtId="9" fontId="17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60" fillId="0" borderId="0">
      <alignment vertical="center"/>
    </xf>
    <xf numFmtId="0" fontId="17" fillId="0" borderId="0">
      <alignment vertical="center"/>
    </xf>
    <xf numFmtId="0" fontId="21" fillId="0" borderId="0"/>
    <xf numFmtId="38" fontId="21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38" fontId="17" fillId="0" borderId="0" applyFont="0" applyFill="0" applyBorder="0" applyAlignment="0" applyProtection="0"/>
    <xf numFmtId="0" fontId="59" fillId="0" borderId="0">
      <alignment vertical="center"/>
    </xf>
    <xf numFmtId="0" fontId="60" fillId="0" borderId="0">
      <alignment vertical="center"/>
    </xf>
    <xf numFmtId="0" fontId="17" fillId="0" borderId="0"/>
    <xf numFmtId="0" fontId="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38" fontId="39" fillId="0" borderId="0" applyFont="0" applyFill="0" applyBorder="0" applyAlignment="0" applyProtection="0">
      <alignment vertical="center"/>
    </xf>
    <xf numFmtId="0" fontId="59" fillId="0" borderId="0"/>
    <xf numFmtId="0" fontId="49" fillId="0" borderId="0"/>
    <xf numFmtId="0" fontId="60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49" fillId="0" borderId="0"/>
    <xf numFmtId="0" fontId="17" fillId="0" borderId="0">
      <alignment vertical="center"/>
    </xf>
    <xf numFmtId="0" fontId="4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6" fontId="49" fillId="0" borderId="0" applyFont="0" applyFill="0" applyBorder="0" applyAlignment="0" applyProtection="0"/>
    <xf numFmtId="0" fontId="4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41" fontId="56" fillId="0" borderId="62">
      <alignment vertical="center" shrinkToFit="1"/>
    </xf>
    <xf numFmtId="6" fontId="49" fillId="0" borderId="0" applyFon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6" fontId="49" fillId="0" borderId="0" applyFon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21" fillId="0" borderId="0"/>
    <xf numFmtId="6" fontId="21" fillId="0" borderId="0" applyFont="0" applyFill="0" applyBorder="0" applyAlignment="0" applyProtection="0">
      <alignment vertical="center"/>
    </xf>
    <xf numFmtId="38" fontId="21" fillId="0" borderId="0" applyFont="0" applyFill="0" applyBorder="0" applyAlignment="0" applyProtection="0">
      <alignment vertical="center"/>
    </xf>
    <xf numFmtId="6" fontId="49" fillId="0" borderId="0" applyFont="0" applyFill="0" applyBorder="0" applyAlignment="0" applyProtection="0"/>
    <xf numFmtId="0" fontId="4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6" fontId="49" fillId="0" borderId="0" applyFont="0" applyFill="0" applyBorder="0" applyAlignment="0" applyProtection="0"/>
    <xf numFmtId="0" fontId="4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41" fontId="56" fillId="0" borderId="62">
      <alignment vertical="center" shrinkToFit="1"/>
    </xf>
    <xf numFmtId="6" fontId="49" fillId="0" borderId="0" applyFont="0" applyFill="0" applyBorder="0" applyAlignment="0" applyProtection="0"/>
    <xf numFmtId="38" fontId="4" fillId="0" borderId="0" applyFont="0" applyFill="0" applyBorder="0" applyAlignment="0" applyProtection="0">
      <alignment vertical="center"/>
    </xf>
    <xf numFmtId="6" fontId="49" fillId="0" borderId="0" applyFont="0" applyFill="0" applyBorder="0" applyAlignment="0" applyProtection="0"/>
    <xf numFmtId="6" fontId="49" fillId="0" borderId="0" applyFont="0" applyFill="0" applyBorder="0" applyAlignment="0" applyProtection="0"/>
    <xf numFmtId="41" fontId="56" fillId="0" borderId="62">
      <alignment vertical="center" shrinkToFit="1"/>
    </xf>
    <xf numFmtId="6" fontId="49" fillId="0" borderId="0" applyFont="0" applyFill="0" applyBorder="0" applyAlignment="0" applyProtection="0"/>
    <xf numFmtId="38" fontId="4" fillId="0" borderId="0" applyFont="0" applyFill="0" applyBorder="0" applyAlignment="0" applyProtection="0">
      <alignment vertical="center"/>
    </xf>
    <xf numFmtId="6" fontId="49" fillId="0" borderId="0" applyFont="0" applyFill="0" applyBorder="0" applyAlignment="0" applyProtection="0"/>
    <xf numFmtId="6" fontId="21" fillId="0" borderId="0" applyFont="0" applyFill="0" applyBorder="0" applyAlignment="0" applyProtection="0">
      <alignment vertical="center"/>
    </xf>
    <xf numFmtId="0" fontId="39" fillId="0" borderId="0"/>
    <xf numFmtId="0" fontId="33" fillId="0" borderId="0"/>
    <xf numFmtId="0" fontId="4" fillId="0" borderId="0">
      <alignment vertical="center"/>
    </xf>
    <xf numFmtId="0" fontId="4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6" fontId="49" fillId="0" borderId="0" applyFont="0" applyFill="0" applyBorder="0" applyAlignment="0" applyProtection="0"/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41" fontId="56" fillId="0" borderId="62">
      <alignment vertical="center" shrinkToFit="1"/>
    </xf>
    <xf numFmtId="6" fontId="49" fillId="0" borderId="0" applyFont="0" applyFill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6" fontId="49" fillId="0" borderId="0" applyFont="0" applyFill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6" fontId="21" fillId="0" borderId="0" applyFont="0" applyFill="0" applyBorder="0" applyAlignment="0" applyProtection="0">
      <alignment vertical="center"/>
    </xf>
    <xf numFmtId="6" fontId="49" fillId="0" borderId="0" applyFont="0" applyFill="0" applyBorder="0" applyAlignment="0" applyProtection="0"/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6" fontId="49" fillId="0" borderId="0" applyFont="0" applyFill="0" applyBorder="0" applyAlignment="0" applyProtection="0"/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41" fontId="56" fillId="0" borderId="62">
      <alignment vertical="center" shrinkToFit="1"/>
    </xf>
    <xf numFmtId="6" fontId="49" fillId="0" borderId="0" applyFont="0" applyFill="0" applyBorder="0" applyAlignment="0" applyProtection="0"/>
    <xf numFmtId="38" fontId="3" fillId="0" borderId="0" applyFont="0" applyFill="0" applyBorder="0" applyAlignment="0" applyProtection="0">
      <alignment vertical="center"/>
    </xf>
    <xf numFmtId="6" fontId="49" fillId="0" borderId="0" applyFont="0" applyFill="0" applyBorder="0" applyAlignment="0" applyProtection="0"/>
    <xf numFmtId="6" fontId="49" fillId="0" borderId="0" applyFont="0" applyFill="0" applyBorder="0" applyAlignment="0" applyProtection="0"/>
    <xf numFmtId="41" fontId="56" fillId="0" borderId="62">
      <alignment vertical="center" shrinkToFit="1"/>
    </xf>
    <xf numFmtId="6" fontId="49" fillId="0" borderId="0" applyFont="0" applyFill="0" applyBorder="0" applyAlignment="0" applyProtection="0"/>
    <xf numFmtId="38" fontId="3" fillId="0" borderId="0" applyFont="0" applyFill="0" applyBorder="0" applyAlignment="0" applyProtection="0">
      <alignment vertical="center"/>
    </xf>
    <xf numFmtId="6" fontId="49" fillId="0" borderId="0" applyFont="0" applyFill="0" applyBorder="0" applyAlignment="0" applyProtection="0"/>
    <xf numFmtId="6" fontId="2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0" fontId="39" fillId="3" borderId="0" applyNumberFormat="0" applyBorder="0" applyAlignment="0" applyProtection="0">
      <alignment vertical="center"/>
    </xf>
    <xf numFmtId="0" fontId="39" fillId="4" borderId="0" applyNumberFormat="0" applyBorder="0" applyAlignment="0" applyProtection="0">
      <alignment vertical="center"/>
    </xf>
    <xf numFmtId="0" fontId="39" fillId="5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39" fillId="8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11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40" fillId="13" borderId="0" applyNumberFormat="0" applyBorder="0" applyAlignment="0" applyProtection="0">
      <alignment vertical="center"/>
    </xf>
    <xf numFmtId="0" fontId="40" fillId="10" borderId="0" applyNumberFormat="0" applyBorder="0" applyAlignment="0" applyProtection="0">
      <alignment vertical="center"/>
    </xf>
    <xf numFmtId="0" fontId="40" fillId="11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5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9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5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21" borderId="53" applyNumberFormat="0" applyAlignment="0" applyProtection="0">
      <alignment vertical="center"/>
    </xf>
    <xf numFmtId="0" fontId="43" fillId="22" borderId="0" applyNumberFormat="0" applyBorder="0" applyAlignment="0" applyProtection="0">
      <alignment vertical="center"/>
    </xf>
    <xf numFmtId="0" fontId="39" fillId="23" borderId="54" applyNumberFormat="0" applyFont="0" applyAlignment="0" applyProtection="0">
      <alignment vertical="center"/>
    </xf>
    <xf numFmtId="0" fontId="45" fillId="0" borderId="55" applyNumberFormat="0" applyFill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7" fillId="24" borderId="56" applyNumberFormat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51" fillId="0" borderId="57" applyNumberFormat="0" applyFill="0" applyAlignment="0" applyProtection="0">
      <alignment vertical="center"/>
    </xf>
    <xf numFmtId="0" fontId="52" fillId="0" borderId="58" applyNumberFormat="0" applyFill="0" applyAlignment="0" applyProtection="0">
      <alignment vertical="center"/>
    </xf>
    <xf numFmtId="0" fontId="53" fillId="0" borderId="59" applyNumberFormat="0" applyFill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4" fillId="0" borderId="60" applyNumberFormat="0" applyFill="0" applyAlignment="0" applyProtection="0">
      <alignment vertical="center"/>
    </xf>
    <xf numFmtId="0" fontId="55" fillId="24" borderId="61" applyNumberForma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8" fillId="8" borderId="56" applyNumberFormat="0" applyAlignment="0" applyProtection="0">
      <alignment vertical="center"/>
    </xf>
    <xf numFmtId="0" fontId="63" fillId="5" borderId="0" applyNumberFormat="0" applyBorder="0" applyAlignment="0" applyProtection="0">
      <alignment vertical="center"/>
    </xf>
    <xf numFmtId="0" fontId="60" fillId="0" borderId="0">
      <alignment vertical="center"/>
    </xf>
    <xf numFmtId="38" fontId="39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5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7" fillId="0" borderId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6" fontId="49" fillId="0" borderId="0" applyFont="0" applyFill="0" applyBorder="0" applyAlignment="0" applyProtection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6" fontId="49" fillId="0" borderId="0" applyFont="0" applyFill="0" applyBorder="0" applyAlignment="0" applyProtection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41" fontId="56" fillId="0" borderId="62">
      <alignment vertical="center" shrinkToFit="1"/>
    </xf>
    <xf numFmtId="6" fontId="49" fillId="0" borderId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6" fontId="49" fillId="0" borderId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6" fontId="21" fillId="0" borderId="0" applyFont="0" applyFill="0" applyBorder="0" applyAlignment="0" applyProtection="0">
      <alignment vertical="center"/>
    </xf>
    <xf numFmtId="41" fontId="56" fillId="0" borderId="62">
      <alignment vertical="center" shrinkToFit="1"/>
    </xf>
    <xf numFmtId="6" fontId="49" fillId="0" borderId="0" applyFont="0" applyFill="0" applyBorder="0" applyAlignment="0" applyProtection="0"/>
    <xf numFmtId="6" fontId="49" fillId="0" borderId="0" applyFont="0" applyFill="0" applyBorder="0" applyAlignment="0" applyProtection="0"/>
    <xf numFmtId="6" fontId="49" fillId="0" borderId="0" applyFont="0" applyFill="0" applyBorder="0" applyAlignment="0" applyProtection="0"/>
    <xf numFmtId="41" fontId="56" fillId="0" borderId="62">
      <alignment vertical="center" shrinkToFit="1"/>
    </xf>
    <xf numFmtId="6" fontId="49" fillId="0" borderId="0" applyFont="0" applyFill="0" applyBorder="0" applyAlignment="0" applyProtection="0"/>
    <xf numFmtId="6" fontId="49" fillId="0" borderId="0" applyFont="0" applyFill="0" applyBorder="0" applyAlignment="0" applyProtection="0"/>
    <xf numFmtId="6" fontId="21" fillId="0" borderId="0" applyFont="0" applyFill="0" applyBorder="0" applyAlignment="0" applyProtection="0">
      <alignment vertical="center"/>
    </xf>
    <xf numFmtId="38" fontId="60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2" fillId="0" borderId="0">
      <alignment vertical="center"/>
    </xf>
    <xf numFmtId="0" fontId="17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70" fillId="0" borderId="0"/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2" fillId="0" borderId="0">
      <alignment vertical="center"/>
    </xf>
    <xf numFmtId="0" fontId="17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6" fontId="49" fillId="0" borderId="0" applyFont="0" applyFill="0" applyBorder="0" applyAlignment="0" applyProtection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6" fontId="49" fillId="0" borderId="0" applyFont="0" applyFill="0" applyBorder="0" applyAlignment="0" applyProtection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41" fontId="56" fillId="0" borderId="62">
      <alignment vertical="center" shrinkToFit="1"/>
    </xf>
    <xf numFmtId="6" fontId="49" fillId="0" borderId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6" fontId="49" fillId="0" borderId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6" fontId="21" fillId="0" borderId="0" applyFont="0" applyFill="0" applyBorder="0" applyAlignment="0" applyProtection="0">
      <alignment vertical="center"/>
    </xf>
    <xf numFmtId="41" fontId="56" fillId="0" borderId="62">
      <alignment vertical="center" shrinkToFit="1"/>
    </xf>
    <xf numFmtId="6" fontId="49" fillId="0" borderId="0" applyFont="0" applyFill="0" applyBorder="0" applyAlignment="0" applyProtection="0"/>
    <xf numFmtId="6" fontId="49" fillId="0" borderId="0" applyFont="0" applyFill="0" applyBorder="0" applyAlignment="0" applyProtection="0"/>
    <xf numFmtId="6" fontId="49" fillId="0" borderId="0" applyFont="0" applyFill="0" applyBorder="0" applyAlignment="0" applyProtection="0"/>
    <xf numFmtId="41" fontId="56" fillId="0" borderId="62">
      <alignment vertical="center" shrinkToFit="1"/>
    </xf>
    <xf numFmtId="6" fontId="49" fillId="0" borderId="0" applyFont="0" applyFill="0" applyBorder="0" applyAlignment="0" applyProtection="0"/>
    <xf numFmtId="6" fontId="49" fillId="0" borderId="0" applyFont="0" applyFill="0" applyBorder="0" applyAlignment="0" applyProtection="0"/>
    <xf numFmtId="6" fontId="2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503">
    <xf numFmtId="0" fontId="0" fillId="0" borderId="0" xfId="0"/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4" fillId="0" borderId="3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/>
    </xf>
    <xf numFmtId="0" fontId="14" fillId="0" borderId="19" xfId="0" applyFont="1" applyBorder="1" applyAlignment="1">
      <alignment horizontal="center" vertical="center" wrapText="1"/>
    </xf>
    <xf numFmtId="0" fontId="20" fillId="0" borderId="0" xfId="4" applyFont="1"/>
    <xf numFmtId="0" fontId="20" fillId="0" borderId="0" xfId="4" applyFont="1" applyAlignment="1">
      <alignment vertical="top"/>
    </xf>
    <xf numFmtId="0" fontId="20" fillId="0" borderId="22" xfId="4" applyFont="1" applyBorder="1" applyAlignment="1">
      <alignment horizontal="center" vertical="center"/>
    </xf>
    <xf numFmtId="0" fontId="20" fillId="0" borderId="5" xfId="4" applyFont="1" applyBorder="1" applyAlignment="1">
      <alignment horizontal="center" vertical="center"/>
    </xf>
    <xf numFmtId="0" fontId="20" fillId="0" borderId="21" xfId="4" applyFont="1" applyBorder="1" applyAlignment="1">
      <alignment vertical="center"/>
    </xf>
    <xf numFmtId="0" fontId="20" fillId="0" borderId="18" xfId="4" applyFont="1" applyBorder="1" applyAlignment="1">
      <alignment vertical="center"/>
    </xf>
    <xf numFmtId="0" fontId="20" fillId="0" borderId="0" xfId="4" applyFont="1" applyAlignment="1">
      <alignment horizontal="center"/>
    </xf>
    <xf numFmtId="0" fontId="20" fillId="0" borderId="3" xfId="4" applyFont="1" applyBorder="1" applyAlignment="1">
      <alignment vertical="center"/>
    </xf>
    <xf numFmtId="0" fontId="20" fillId="0" borderId="3" xfId="4" applyFont="1" applyBorder="1"/>
    <xf numFmtId="0" fontId="20" fillId="0" borderId="30" xfId="4" applyFont="1" applyBorder="1" applyAlignment="1">
      <alignment vertical="center"/>
    </xf>
    <xf numFmtId="0" fontId="20" fillId="0" borderId="12" xfId="4" applyFont="1" applyBorder="1" applyAlignment="1">
      <alignment vertical="center"/>
    </xf>
    <xf numFmtId="0" fontId="20" fillId="0" borderId="12" xfId="4" applyFont="1" applyBorder="1" applyAlignment="1">
      <alignment vertical="center" wrapText="1"/>
    </xf>
    <xf numFmtId="0" fontId="20" fillId="0" borderId="17" xfId="4" applyFont="1" applyBorder="1" applyAlignment="1">
      <alignment vertical="center" wrapText="1"/>
    </xf>
    <xf numFmtId="0" fontId="20" fillId="0" borderId="31" xfId="4" applyFont="1" applyBorder="1" applyAlignment="1">
      <alignment horizontal="center" vertical="center"/>
    </xf>
    <xf numFmtId="0" fontId="23" fillId="2" borderId="0" xfId="6" applyFont="1" applyFill="1"/>
    <xf numFmtId="0" fontId="24" fillId="2" borderId="0" xfId="2" applyFont="1" applyFill="1" applyAlignment="1">
      <alignment horizontal="centerContinuous"/>
    </xf>
    <xf numFmtId="0" fontId="27" fillId="2" borderId="0" xfId="7" applyFont="1" applyFill="1">
      <alignment vertical="center"/>
    </xf>
    <xf numFmtId="0" fontId="27" fillId="0" borderId="0" xfId="7" applyFont="1">
      <alignment vertical="center"/>
    </xf>
    <xf numFmtId="0" fontId="27" fillId="0" borderId="0" xfId="6" applyFont="1"/>
    <xf numFmtId="0" fontId="28" fillId="0" borderId="0" xfId="7" applyFont="1">
      <alignment vertical="center"/>
    </xf>
    <xf numFmtId="0" fontId="28" fillId="0" borderId="0" xfId="7" applyFont="1" applyAlignment="1">
      <alignment horizontal="right"/>
    </xf>
    <xf numFmtId="0" fontId="27" fillId="2" borderId="0" xfId="6" applyFont="1" applyFill="1"/>
    <xf numFmtId="0" fontId="29" fillId="2" borderId="0" xfId="2" applyFont="1" applyFill="1" applyAlignment="1">
      <alignment horizontal="right"/>
    </xf>
    <xf numFmtId="0" fontId="29" fillId="2" borderId="0" xfId="2" applyFont="1" applyFill="1"/>
    <xf numFmtId="0" fontId="27" fillId="2" borderId="0" xfId="2" applyFont="1" applyFill="1" applyAlignment="1">
      <alignment horizontal="right"/>
    </xf>
    <xf numFmtId="0" fontId="27" fillId="2" borderId="0" xfId="8" applyFont="1" applyFill="1"/>
    <xf numFmtId="38" fontId="28" fillId="0" borderId="0" xfId="9" applyFont="1"/>
    <xf numFmtId="38" fontId="28" fillId="0" borderId="0" xfId="9" applyFont="1" applyAlignment="1">
      <alignment horizontal="right"/>
    </xf>
    <xf numFmtId="0" fontId="27" fillId="0" borderId="0" xfId="8" applyFont="1"/>
    <xf numFmtId="0" fontId="27" fillId="2" borderId="0" xfId="6" applyFont="1" applyFill="1" applyAlignment="1">
      <alignment horizontal="center" vertical="center" textRotation="255"/>
    </xf>
    <xf numFmtId="38" fontId="30" fillId="0" borderId="15" xfId="2" applyNumberFormat="1" applyFont="1" applyBorder="1" applyAlignment="1">
      <alignment horizontal="left" vertical="center"/>
    </xf>
    <xf numFmtId="0" fontId="30" fillId="0" borderId="38" xfId="2" applyFont="1" applyBorder="1" applyAlignment="1">
      <alignment vertical="center" shrinkToFit="1"/>
    </xf>
    <xf numFmtId="38" fontId="28" fillId="0" borderId="0" xfId="9" applyFont="1" applyAlignment="1">
      <alignment horizontal="center" vertical="distributed" textRotation="255"/>
    </xf>
    <xf numFmtId="0" fontId="27" fillId="0" borderId="0" xfId="6" applyFont="1" applyAlignment="1">
      <alignment horizontal="center" vertical="center" textRotation="255"/>
    </xf>
    <xf numFmtId="0" fontId="30" fillId="0" borderId="5" xfId="2" applyFont="1" applyBorder="1" applyAlignment="1">
      <alignment vertical="center" shrinkToFit="1"/>
    </xf>
    <xf numFmtId="0" fontId="27" fillId="0" borderId="0" xfId="7" applyFont="1" applyAlignment="1">
      <alignment horizontal="center" vertical="distributed" textRotation="255"/>
    </xf>
    <xf numFmtId="0" fontId="27" fillId="0" borderId="0" xfId="6" applyFont="1" applyAlignment="1">
      <alignment horizontal="center" vertical="distributed" textRotation="255"/>
    </xf>
    <xf numFmtId="1" fontId="28" fillId="2" borderId="0" xfId="11" applyNumberFormat="1" applyFont="1" applyFill="1" applyAlignment="1">
      <alignment horizontal="center" vertical="center"/>
    </xf>
    <xf numFmtId="3" fontId="28" fillId="0" borderId="0" xfId="7" applyNumberFormat="1" applyFont="1">
      <alignment vertical="center"/>
    </xf>
    <xf numFmtId="1" fontId="28" fillId="2" borderId="0" xfId="11" applyNumberFormat="1" applyFont="1" applyFill="1">
      <alignment vertical="center"/>
    </xf>
    <xf numFmtId="38" fontId="30" fillId="0" borderId="10" xfId="2" applyNumberFormat="1" applyFont="1" applyBorder="1" applyAlignment="1">
      <alignment horizontal="left" vertical="center"/>
    </xf>
    <xf numFmtId="0" fontId="27" fillId="0" borderId="0" xfId="6" applyFont="1" applyAlignment="1">
      <alignment horizontal="center" textRotation="255"/>
    </xf>
    <xf numFmtId="38" fontId="30" fillId="0" borderId="14" xfId="2" applyNumberFormat="1" applyFont="1" applyBorder="1" applyAlignment="1">
      <alignment horizontal="left" vertical="center"/>
    </xf>
    <xf numFmtId="0" fontId="27" fillId="0" borderId="0" xfId="6" applyFont="1" applyAlignment="1">
      <alignment horizontal="center" vertical="center"/>
    </xf>
    <xf numFmtId="0" fontId="27" fillId="0" borderId="0" xfId="6" applyFont="1" applyAlignment="1">
      <alignment vertical="center"/>
    </xf>
    <xf numFmtId="38" fontId="30" fillId="0" borderId="12" xfId="2" applyNumberFormat="1" applyFont="1" applyBorder="1" applyAlignment="1">
      <alignment horizontal="left" vertical="center"/>
    </xf>
    <xf numFmtId="1" fontId="27" fillId="2" borderId="0" xfId="7" applyNumberFormat="1" applyFont="1" applyFill="1">
      <alignment vertical="center"/>
    </xf>
    <xf numFmtId="38" fontId="27" fillId="0" borderId="0" xfId="9" applyFont="1"/>
    <xf numFmtId="20" fontId="27" fillId="2" borderId="0" xfId="9" applyNumberFormat="1" applyFont="1" applyFill="1" applyAlignment="1">
      <alignment vertical="center"/>
    </xf>
    <xf numFmtId="38" fontId="27" fillId="0" borderId="0" xfId="9" applyFont="1" applyAlignment="1">
      <alignment vertical="center"/>
    </xf>
    <xf numFmtId="38" fontId="27" fillId="2" borderId="0" xfId="9" applyFont="1" applyFill="1" applyAlignment="1">
      <alignment vertical="center"/>
    </xf>
    <xf numFmtId="0" fontId="27" fillId="2" borderId="0" xfId="12" applyFont="1" applyFill="1"/>
    <xf numFmtId="38" fontId="30" fillId="0" borderId="10" xfId="2" applyNumberFormat="1" applyFont="1" applyBorder="1" applyAlignment="1">
      <alignment horizontal="left"/>
    </xf>
    <xf numFmtId="38" fontId="30" fillId="0" borderId="15" xfId="2" applyNumberFormat="1" applyFont="1" applyBorder="1" applyAlignment="1">
      <alignment horizontal="left"/>
    </xf>
    <xf numFmtId="0" fontId="32" fillId="0" borderId="0" xfId="7" applyFont="1">
      <alignment vertical="center"/>
    </xf>
    <xf numFmtId="0" fontId="22" fillId="0" borderId="0" xfId="6"/>
    <xf numFmtId="38" fontId="30" fillId="0" borderId="39" xfId="2" applyNumberFormat="1" applyFont="1" applyBorder="1" applyAlignment="1">
      <alignment horizontal="left" vertical="center"/>
    </xf>
    <xf numFmtId="0" fontId="30" fillId="0" borderId="40" xfId="2" applyFont="1" applyBorder="1" applyAlignment="1">
      <alignment vertical="center" shrinkToFit="1"/>
    </xf>
    <xf numFmtId="0" fontId="32" fillId="0" borderId="0" xfId="7" applyFont="1" applyAlignment="1">
      <alignment horizontal="center" vertical="center"/>
    </xf>
    <xf numFmtId="38" fontId="32" fillId="0" borderId="0" xfId="9" applyFont="1" applyAlignment="1">
      <alignment vertical="center"/>
    </xf>
    <xf numFmtId="38" fontId="32" fillId="0" borderId="0" xfId="7" applyNumberFormat="1" applyFont="1">
      <alignment vertical="center"/>
    </xf>
    <xf numFmtId="177" fontId="27" fillId="0" borderId="0" xfId="9" applyNumberFormat="1" applyFont="1" applyAlignment="1">
      <alignment vertical="center"/>
    </xf>
    <xf numFmtId="38" fontId="33" fillId="0" borderId="14" xfId="2" applyNumberFormat="1" applyFont="1" applyBorder="1" applyAlignment="1">
      <alignment horizontal="center" vertical="center" shrinkToFit="1"/>
    </xf>
    <xf numFmtId="38" fontId="33" fillId="0" borderId="49" xfId="2" applyNumberFormat="1" applyFont="1" applyBorder="1" applyAlignment="1">
      <alignment horizontal="center" vertical="center" shrinkToFit="1"/>
    </xf>
    <xf numFmtId="38" fontId="33" fillId="0" borderId="50" xfId="2" applyNumberFormat="1" applyFont="1" applyBorder="1" applyAlignment="1">
      <alignment horizontal="center" vertical="center" shrinkToFit="1"/>
    </xf>
    <xf numFmtId="38" fontId="33" fillId="0" borderId="16" xfId="2" applyNumberFormat="1" applyFont="1" applyBorder="1" applyAlignment="1">
      <alignment horizontal="distributed" vertical="center" indent="1"/>
    </xf>
    <xf numFmtId="176" fontId="33" fillId="0" borderId="3" xfId="10" applyNumberFormat="1" applyFont="1" applyBorder="1" applyAlignment="1">
      <alignment horizontal="right" vertical="center" shrinkToFit="1"/>
    </xf>
    <xf numFmtId="38" fontId="33" fillId="0" borderId="3" xfId="9" applyFont="1" applyBorder="1" applyAlignment="1">
      <alignment horizontal="right" vertical="center"/>
    </xf>
    <xf numFmtId="176" fontId="33" fillId="0" borderId="13" xfId="10" applyNumberFormat="1" applyFont="1" applyBorder="1" applyAlignment="1">
      <alignment horizontal="right" vertical="center" shrinkToFit="1"/>
    </xf>
    <xf numFmtId="178" fontId="31" fillId="2" borderId="0" xfId="7" applyNumberFormat="1" applyFont="1" applyFill="1" applyAlignment="1">
      <alignment horizontal="left" vertical="center" textRotation="180"/>
    </xf>
    <xf numFmtId="38" fontId="33" fillId="0" borderId="51" xfId="2" applyNumberFormat="1" applyFont="1" applyBorder="1" applyAlignment="1">
      <alignment horizontal="distributed" vertical="center" indent="1"/>
    </xf>
    <xf numFmtId="38" fontId="33" fillId="0" borderId="36" xfId="2" applyNumberFormat="1" applyFont="1" applyBorder="1" applyAlignment="1">
      <alignment horizontal="distributed" vertical="center" indent="1"/>
    </xf>
    <xf numFmtId="177" fontId="28" fillId="0" borderId="0" xfId="9" applyNumberFormat="1" applyFont="1"/>
    <xf numFmtId="177" fontId="32" fillId="0" borderId="0" xfId="9" applyNumberFormat="1" applyFont="1" applyAlignment="1">
      <alignment vertical="center"/>
    </xf>
    <xf numFmtId="38" fontId="33" fillId="0" borderId="16" xfId="2" applyNumberFormat="1" applyFont="1" applyBorder="1" applyAlignment="1">
      <alignment horizontal="center" vertical="center"/>
    </xf>
    <xf numFmtId="38" fontId="28" fillId="0" borderId="0" xfId="9" applyFont="1" applyAlignment="1">
      <alignment vertical="center"/>
    </xf>
    <xf numFmtId="9" fontId="32" fillId="0" borderId="0" xfId="10" applyFont="1">
      <alignment vertical="center"/>
    </xf>
    <xf numFmtId="38" fontId="32" fillId="0" borderId="0" xfId="5" applyFont="1">
      <alignment vertical="center"/>
    </xf>
    <xf numFmtId="0" fontId="64" fillId="2" borderId="0" xfId="2" applyFont="1" applyFill="1" applyAlignment="1">
      <alignment horizontal="centerContinuous"/>
    </xf>
    <xf numFmtId="0" fontId="29" fillId="2" borderId="0" xfId="2" applyFont="1" applyFill="1" applyAlignment="1">
      <alignment vertical="center"/>
    </xf>
    <xf numFmtId="0" fontId="27" fillId="2" borderId="0" xfId="2" applyFont="1" applyFill="1" applyAlignment="1">
      <alignment vertical="center"/>
    </xf>
    <xf numFmtId="0" fontId="27" fillId="2" borderId="37" xfId="2" applyFont="1" applyFill="1" applyBorder="1" applyAlignment="1">
      <alignment vertical="center"/>
    </xf>
    <xf numFmtId="38" fontId="44" fillId="2" borderId="7" xfId="2" applyNumberFormat="1" applyFont="1" applyFill="1" applyBorder="1" applyAlignment="1">
      <alignment horizontal="center" vertical="center" shrinkToFit="1"/>
    </xf>
    <xf numFmtId="38" fontId="44" fillId="2" borderId="63" xfId="2" applyNumberFormat="1" applyFont="1" applyFill="1" applyBorder="1" applyAlignment="1">
      <alignment horizontal="center" vertical="center" shrinkToFit="1"/>
    </xf>
    <xf numFmtId="38" fontId="44" fillId="2" borderId="64" xfId="2" applyNumberFormat="1" applyFont="1" applyFill="1" applyBorder="1" applyAlignment="1">
      <alignment horizontal="center" vertical="center" shrinkToFit="1"/>
    </xf>
    <xf numFmtId="3" fontId="29" fillId="0" borderId="52" xfId="2" applyNumberFormat="1" applyFont="1" applyBorder="1" applyAlignment="1">
      <alignment horizontal="center" vertical="center"/>
    </xf>
    <xf numFmtId="3" fontId="29" fillId="0" borderId="65" xfId="2" applyNumberFormat="1" applyFont="1" applyBorder="1" applyAlignment="1">
      <alignment horizontal="center" vertical="center"/>
    </xf>
    <xf numFmtId="3" fontId="29" fillId="0" borderId="65" xfId="2" applyNumberFormat="1" applyFont="1" applyBorder="1" applyAlignment="1">
      <alignment horizontal="center" vertical="center" wrapText="1"/>
    </xf>
    <xf numFmtId="0" fontId="29" fillId="0" borderId="65" xfId="2" applyFont="1" applyBorder="1" applyAlignment="1">
      <alignment horizontal="centerContinuous" vertical="center" wrapText="1"/>
    </xf>
    <xf numFmtId="0" fontId="29" fillId="0" borderId="65" xfId="2" applyFont="1" applyBorder="1" applyAlignment="1">
      <alignment horizontal="centerContinuous" vertical="center"/>
    </xf>
    <xf numFmtId="0" fontId="29" fillId="0" borderId="65" xfId="2" applyFont="1" applyBorder="1" applyAlignment="1">
      <alignment horizontal="center" vertical="center"/>
    </xf>
    <xf numFmtId="0" fontId="65" fillId="0" borderId="65" xfId="2" applyFont="1" applyBorder="1" applyAlignment="1">
      <alignment horizontal="center" vertical="center" wrapText="1"/>
    </xf>
    <xf numFmtId="0" fontId="29" fillId="0" borderId="66" xfId="2" applyFont="1" applyBorder="1" applyAlignment="1">
      <alignment horizontal="centerContinuous" vertical="center"/>
    </xf>
    <xf numFmtId="0" fontId="29" fillId="0" borderId="2" xfId="2" applyFont="1" applyBorder="1" applyAlignment="1">
      <alignment horizontal="center" vertical="center"/>
    </xf>
    <xf numFmtId="38" fontId="28" fillId="2" borderId="0" xfId="9" applyFont="1" applyFill="1"/>
    <xf numFmtId="38" fontId="66" fillId="2" borderId="15" xfId="2" applyNumberFormat="1" applyFont="1" applyFill="1" applyBorder="1" applyAlignment="1">
      <alignment horizontal="center" vertical="center" shrinkToFit="1"/>
    </xf>
    <xf numFmtId="38" fontId="28" fillId="2" borderId="0" xfId="9" applyFont="1" applyFill="1" applyAlignment="1">
      <alignment horizontal="center" vertical="distributed" textRotation="255"/>
    </xf>
    <xf numFmtId="38" fontId="66" fillId="2" borderId="67" xfId="2" applyNumberFormat="1" applyFont="1" applyFill="1" applyBorder="1" applyAlignment="1">
      <alignment horizontal="center" vertical="center"/>
    </xf>
    <xf numFmtId="0" fontId="66" fillId="2" borderId="67" xfId="2" applyFont="1" applyFill="1" applyBorder="1" applyAlignment="1">
      <alignment vertical="center" shrinkToFit="1"/>
    </xf>
    <xf numFmtId="38" fontId="36" fillId="2" borderId="68" xfId="2" applyNumberFormat="1" applyFont="1" applyFill="1" applyBorder="1" applyAlignment="1">
      <alignment horizontal="center" vertical="center" shrinkToFit="1"/>
    </xf>
    <xf numFmtId="38" fontId="26" fillId="0" borderId="3" xfId="9" applyFont="1" applyBorder="1" applyAlignment="1">
      <alignment horizontal="right" vertical="center"/>
    </xf>
    <xf numFmtId="3" fontId="28" fillId="2" borderId="0" xfId="7" applyNumberFormat="1" applyFont="1" applyFill="1">
      <alignment vertical="center"/>
    </xf>
    <xf numFmtId="0" fontId="66" fillId="2" borderId="68" xfId="2" applyFont="1" applyFill="1" applyBorder="1" applyAlignment="1">
      <alignment vertical="center" shrinkToFit="1"/>
    </xf>
    <xf numFmtId="38" fontId="36" fillId="2" borderId="38" xfId="2" applyNumberFormat="1" applyFont="1" applyFill="1" applyBorder="1" applyAlignment="1">
      <alignment horizontal="center" vertical="center" shrinkToFit="1"/>
    </xf>
    <xf numFmtId="38" fontId="66" fillId="2" borderId="10" xfId="2" applyNumberFormat="1" applyFont="1" applyFill="1" applyBorder="1" applyAlignment="1">
      <alignment horizontal="center" vertical="center" shrinkToFit="1"/>
    </xf>
    <xf numFmtId="38" fontId="66" fillId="2" borderId="12" xfId="2" applyNumberFormat="1" applyFont="1" applyFill="1" applyBorder="1" applyAlignment="1">
      <alignment horizontal="center" vertical="center" shrinkToFit="1"/>
    </xf>
    <xf numFmtId="38" fontId="66" fillId="2" borderId="72" xfId="2" applyNumberFormat="1" applyFont="1" applyFill="1" applyBorder="1" applyAlignment="1">
      <alignment horizontal="center" vertical="center"/>
    </xf>
    <xf numFmtId="38" fontId="36" fillId="2" borderId="68" xfId="2" applyNumberFormat="1" applyFont="1" applyFill="1" applyBorder="1" applyAlignment="1">
      <alignment horizontal="center" vertical="center"/>
    </xf>
    <xf numFmtId="0" fontId="66" fillId="2" borderId="71" xfId="2" applyFont="1" applyFill="1" applyBorder="1" applyAlignment="1">
      <alignment vertical="center" shrinkToFit="1"/>
    </xf>
    <xf numFmtId="38" fontId="36" fillId="2" borderId="0" xfId="2" applyNumberFormat="1" applyFont="1" applyFill="1" applyAlignment="1">
      <alignment horizontal="center" vertical="center"/>
    </xf>
    <xf numFmtId="0" fontId="66" fillId="2" borderId="6" xfId="2" applyFont="1" applyFill="1" applyBorder="1" applyAlignment="1">
      <alignment vertical="center" shrinkToFit="1"/>
    </xf>
    <xf numFmtId="38" fontId="36" fillId="2" borderId="46" xfId="2" applyNumberFormat="1" applyFont="1" applyFill="1" applyBorder="1" applyAlignment="1">
      <alignment horizontal="center" vertical="center"/>
    </xf>
    <xf numFmtId="38" fontId="66" fillId="2" borderId="74" xfId="2" applyNumberFormat="1" applyFont="1" applyFill="1" applyBorder="1" applyAlignment="1">
      <alignment horizontal="center" vertical="center" shrinkToFit="1"/>
    </xf>
    <xf numFmtId="38" fontId="66" fillId="2" borderId="47" xfId="2" applyNumberFormat="1" applyFont="1" applyFill="1" applyBorder="1" applyAlignment="1">
      <alignment horizontal="center" vertical="center"/>
    </xf>
    <xf numFmtId="38" fontId="66" fillId="2" borderId="49" xfId="2" applyNumberFormat="1" applyFont="1" applyFill="1" applyBorder="1" applyAlignment="1">
      <alignment horizontal="center" vertical="center"/>
    </xf>
    <xf numFmtId="38" fontId="26" fillId="0" borderId="3" xfId="9" applyFont="1" applyBorder="1"/>
    <xf numFmtId="0" fontId="28" fillId="2" borderId="0" xfId="7" applyFont="1" applyFill="1">
      <alignment vertical="center"/>
    </xf>
    <xf numFmtId="38" fontId="66" fillId="2" borderId="10" xfId="2" applyNumberFormat="1" applyFont="1" applyFill="1" applyBorder="1" applyAlignment="1">
      <alignment horizontal="center" shrinkToFit="1"/>
    </xf>
    <xf numFmtId="38" fontId="66" fillId="2" borderId="15" xfId="2" applyNumberFormat="1" applyFont="1" applyFill="1" applyBorder="1" applyAlignment="1">
      <alignment horizontal="center" shrinkToFit="1"/>
    </xf>
    <xf numFmtId="38" fontId="66" fillId="2" borderId="15" xfId="2" applyNumberFormat="1" applyFont="1" applyFill="1" applyBorder="1" applyAlignment="1">
      <alignment vertical="center" shrinkToFit="1"/>
    </xf>
    <xf numFmtId="38" fontId="67" fillId="2" borderId="68" xfId="2" applyNumberFormat="1" applyFont="1" applyFill="1" applyBorder="1" applyAlignment="1">
      <alignment horizontal="center" vertical="center"/>
    </xf>
    <xf numFmtId="38" fontId="66" fillId="2" borderId="67" xfId="2" applyNumberFormat="1" applyFont="1" applyFill="1" applyBorder="1" applyAlignment="1">
      <alignment horizontal="center"/>
    </xf>
    <xf numFmtId="38" fontId="66" fillId="2" borderId="71" xfId="2" applyNumberFormat="1" applyFont="1" applyFill="1" applyBorder="1" applyAlignment="1">
      <alignment horizontal="center" vertical="center"/>
    </xf>
    <xf numFmtId="38" fontId="28" fillId="2" borderId="0" xfId="7" applyNumberFormat="1" applyFont="1" applyFill="1">
      <alignment vertical="center"/>
    </xf>
    <xf numFmtId="0" fontId="32" fillId="2" borderId="0" xfId="7" applyFont="1" applyFill="1">
      <alignment vertical="center"/>
    </xf>
    <xf numFmtId="38" fontId="66" fillId="2" borderId="75" xfId="2" applyNumberFormat="1" applyFont="1" applyFill="1" applyBorder="1" applyAlignment="1">
      <alignment horizontal="center" vertical="center" shrinkToFit="1"/>
    </xf>
    <xf numFmtId="38" fontId="17" fillId="2" borderId="76" xfId="2" applyNumberFormat="1" applyFill="1" applyBorder="1" applyAlignment="1">
      <alignment horizontal="centerContinuous"/>
    </xf>
    <xf numFmtId="38" fontId="17" fillId="2" borderId="77" xfId="2" applyNumberFormat="1" applyFill="1" applyBorder="1" applyAlignment="1">
      <alignment horizontal="centerContinuous"/>
    </xf>
    <xf numFmtId="38" fontId="17" fillId="2" borderId="78" xfId="2" applyNumberFormat="1" applyFill="1" applyBorder="1" applyAlignment="1">
      <alignment horizontal="centerContinuous"/>
    </xf>
    <xf numFmtId="38" fontId="59" fillId="2" borderId="7" xfId="2" applyNumberFormat="1" applyFont="1" applyFill="1" applyBorder="1" applyAlignment="1">
      <alignment horizontal="center" vertical="center" shrinkToFit="1"/>
    </xf>
    <xf numFmtId="0" fontId="29" fillId="0" borderId="7" xfId="2" applyFont="1" applyBorder="1" applyAlignment="1">
      <alignment horizontal="center" vertical="center" wrapText="1" shrinkToFit="1"/>
    </xf>
    <xf numFmtId="38" fontId="69" fillId="0" borderId="80" xfId="2" applyNumberFormat="1" applyFont="1" applyBorder="1" applyAlignment="1">
      <alignment horizontal="center" vertical="center" wrapText="1" shrinkToFit="1"/>
    </xf>
    <xf numFmtId="3" fontId="29" fillId="0" borderId="7" xfId="2" applyNumberFormat="1" applyFont="1" applyBorder="1" applyAlignment="1">
      <alignment horizontal="center" vertical="center" wrapText="1" shrinkToFit="1"/>
    </xf>
    <xf numFmtId="3" fontId="29" fillId="0" borderId="63" xfId="2" applyNumberFormat="1" applyFont="1" applyBorder="1" applyAlignment="1">
      <alignment horizontal="center" vertical="center" wrapText="1" shrinkToFit="1"/>
    </xf>
    <xf numFmtId="0" fontId="29" fillId="0" borderId="63" xfId="2" applyFont="1" applyBorder="1" applyAlignment="1">
      <alignment horizontal="center" vertical="center" wrapText="1" shrinkToFit="1"/>
    </xf>
    <xf numFmtId="0" fontId="29" fillId="0" borderId="80" xfId="2" applyFont="1" applyBorder="1" applyAlignment="1">
      <alignment horizontal="center" vertical="center" wrapText="1" shrinkToFit="1"/>
    </xf>
    <xf numFmtId="3" fontId="29" fillId="0" borderId="8" xfId="2" applyNumberFormat="1" applyFont="1" applyBorder="1" applyAlignment="1">
      <alignment horizontal="center" vertical="center" wrapText="1" shrinkToFit="1"/>
    </xf>
    <xf numFmtId="0" fontId="29" fillId="0" borderId="8" xfId="2" applyFont="1" applyBorder="1" applyAlignment="1">
      <alignment horizontal="center" vertical="center" wrapText="1" shrinkToFit="1"/>
    </xf>
    <xf numFmtId="0" fontId="29" fillId="0" borderId="9" xfId="2" applyFont="1" applyBorder="1" applyAlignment="1">
      <alignment horizontal="center" vertical="center" wrapText="1" shrinkToFit="1"/>
    </xf>
    <xf numFmtId="0" fontId="29" fillId="0" borderId="64" xfId="2" applyFont="1" applyBorder="1" applyAlignment="1">
      <alignment horizontal="center" vertical="center" wrapText="1" shrinkToFit="1"/>
    </xf>
    <xf numFmtId="38" fontId="66" fillId="28" borderId="68" xfId="2" applyNumberFormat="1" applyFont="1" applyFill="1" applyBorder="1" applyAlignment="1">
      <alignment horizontal="center" vertical="center"/>
    </xf>
    <xf numFmtId="0" fontId="44" fillId="0" borderId="10" xfId="2" applyFont="1" applyBorder="1" applyAlignment="1">
      <alignment vertical="center" shrinkToFit="1"/>
    </xf>
    <xf numFmtId="38" fontId="59" fillId="0" borderId="68" xfId="2" applyNumberFormat="1" applyFont="1" applyBorder="1" applyAlignment="1">
      <alignment horizontal="center" vertical="center"/>
    </xf>
    <xf numFmtId="38" fontId="26" fillId="0" borderId="10" xfId="9" applyFont="1" applyBorder="1"/>
    <xf numFmtId="38" fontId="26" fillId="0" borderId="4" xfId="9" applyFont="1" applyBorder="1"/>
    <xf numFmtId="38" fontId="26" fillId="0" borderId="4" xfId="9" applyFont="1" applyBorder="1" applyAlignment="1">
      <alignment horizontal="right" vertical="center"/>
    </xf>
    <xf numFmtId="38" fontId="26" fillId="0" borderId="68" xfId="9" applyFont="1" applyBorder="1"/>
    <xf numFmtId="38" fontId="26" fillId="0" borderId="11" xfId="9" applyFont="1" applyBorder="1"/>
    <xf numFmtId="38" fontId="26" fillId="0" borderId="28" xfId="9" applyFont="1" applyBorder="1"/>
    <xf numFmtId="38" fontId="66" fillId="2" borderId="68" xfId="2" applyNumberFormat="1" applyFont="1" applyFill="1" applyBorder="1" applyAlignment="1">
      <alignment horizontal="center" vertical="center"/>
    </xf>
    <xf numFmtId="38" fontId="59" fillId="0" borderId="68" xfId="2" applyNumberFormat="1" applyFont="1" applyBorder="1" applyAlignment="1">
      <alignment horizontal="center" vertical="center" shrinkToFit="1"/>
    </xf>
    <xf numFmtId="38" fontId="26" fillId="0" borderId="12" xfId="9" applyFont="1" applyBorder="1"/>
    <xf numFmtId="38" fontId="26" fillId="0" borderId="46" xfId="9" applyFont="1" applyBorder="1"/>
    <xf numFmtId="38" fontId="26" fillId="0" borderId="13" xfId="9" applyFont="1" applyBorder="1"/>
    <xf numFmtId="38" fontId="26" fillId="0" borderId="26" xfId="9" applyFont="1" applyBorder="1"/>
    <xf numFmtId="0" fontId="44" fillId="0" borderId="81" xfId="2" applyFont="1" applyBorder="1" applyAlignment="1">
      <alignment vertical="center" shrinkToFit="1"/>
    </xf>
    <xf numFmtId="38" fontId="59" fillId="0" borderId="38" xfId="2" applyNumberFormat="1" applyFont="1" applyBorder="1" applyAlignment="1">
      <alignment horizontal="center" vertical="center" shrinkToFit="1"/>
    </xf>
    <xf numFmtId="38" fontId="66" fillId="28" borderId="0" xfId="2" applyNumberFormat="1" applyFont="1" applyFill="1" applyAlignment="1">
      <alignment horizontal="center" vertical="center"/>
    </xf>
    <xf numFmtId="0" fontId="44" fillId="0" borderId="15" xfId="2" applyFont="1" applyBorder="1" applyAlignment="1">
      <alignment vertical="center" shrinkToFit="1"/>
    </xf>
    <xf numFmtId="38" fontId="59" fillId="0" borderId="0" xfId="2" applyNumberFormat="1" applyFont="1" applyAlignment="1">
      <alignment horizontal="center" vertical="center"/>
    </xf>
    <xf numFmtId="38" fontId="26" fillId="0" borderId="47" xfId="9" applyFont="1" applyBorder="1" applyAlignment="1">
      <alignment horizontal="right" vertical="center"/>
    </xf>
    <xf numFmtId="0" fontId="44" fillId="0" borderId="12" xfId="2" applyFont="1" applyBorder="1" applyAlignment="1">
      <alignment vertical="center" shrinkToFit="1"/>
    </xf>
    <xf numFmtId="38" fontId="59" fillId="0" borderId="46" xfId="2" applyNumberFormat="1" applyFont="1" applyBorder="1" applyAlignment="1">
      <alignment horizontal="center" vertical="center"/>
    </xf>
    <xf numFmtId="38" fontId="66" fillId="28" borderId="46" xfId="2" applyNumberFormat="1" applyFont="1" applyFill="1" applyBorder="1" applyAlignment="1">
      <alignment horizontal="center" vertical="center"/>
    </xf>
    <xf numFmtId="38" fontId="66" fillId="2" borderId="82" xfId="2" applyNumberFormat="1" applyFont="1" applyFill="1" applyBorder="1" applyAlignment="1">
      <alignment horizontal="center" vertical="center"/>
    </xf>
    <xf numFmtId="38" fontId="66" fillId="2" borderId="83" xfId="2" applyNumberFormat="1" applyFont="1" applyFill="1" applyBorder="1" applyAlignment="1">
      <alignment horizontal="center" vertical="center"/>
    </xf>
    <xf numFmtId="38" fontId="66" fillId="28" borderId="83" xfId="2" applyNumberFormat="1" applyFont="1" applyFill="1" applyBorder="1" applyAlignment="1">
      <alignment horizontal="center" vertical="center"/>
    </xf>
    <xf numFmtId="0" fontId="44" fillId="0" borderId="84" xfId="2" applyFont="1" applyBorder="1" applyAlignment="1">
      <alignment vertical="center" shrinkToFit="1"/>
    </xf>
    <xf numFmtId="38" fontId="59" fillId="0" borderId="85" xfId="2" applyNumberFormat="1" applyFont="1" applyBorder="1" applyAlignment="1">
      <alignment horizontal="center" vertical="center"/>
    </xf>
    <xf numFmtId="38" fontId="26" fillId="0" borderId="39" xfId="9" applyFont="1" applyBorder="1"/>
    <xf numFmtId="38" fontId="26" fillId="0" borderId="41" xfId="9" applyFont="1" applyBorder="1"/>
    <xf numFmtId="38" fontId="26" fillId="0" borderId="41" xfId="9" applyFont="1" applyBorder="1" applyAlignment="1">
      <alignment horizontal="right" vertical="center"/>
    </xf>
    <xf numFmtId="38" fontId="26" fillId="0" borderId="86" xfId="9" applyFont="1" applyBorder="1"/>
    <xf numFmtId="38" fontId="26" fillId="0" borderId="42" xfId="9" applyFont="1" applyBorder="1"/>
    <xf numFmtId="38" fontId="26" fillId="0" borderId="87" xfId="9" applyFont="1" applyBorder="1"/>
    <xf numFmtId="38" fontId="26" fillId="0" borderId="43" xfId="9" applyFont="1" applyBorder="1"/>
    <xf numFmtId="38" fontId="26" fillId="0" borderId="44" xfId="9" applyFont="1" applyBorder="1"/>
    <xf numFmtId="38" fontId="26" fillId="0" borderId="44" xfId="9" applyFont="1" applyBorder="1" applyAlignment="1">
      <alignment horizontal="right" vertical="center"/>
    </xf>
    <xf numFmtId="38" fontId="26" fillId="0" borderId="37" xfId="9" applyFont="1" applyBorder="1"/>
    <xf numFmtId="38" fontId="26" fillId="0" borderId="45" xfId="9" applyFont="1" applyBorder="1"/>
    <xf numFmtId="38" fontId="26" fillId="0" borderId="1" xfId="9" applyFont="1" applyBorder="1"/>
    <xf numFmtId="38" fontId="69" fillId="0" borderId="0" xfId="2" applyNumberFormat="1" applyFont="1" applyAlignment="1">
      <alignment horizontal="center" vertical="center"/>
    </xf>
    <xf numFmtId="0" fontId="17" fillId="0" borderId="0" xfId="137"/>
    <xf numFmtId="180" fontId="17" fillId="0" borderId="0" xfId="137" applyNumberFormat="1"/>
    <xf numFmtId="181" fontId="17" fillId="0" borderId="0" xfId="137" applyNumberFormat="1"/>
    <xf numFmtId="0" fontId="50" fillId="0" borderId="0" xfId="137" applyFont="1"/>
    <xf numFmtId="0" fontId="70" fillId="2" borderId="0" xfId="6" applyFont="1" applyFill="1"/>
    <xf numFmtId="0" fontId="29" fillId="0" borderId="0" xfId="7" applyFont="1">
      <alignment vertical="center"/>
    </xf>
    <xf numFmtId="0" fontId="29" fillId="0" borderId="0" xfId="6" applyFont="1"/>
    <xf numFmtId="0" fontId="71" fillId="0" borderId="0" xfId="7" applyFont="1">
      <alignment vertical="center"/>
    </xf>
    <xf numFmtId="0" fontId="71" fillId="0" borderId="0" xfId="7" applyFont="1" applyAlignment="1">
      <alignment horizontal="right"/>
    </xf>
    <xf numFmtId="0" fontId="64" fillId="2" borderId="0" xfId="138" applyFont="1" applyFill="1" applyAlignment="1">
      <alignment horizontal="centerContinuous"/>
    </xf>
    <xf numFmtId="0" fontId="72" fillId="2" borderId="0" xfId="138" applyFont="1" applyFill="1" applyAlignment="1">
      <alignment horizontal="centerContinuous"/>
    </xf>
    <xf numFmtId="0" fontId="29" fillId="2" borderId="0" xfId="6" applyFont="1" applyFill="1"/>
    <xf numFmtId="0" fontId="29" fillId="2" borderId="0" xfId="138" applyFont="1" applyFill="1" applyAlignment="1">
      <alignment horizontal="right"/>
    </xf>
    <xf numFmtId="0" fontId="29" fillId="2" borderId="0" xfId="138" applyFont="1" applyFill="1" applyAlignment="1"/>
    <xf numFmtId="0" fontId="29" fillId="2" borderId="0" xfId="138" applyFont="1" applyFill="1">
      <alignment vertical="center"/>
    </xf>
    <xf numFmtId="0" fontId="29" fillId="2" borderId="37" xfId="138" applyFont="1" applyFill="1" applyBorder="1">
      <alignment vertical="center"/>
    </xf>
    <xf numFmtId="0" fontId="29" fillId="2" borderId="0" xfId="8" applyFont="1" applyFill="1"/>
    <xf numFmtId="38" fontId="66" fillId="2" borderId="7" xfId="138" applyNumberFormat="1" applyFont="1" applyFill="1" applyBorder="1" applyAlignment="1">
      <alignment horizontal="center" vertical="center" shrinkToFit="1"/>
    </xf>
    <xf numFmtId="38" fontId="66" fillId="2" borderId="63" xfId="138" applyNumberFormat="1" applyFont="1" applyFill="1" applyBorder="1" applyAlignment="1">
      <alignment horizontal="center" vertical="center" shrinkToFit="1"/>
    </xf>
    <xf numFmtId="38" fontId="66" fillId="2" borderId="64" xfId="138" applyNumberFormat="1" applyFont="1" applyFill="1" applyBorder="1" applyAlignment="1">
      <alignment horizontal="center" vertical="center" shrinkToFit="1"/>
    </xf>
    <xf numFmtId="38" fontId="66" fillId="2" borderId="88" xfId="138" applyNumberFormat="1" applyFont="1" applyFill="1" applyBorder="1" applyAlignment="1">
      <alignment horizontal="center" vertical="center" shrinkToFit="1"/>
    </xf>
    <xf numFmtId="3" fontId="29" fillId="0" borderId="7" xfId="138" applyNumberFormat="1" applyFont="1" applyBorder="1" applyAlignment="1">
      <alignment horizontal="center" vertical="center"/>
    </xf>
    <xf numFmtId="3" fontId="29" fillId="0" borderId="63" xfId="138" applyNumberFormat="1" applyFont="1" applyBorder="1" applyAlignment="1">
      <alignment horizontal="center" vertical="center"/>
    </xf>
    <xf numFmtId="3" fontId="29" fillId="0" borderId="63" xfId="138" applyNumberFormat="1" applyFont="1" applyBorder="1" applyAlignment="1">
      <alignment horizontal="center" vertical="center" wrapText="1"/>
    </xf>
    <xf numFmtId="0" fontId="29" fillId="0" borderId="63" xfId="138" applyFont="1" applyBorder="1" applyAlignment="1">
      <alignment horizontal="centerContinuous" vertical="center" wrapText="1"/>
    </xf>
    <xf numFmtId="0" fontId="29" fillId="0" borderId="63" xfId="138" applyFont="1" applyBorder="1" applyAlignment="1">
      <alignment horizontal="centerContinuous" vertical="center"/>
    </xf>
    <xf numFmtId="0" fontId="29" fillId="0" borderId="63" xfId="138" applyFont="1" applyBorder="1" applyAlignment="1">
      <alignment horizontal="center" vertical="center"/>
    </xf>
    <xf numFmtId="0" fontId="65" fillId="0" borderId="63" xfId="138" applyFont="1" applyBorder="1" applyAlignment="1">
      <alignment horizontal="center" vertical="center" wrapText="1"/>
    </xf>
    <xf numFmtId="38" fontId="71" fillId="2" borderId="0" xfId="139" applyFont="1" applyFill="1" applyAlignment="1"/>
    <xf numFmtId="38" fontId="71" fillId="0" borderId="0" xfId="139" applyFont="1" applyAlignment="1"/>
    <xf numFmtId="38" fontId="71" fillId="0" borderId="0" xfId="139" applyFont="1" applyAlignment="1">
      <alignment horizontal="right"/>
    </xf>
    <xf numFmtId="0" fontId="29" fillId="0" borderId="0" xfId="8" applyFont="1"/>
    <xf numFmtId="0" fontId="66" fillId="0" borderId="0" xfId="138" applyFont="1">
      <alignment vertical="center"/>
    </xf>
    <xf numFmtId="49" fontId="66" fillId="0" borderId="15" xfId="138" applyNumberFormat="1" applyFont="1" applyBorder="1" applyAlignment="1">
      <alignment horizontal="center" vertical="center" shrinkToFit="1"/>
    </xf>
    <xf numFmtId="182" fontId="17" fillId="29" borderId="4" xfId="138" applyNumberFormat="1" applyFont="1" applyFill="1" applyBorder="1">
      <alignment vertical="center"/>
    </xf>
    <xf numFmtId="3" fontId="66" fillId="0" borderId="15" xfId="138" applyNumberFormat="1" applyFont="1" applyBorder="1" applyAlignment="1">
      <alignment horizontal="center" vertical="center" shrinkToFit="1"/>
    </xf>
    <xf numFmtId="3" fontId="66" fillId="2" borderId="3" xfId="138" applyNumberFormat="1" applyFont="1" applyFill="1" applyBorder="1" applyAlignment="1">
      <alignment horizontal="center" vertical="center"/>
    </xf>
    <xf numFmtId="3" fontId="66" fillId="2" borderId="3" xfId="138" applyNumberFormat="1" applyFont="1" applyFill="1" applyBorder="1" applyAlignment="1">
      <alignment vertical="center" shrinkToFit="1"/>
    </xf>
    <xf numFmtId="3" fontId="66" fillId="2" borderId="13" xfId="138" applyNumberFormat="1" applyFont="1" applyFill="1" applyBorder="1" applyAlignment="1">
      <alignment horizontal="center" vertical="center"/>
    </xf>
    <xf numFmtId="3" fontId="66" fillId="2" borderId="94" xfId="138" applyNumberFormat="1" applyFont="1" applyFill="1" applyBorder="1" applyAlignment="1">
      <alignment horizontal="center" vertical="center"/>
    </xf>
    <xf numFmtId="182" fontId="17" fillId="2" borderId="6" xfId="139" applyNumberFormat="1" applyFont="1" applyFill="1" applyBorder="1">
      <alignment vertical="center"/>
    </xf>
    <xf numFmtId="182" fontId="17" fillId="2" borderId="3" xfId="139" applyNumberFormat="1" applyFont="1" applyFill="1" applyBorder="1" applyProtection="1">
      <alignment vertical="center"/>
      <protection locked="0"/>
    </xf>
    <xf numFmtId="182" fontId="17" fillId="2" borderId="3" xfId="139" applyNumberFormat="1" applyFont="1" applyFill="1" applyBorder="1">
      <alignment vertical="center"/>
    </xf>
    <xf numFmtId="182" fontId="17" fillId="29" borderId="3" xfId="139" applyNumberFormat="1" applyFont="1" applyFill="1" applyBorder="1">
      <alignment vertical="center"/>
    </xf>
    <xf numFmtId="3" fontId="66" fillId="0" borderId="0" xfId="138" applyNumberFormat="1" applyFont="1">
      <alignment vertical="center"/>
    </xf>
    <xf numFmtId="182" fontId="17" fillId="2" borderId="5" xfId="139" applyNumberFormat="1" applyFont="1" applyFill="1" applyBorder="1">
      <alignment vertical="center"/>
    </xf>
    <xf numFmtId="0" fontId="66" fillId="0" borderId="10" xfId="138" applyFont="1" applyBorder="1" applyAlignment="1">
      <alignment horizontal="center" vertical="center" shrinkToFit="1"/>
    </xf>
    <xf numFmtId="3" fontId="66" fillId="0" borderId="14" xfId="138" applyNumberFormat="1" applyFont="1" applyBorder="1" applyAlignment="1">
      <alignment horizontal="centerContinuous" vertical="center" shrinkToFit="1"/>
    </xf>
    <xf numFmtId="182" fontId="17" fillId="29" borderId="3" xfId="138" applyNumberFormat="1" applyFont="1" applyFill="1" applyBorder="1">
      <alignment vertical="center"/>
    </xf>
    <xf numFmtId="0" fontId="66" fillId="0" borderId="15" xfId="138" applyFont="1" applyBorder="1" applyAlignment="1">
      <alignment horizontal="centerContinuous" vertical="center" shrinkToFit="1"/>
    </xf>
    <xf numFmtId="182" fontId="17" fillId="2" borderId="6" xfId="138" applyNumberFormat="1" applyFont="1" applyFill="1" applyBorder="1">
      <alignment vertical="center"/>
    </xf>
    <xf numFmtId="182" fontId="17" fillId="2" borderId="3" xfId="138" applyNumberFormat="1" applyFont="1" applyFill="1" applyBorder="1" applyProtection="1">
      <alignment vertical="center"/>
      <protection locked="0"/>
    </xf>
    <xf numFmtId="182" fontId="17" fillId="2" borderId="3" xfId="138" applyNumberFormat="1" applyFont="1" applyFill="1" applyBorder="1">
      <alignment vertical="center"/>
    </xf>
    <xf numFmtId="0" fontId="66" fillId="0" borderId="10" xfId="138" applyFont="1" applyBorder="1" applyAlignment="1">
      <alignment horizontal="centerContinuous" vertical="center" shrinkToFit="1"/>
    </xf>
    <xf numFmtId="3" fontId="66" fillId="0" borderId="75" xfId="138" applyNumberFormat="1" applyFont="1" applyBorder="1" applyAlignment="1">
      <alignment horizontal="center" vertical="center" shrinkToFit="1"/>
    </xf>
    <xf numFmtId="3" fontId="66" fillId="0" borderId="74" xfId="138" applyNumberFormat="1" applyFont="1" applyBorder="1" applyAlignment="1">
      <alignment horizontal="center" vertical="center" shrinkToFit="1"/>
    </xf>
    <xf numFmtId="182" fontId="17" fillId="29" borderId="3" xfId="138" applyNumberFormat="1" applyFont="1" applyFill="1" applyBorder="1" applyProtection="1">
      <alignment vertical="center"/>
      <protection locked="0"/>
    </xf>
    <xf numFmtId="3" fontId="66" fillId="2" borderId="100" xfId="138" applyNumberFormat="1" applyFont="1" applyFill="1" applyBorder="1" applyAlignment="1">
      <alignment horizontal="center" vertical="center"/>
    </xf>
    <xf numFmtId="182" fontId="17" fillId="2" borderId="72" xfId="138" applyNumberFormat="1" applyFont="1" applyFill="1" applyBorder="1">
      <alignment vertical="center"/>
    </xf>
    <xf numFmtId="182" fontId="17" fillId="2" borderId="49" xfId="138" applyNumberFormat="1" applyFont="1" applyFill="1" applyBorder="1">
      <alignment vertical="center"/>
    </xf>
    <xf numFmtId="3" fontId="66" fillId="0" borderId="14" xfId="138" applyNumberFormat="1" applyFont="1" applyBorder="1" applyAlignment="1">
      <alignment horizontal="center" vertical="center" shrinkToFit="1"/>
    </xf>
    <xf numFmtId="3" fontId="66" fillId="2" borderId="49" xfId="138" applyNumberFormat="1" applyFont="1" applyFill="1" applyBorder="1" applyAlignment="1">
      <alignment horizontal="center" vertical="center"/>
    </xf>
    <xf numFmtId="3" fontId="66" fillId="2" borderId="49" xfId="138" applyNumberFormat="1" applyFont="1" applyFill="1" applyBorder="1" applyAlignment="1">
      <alignment vertical="center" shrinkToFit="1"/>
    </xf>
    <xf numFmtId="0" fontId="66" fillId="2" borderId="5" xfId="117" applyFont="1" applyFill="1" applyBorder="1" applyAlignment="1">
      <alignment horizontal="center" vertical="center"/>
    </xf>
    <xf numFmtId="0" fontId="66" fillId="2" borderId="3" xfId="117" applyFont="1" applyFill="1" applyBorder="1" applyAlignment="1">
      <alignment horizontal="left" vertical="center"/>
    </xf>
    <xf numFmtId="3" fontId="66" fillId="2" borderId="4" xfId="138" applyNumberFormat="1" applyFont="1" applyFill="1" applyBorder="1" applyAlignment="1">
      <alignment vertical="center" shrinkToFit="1"/>
    </xf>
    <xf numFmtId="3" fontId="66" fillId="0" borderId="10" xfId="138" applyNumberFormat="1" applyFont="1" applyBorder="1" applyAlignment="1">
      <alignment horizontal="center" vertical="center" shrinkToFit="1"/>
    </xf>
    <xf numFmtId="3" fontId="66" fillId="0" borderId="81" xfId="138" applyNumberFormat="1" applyFont="1" applyBorder="1" applyAlignment="1">
      <alignment horizontal="center" vertical="center" shrinkToFit="1"/>
    </xf>
    <xf numFmtId="3" fontId="73" fillId="0" borderId="14" xfId="138" applyNumberFormat="1" applyFont="1" applyBorder="1" applyAlignment="1">
      <alignment horizontal="center" vertical="center" shrinkToFit="1"/>
    </xf>
    <xf numFmtId="3" fontId="73" fillId="0" borderId="74" xfId="138" applyNumberFormat="1" applyFont="1" applyBorder="1" applyAlignment="1">
      <alignment horizontal="center" vertical="center" shrinkToFit="1"/>
    </xf>
    <xf numFmtId="182" fontId="17" fillId="2" borderId="72" xfId="139" applyNumberFormat="1" applyFont="1" applyFill="1" applyBorder="1">
      <alignment vertical="center"/>
    </xf>
    <xf numFmtId="3" fontId="73" fillId="0" borderId="74" xfId="138" applyNumberFormat="1" applyFont="1" applyBorder="1" applyAlignment="1">
      <alignment horizontal="center" vertical="top" shrinkToFit="1"/>
    </xf>
    <xf numFmtId="3" fontId="73" fillId="0" borderId="12" xfId="138" applyNumberFormat="1" applyFont="1" applyBorder="1" applyAlignment="1">
      <alignment horizontal="center" vertical="center" shrinkToFit="1"/>
    </xf>
    <xf numFmtId="0" fontId="66" fillId="2" borderId="3" xfId="138" applyFont="1" applyFill="1" applyBorder="1" applyAlignment="1">
      <alignment horizontal="center"/>
    </xf>
    <xf numFmtId="0" fontId="66" fillId="0" borderId="33" xfId="138" applyFont="1" applyBorder="1">
      <alignment vertical="center"/>
    </xf>
    <xf numFmtId="38" fontId="27" fillId="0" borderId="0" xfId="7" applyNumberFormat="1" applyFont="1">
      <alignment vertical="center"/>
    </xf>
    <xf numFmtId="176" fontId="33" fillId="0" borderId="49" xfId="10" applyNumberFormat="1" applyFont="1" applyBorder="1" applyAlignment="1">
      <alignment horizontal="right" vertical="center" shrinkToFit="1"/>
    </xf>
    <xf numFmtId="176" fontId="33" fillId="0" borderId="107" xfId="10" applyNumberFormat="1" applyFont="1" applyBorder="1" applyAlignment="1">
      <alignment horizontal="right" vertical="center" shrinkToFit="1"/>
    </xf>
    <xf numFmtId="38" fontId="66" fillId="30" borderId="67" xfId="2" applyNumberFormat="1" applyFont="1" applyFill="1" applyBorder="1" applyAlignment="1">
      <alignment horizontal="center" vertical="center"/>
    </xf>
    <xf numFmtId="0" fontId="66" fillId="30" borderId="67" xfId="2" applyFont="1" applyFill="1" applyBorder="1" applyAlignment="1">
      <alignment vertical="center" shrinkToFit="1"/>
    </xf>
    <xf numFmtId="38" fontId="36" fillId="30" borderId="68" xfId="2" applyNumberFormat="1" applyFont="1" applyFill="1" applyBorder="1" applyAlignment="1">
      <alignment horizontal="center" vertical="center"/>
    </xf>
    <xf numFmtId="38" fontId="36" fillId="30" borderId="68" xfId="2" applyNumberFormat="1" applyFont="1" applyFill="1" applyBorder="1" applyAlignment="1">
      <alignment horizontal="center" vertical="center" shrinkToFit="1"/>
    </xf>
    <xf numFmtId="38" fontId="66" fillId="30" borderId="71" xfId="2" applyNumberFormat="1" applyFont="1" applyFill="1" applyBorder="1" applyAlignment="1">
      <alignment horizontal="center" vertical="center"/>
    </xf>
    <xf numFmtId="38" fontId="66" fillId="30" borderId="6" xfId="2" applyNumberFormat="1" applyFont="1" applyFill="1" applyBorder="1" applyAlignment="1">
      <alignment horizontal="center" vertical="center"/>
    </xf>
    <xf numFmtId="0" fontId="66" fillId="30" borderId="6" xfId="2" applyFont="1" applyFill="1" applyBorder="1" applyAlignment="1">
      <alignment vertical="center" shrinkToFit="1"/>
    </xf>
    <xf numFmtId="38" fontId="36" fillId="30" borderId="0" xfId="2" applyNumberFormat="1" applyFont="1" applyFill="1" applyAlignment="1">
      <alignment horizontal="center" vertical="center"/>
    </xf>
    <xf numFmtId="38" fontId="66" fillId="30" borderId="49" xfId="2" applyNumberFormat="1" applyFont="1" applyFill="1" applyBorder="1" applyAlignment="1">
      <alignment horizontal="center" vertical="center"/>
    </xf>
    <xf numFmtId="38" fontId="66" fillId="30" borderId="72" xfId="2" applyNumberFormat="1" applyFont="1" applyFill="1" applyBorder="1" applyAlignment="1">
      <alignment horizontal="center" vertical="center"/>
    </xf>
    <xf numFmtId="38" fontId="66" fillId="30" borderId="6" xfId="2" applyNumberFormat="1" applyFont="1" applyFill="1" applyBorder="1" applyAlignment="1">
      <alignment horizontal="centerContinuous" vertical="center"/>
    </xf>
    <xf numFmtId="38" fontId="66" fillId="30" borderId="41" xfId="2" applyNumberFormat="1" applyFont="1" applyFill="1" applyBorder="1" applyAlignment="1">
      <alignment horizontal="centerContinuous" vertical="center"/>
    </xf>
    <xf numFmtId="49" fontId="66" fillId="30" borderId="4" xfId="138" applyNumberFormat="1" applyFont="1" applyFill="1" applyBorder="1" applyAlignment="1">
      <alignment horizontal="center" vertical="center"/>
    </xf>
    <xf numFmtId="0" fontId="66" fillId="30" borderId="4" xfId="138" applyFont="1" applyFill="1" applyBorder="1" applyAlignment="1">
      <alignment vertical="center" shrinkToFit="1"/>
    </xf>
    <xf numFmtId="3" fontId="66" fillId="30" borderId="11" xfId="138" applyNumberFormat="1" applyFont="1" applyFill="1" applyBorder="1" applyAlignment="1">
      <alignment horizontal="center" vertical="center"/>
    </xf>
    <xf numFmtId="3" fontId="66" fillId="30" borderId="90" xfId="138" applyNumberFormat="1" applyFont="1" applyFill="1" applyBorder="1" applyAlignment="1">
      <alignment horizontal="center" vertical="center"/>
    </xf>
    <xf numFmtId="182" fontId="17" fillId="30" borderId="71" xfId="138" applyNumberFormat="1" applyFont="1" applyFill="1" applyBorder="1">
      <alignment vertical="center"/>
    </xf>
    <xf numFmtId="182" fontId="17" fillId="30" borderId="71" xfId="138" applyNumberFormat="1" applyFont="1" applyFill="1" applyBorder="1" applyProtection="1">
      <alignment vertical="center"/>
      <protection locked="0"/>
    </xf>
    <xf numFmtId="182" fontId="17" fillId="30" borderId="91" xfId="138" applyNumberFormat="1" applyFont="1" applyFill="1" applyBorder="1" applyProtection="1">
      <alignment vertical="center"/>
      <protection locked="0"/>
    </xf>
    <xf numFmtId="182" fontId="17" fillId="30" borderId="4" xfId="138" applyNumberFormat="1" applyFont="1" applyFill="1" applyBorder="1" applyProtection="1">
      <alignment vertical="center"/>
      <protection locked="0"/>
    </xf>
    <xf numFmtId="182" fontId="17" fillId="30" borderId="47" xfId="138" applyNumberFormat="1" applyFont="1" applyFill="1" applyBorder="1">
      <alignment vertical="center"/>
    </xf>
    <xf numFmtId="182" fontId="17" fillId="30" borderId="3" xfId="138" applyNumberFormat="1" applyFont="1" applyFill="1" applyBorder="1">
      <alignment vertical="center"/>
    </xf>
    <xf numFmtId="182" fontId="17" fillId="30" borderId="3" xfId="138" applyNumberFormat="1" applyFont="1" applyFill="1" applyBorder="1" applyProtection="1">
      <alignment vertical="center"/>
      <protection locked="0"/>
    </xf>
    <xf numFmtId="3" fontId="66" fillId="30" borderId="3" xfId="138" applyNumberFormat="1" applyFont="1" applyFill="1" applyBorder="1" applyAlignment="1">
      <alignment horizontal="center" vertical="center"/>
    </xf>
    <xf numFmtId="3" fontId="66" fillId="30" borderId="3" xfId="138" applyNumberFormat="1" applyFont="1" applyFill="1" applyBorder="1" applyAlignment="1">
      <alignment vertical="center" shrinkToFit="1"/>
    </xf>
    <xf numFmtId="3" fontId="66" fillId="30" borderId="13" xfId="138" applyNumberFormat="1" applyFont="1" applyFill="1" applyBorder="1" applyAlignment="1">
      <alignment horizontal="center" vertical="center"/>
    </xf>
    <xf numFmtId="3" fontId="66" fillId="30" borderId="94" xfId="138" applyNumberFormat="1" applyFont="1" applyFill="1" applyBorder="1" applyAlignment="1">
      <alignment horizontal="center" vertical="center"/>
    </xf>
    <xf numFmtId="182" fontId="17" fillId="30" borderId="6" xfId="138" applyNumberFormat="1" applyFont="1" applyFill="1" applyBorder="1">
      <alignment vertical="center"/>
    </xf>
    <xf numFmtId="3" fontId="66" fillId="30" borderId="100" xfId="138" applyNumberFormat="1" applyFont="1" applyFill="1" applyBorder="1" applyAlignment="1">
      <alignment horizontal="center" vertical="center"/>
    </xf>
    <xf numFmtId="182" fontId="17" fillId="30" borderId="72" xfId="138" applyNumberFormat="1" applyFont="1" applyFill="1" applyBorder="1">
      <alignment vertical="center"/>
    </xf>
    <xf numFmtId="0" fontId="66" fillId="30" borderId="3" xfId="138" applyFont="1" applyFill="1" applyBorder="1" applyAlignment="1">
      <alignment vertical="center" shrinkToFit="1"/>
    </xf>
    <xf numFmtId="3" fontId="66" fillId="30" borderId="4" xfId="138" applyNumberFormat="1" applyFont="1" applyFill="1" applyBorder="1" applyAlignment="1">
      <alignment horizontal="center" vertical="center"/>
    </xf>
    <xf numFmtId="3" fontId="66" fillId="30" borderId="4" xfId="138" applyNumberFormat="1" applyFont="1" applyFill="1" applyBorder="1" applyAlignment="1">
      <alignment vertical="center" shrinkToFit="1"/>
    </xf>
    <xf numFmtId="3" fontId="66" fillId="30" borderId="48" xfId="138" applyNumberFormat="1" applyFont="1" applyFill="1" applyBorder="1" applyAlignment="1">
      <alignment horizontal="center" vertical="center"/>
    </xf>
    <xf numFmtId="182" fontId="17" fillId="30" borderId="67" xfId="138" applyNumberFormat="1" applyFont="1" applyFill="1" applyBorder="1">
      <alignment vertical="center"/>
    </xf>
    <xf numFmtId="182" fontId="17" fillId="2" borderId="4" xfId="138" applyNumberFormat="1" applyFont="1" applyFill="1" applyBorder="1" applyProtection="1">
      <alignment vertical="center"/>
      <protection locked="0"/>
    </xf>
    <xf numFmtId="182" fontId="17" fillId="2" borderId="4" xfId="138" applyNumberFormat="1" applyFont="1" applyFill="1" applyBorder="1">
      <alignment vertical="center"/>
    </xf>
    <xf numFmtId="182" fontId="17" fillId="2" borderId="104" xfId="138" applyNumberFormat="1" applyFont="1" applyFill="1" applyBorder="1" applyProtection="1">
      <alignment vertical="center"/>
      <protection locked="0"/>
    </xf>
    <xf numFmtId="182" fontId="17" fillId="2" borderId="67" xfId="138" applyNumberFormat="1" applyFont="1" applyFill="1" applyBorder="1" applyProtection="1">
      <alignment vertical="center"/>
      <protection locked="0"/>
    </xf>
    <xf numFmtId="182" fontId="17" fillId="2" borderId="3" xfId="138" applyNumberFormat="1" applyFont="1" applyFill="1" applyBorder="1" applyAlignment="1">
      <alignment vertical="center" wrapText="1"/>
    </xf>
    <xf numFmtId="38" fontId="17" fillId="30" borderId="71" xfId="5" applyFont="1" applyFill="1" applyBorder="1">
      <alignment vertical="center"/>
    </xf>
    <xf numFmtId="38" fontId="17" fillId="30" borderId="71" xfId="5" applyFont="1" applyFill="1" applyBorder="1" applyProtection="1">
      <alignment vertical="center"/>
      <protection locked="0"/>
    </xf>
    <xf numFmtId="38" fontId="17" fillId="30" borderId="91" xfId="5" applyFont="1" applyFill="1" applyBorder="1" applyProtection="1">
      <alignment vertical="center"/>
      <protection locked="0"/>
    </xf>
    <xf numFmtId="38" fontId="17" fillId="29" borderId="4" xfId="5" applyFont="1" applyFill="1" applyBorder="1">
      <alignment vertical="center"/>
    </xf>
    <xf numFmtId="38" fontId="17" fillId="30" borderId="4" xfId="5" applyFont="1" applyFill="1" applyBorder="1" applyProtection="1">
      <alignment vertical="center"/>
      <protection locked="0"/>
    </xf>
    <xf numFmtId="38" fontId="17" fillId="30" borderId="47" xfId="5" applyFont="1" applyFill="1" applyBorder="1">
      <alignment vertical="center"/>
    </xf>
    <xf numFmtId="38" fontId="17" fillId="2" borderId="6" xfId="5" applyFont="1" applyFill="1" applyBorder="1">
      <alignment vertical="center"/>
    </xf>
    <xf numFmtId="38" fontId="17" fillId="2" borderId="3" xfId="5" applyFont="1" applyFill="1" applyBorder="1" applyProtection="1">
      <alignment vertical="center"/>
      <protection locked="0"/>
    </xf>
    <xf numFmtId="38" fontId="17" fillId="2" borderId="3" xfId="5" applyFont="1" applyFill="1" applyBorder="1">
      <alignment vertical="center"/>
    </xf>
    <xf numFmtId="38" fontId="17" fillId="2" borderId="95" xfId="5" applyFont="1" applyFill="1" applyBorder="1" applyProtection="1">
      <alignment vertical="center"/>
      <protection locked="0"/>
    </xf>
    <xf numFmtId="38" fontId="17" fillId="29" borderId="3" xfId="5" applyFont="1" applyFill="1" applyBorder="1">
      <alignment vertical="center"/>
    </xf>
    <xf numFmtId="38" fontId="17" fillId="2" borderId="6" xfId="5" applyFont="1" applyFill="1" applyBorder="1" applyProtection="1">
      <alignment vertical="center"/>
      <protection locked="0"/>
    </xf>
    <xf numFmtId="38" fontId="17" fillId="2" borderId="49" xfId="5" applyFont="1" applyFill="1" applyBorder="1" applyProtection="1">
      <alignment vertical="center"/>
      <protection locked="0"/>
    </xf>
    <xf numFmtId="38" fontId="17" fillId="2" borderId="49" xfId="5" applyFont="1" applyFill="1" applyBorder="1">
      <alignment vertical="center"/>
    </xf>
    <xf numFmtId="38" fontId="17" fillId="2" borderId="101" xfId="5" applyFont="1" applyFill="1" applyBorder="1" applyProtection="1">
      <alignment vertical="center"/>
      <protection locked="0"/>
    </xf>
    <xf numFmtId="38" fontId="17" fillId="29" borderId="49" xfId="5" applyFont="1" applyFill="1" applyBorder="1">
      <alignment vertical="center"/>
    </xf>
    <xf numFmtId="38" fontId="17" fillId="2" borderId="72" xfId="5" applyFont="1" applyFill="1" applyBorder="1" applyProtection="1">
      <alignment vertical="center"/>
      <protection locked="0"/>
    </xf>
    <xf numFmtId="38" fontId="17" fillId="30" borderId="6" xfId="5" applyFont="1" applyFill="1" applyBorder="1">
      <alignment vertical="center"/>
    </xf>
    <xf numFmtId="38" fontId="17" fillId="30" borderId="3" xfId="5" applyFont="1" applyFill="1" applyBorder="1" applyProtection="1">
      <alignment vertical="center"/>
      <protection locked="0"/>
    </xf>
    <xf numFmtId="38" fontId="17" fillId="30" borderId="3" xfId="5" applyFont="1" applyFill="1" applyBorder="1">
      <alignment vertical="center"/>
    </xf>
    <xf numFmtId="38" fontId="17" fillId="30" borderId="72" xfId="5" applyFont="1" applyFill="1" applyBorder="1">
      <alignment vertical="center"/>
    </xf>
    <xf numFmtId="38" fontId="17" fillId="29" borderId="3" xfId="5" applyFont="1" applyFill="1" applyBorder="1" applyProtection="1">
      <alignment vertical="center"/>
      <protection locked="0"/>
    </xf>
    <xf numFmtId="38" fontId="17" fillId="2" borderId="72" xfId="5" applyFont="1" applyFill="1" applyBorder="1">
      <alignment vertical="center"/>
    </xf>
    <xf numFmtId="38" fontId="17" fillId="2" borderId="3" xfId="5" applyFont="1" applyFill="1" applyBorder="1" applyAlignment="1">
      <alignment vertical="center" wrapText="1"/>
    </xf>
    <xf numFmtId="38" fontId="17" fillId="30" borderId="67" xfId="5" applyFont="1" applyFill="1" applyBorder="1">
      <alignment vertical="center"/>
    </xf>
    <xf numFmtId="38" fontId="17" fillId="30" borderId="95" xfId="5" applyFont="1" applyFill="1" applyBorder="1" applyProtection="1">
      <alignment vertical="center"/>
      <protection locked="0"/>
    </xf>
    <xf numFmtId="38" fontId="17" fillId="30" borderId="6" xfId="5" applyFont="1" applyFill="1" applyBorder="1" applyProtection="1">
      <alignment vertical="center"/>
      <protection locked="0"/>
    </xf>
    <xf numFmtId="38" fontId="17" fillId="2" borderId="4" xfId="5" applyFont="1" applyFill="1" applyBorder="1" applyProtection="1">
      <alignment vertical="center"/>
      <protection locked="0"/>
    </xf>
    <xf numFmtId="184" fontId="77" fillId="0" borderId="0" xfId="143" applyNumberFormat="1" applyFont="1"/>
    <xf numFmtId="184" fontId="36" fillId="0" borderId="0" xfId="143" applyNumberFormat="1" applyFont="1"/>
    <xf numFmtId="184" fontId="49" fillId="0" borderId="0" xfId="144" applyNumberFormat="1" applyFont="1" applyAlignment="1"/>
    <xf numFmtId="184" fontId="77" fillId="0" borderId="49" xfId="143" applyNumberFormat="1" applyFont="1" applyBorder="1" applyAlignment="1">
      <alignment horizontal="center" vertical="center" wrapText="1"/>
    </xf>
    <xf numFmtId="184" fontId="77" fillId="0" borderId="0" xfId="143" applyNumberFormat="1" applyFont="1" applyAlignment="1">
      <alignment vertical="center"/>
    </xf>
    <xf numFmtId="184" fontId="77" fillId="0" borderId="113" xfId="143" applyNumberFormat="1" applyFont="1" applyBorder="1" applyAlignment="1">
      <alignment horizontal="center" vertical="center"/>
    </xf>
    <xf numFmtId="184" fontId="77" fillId="0" borderId="44" xfId="143" applyNumberFormat="1" applyFont="1" applyBorder="1" applyAlignment="1">
      <alignment horizontal="center" vertical="center"/>
    </xf>
    <xf numFmtId="184" fontId="77" fillId="0" borderId="45" xfId="143" applyNumberFormat="1" applyFont="1" applyBorder="1" applyAlignment="1">
      <alignment horizontal="center" vertical="center"/>
    </xf>
    <xf numFmtId="184" fontId="77" fillId="2" borderId="81" xfId="143" applyNumberFormat="1" applyFont="1" applyFill="1" applyBorder="1" applyAlignment="1">
      <alignment horizontal="distributed" vertical="center"/>
    </xf>
    <xf numFmtId="38" fontId="78" fillId="0" borderId="114" xfId="145" applyFont="1" applyBorder="1">
      <alignment vertical="center"/>
    </xf>
    <xf numFmtId="38" fontId="78" fillId="0" borderId="4" xfId="145" applyFont="1" applyBorder="1">
      <alignment vertical="center"/>
    </xf>
    <xf numFmtId="38" fontId="78" fillId="0" borderId="11" xfId="145" applyFont="1" applyBorder="1">
      <alignment vertical="center"/>
    </xf>
    <xf numFmtId="184" fontId="77" fillId="2" borderId="16" xfId="143" applyNumberFormat="1" applyFont="1" applyFill="1" applyBorder="1" applyAlignment="1">
      <alignment horizontal="center" vertical="center"/>
    </xf>
    <xf numFmtId="38" fontId="78" fillId="0" borderId="25" xfId="145" applyFont="1" applyBorder="1">
      <alignment vertical="center"/>
    </xf>
    <xf numFmtId="184" fontId="77" fillId="2" borderId="16" xfId="143" applyNumberFormat="1" applyFont="1" applyFill="1" applyBorder="1" applyAlignment="1">
      <alignment horizontal="distributed" vertical="center"/>
    </xf>
    <xf numFmtId="38" fontId="78" fillId="0" borderId="3" xfId="145" applyFont="1" applyBorder="1">
      <alignment vertical="center"/>
    </xf>
    <xf numFmtId="38" fontId="78" fillId="0" borderId="13" xfId="145" applyFont="1" applyBorder="1">
      <alignment vertical="center"/>
    </xf>
    <xf numFmtId="184" fontId="77" fillId="2" borderId="16" xfId="143" applyNumberFormat="1" applyFont="1" applyFill="1" applyBorder="1" applyAlignment="1">
      <alignment horizontal="distributed" vertical="center" wrapText="1"/>
    </xf>
    <xf numFmtId="184" fontId="77" fillId="2" borderId="51" xfId="143" applyNumberFormat="1" applyFont="1" applyFill="1" applyBorder="1" applyAlignment="1">
      <alignment horizontal="center" vertical="center"/>
    </xf>
    <xf numFmtId="184" fontId="77" fillId="2" borderId="116" xfId="143" applyNumberFormat="1" applyFont="1" applyFill="1" applyBorder="1" applyAlignment="1">
      <alignment horizontal="center" vertical="center"/>
    </xf>
    <xf numFmtId="179" fontId="78" fillId="0" borderId="29" xfId="146" applyNumberFormat="1" applyFont="1" applyBorder="1">
      <alignment vertical="center"/>
    </xf>
    <xf numFmtId="0" fontId="20" fillId="0" borderId="6" xfId="4" applyFont="1" applyBorder="1" applyAlignment="1">
      <alignment horizontal="center" vertical="center"/>
    </xf>
    <xf numFmtId="0" fontId="20" fillId="0" borderId="0" xfId="4" applyFont="1" applyAlignment="1">
      <alignment horizontal="right"/>
    </xf>
    <xf numFmtId="0" fontId="20" fillId="0" borderId="0" xfId="4" applyFont="1" applyAlignment="1">
      <alignment horizontal="left"/>
    </xf>
    <xf numFmtId="0" fontId="36" fillId="0" borderId="0" xfId="147" applyFont="1">
      <alignment vertical="center"/>
    </xf>
    <xf numFmtId="3" fontId="36" fillId="0" borderId="0" xfId="147" applyNumberFormat="1" applyFont="1">
      <alignment vertical="center"/>
    </xf>
    <xf numFmtId="3" fontId="36" fillId="0" borderId="0" xfId="147" applyNumberFormat="1" applyFont="1" applyAlignment="1">
      <alignment horizontal="left" vertical="center"/>
    </xf>
    <xf numFmtId="0" fontId="36" fillId="0" borderId="0" xfId="147" applyFont="1" applyAlignment="1"/>
    <xf numFmtId="3" fontId="36" fillId="0" borderId="0" xfId="147" applyNumberFormat="1" applyFont="1" applyAlignment="1">
      <alignment horizontal="right" vertical="center"/>
    </xf>
    <xf numFmtId="3" fontId="36" fillId="0" borderId="52" xfId="147" applyNumberFormat="1" applyFont="1" applyBorder="1" applyAlignment="1">
      <alignment horizontal="center" vertical="center"/>
    </xf>
    <xf numFmtId="3" fontId="36" fillId="0" borderId="65" xfId="147" applyNumberFormat="1" applyFont="1" applyBorder="1" applyAlignment="1">
      <alignment horizontal="center" vertical="center"/>
    </xf>
    <xf numFmtId="3" fontId="36" fillId="0" borderId="33" xfId="147" applyNumberFormat="1" applyFont="1" applyBorder="1" applyAlignment="1">
      <alignment horizontal="center" vertical="center"/>
    </xf>
    <xf numFmtId="3" fontId="36" fillId="0" borderId="117" xfId="147" applyNumberFormat="1" applyFont="1" applyBorder="1" applyAlignment="1">
      <alignment horizontal="center" vertical="center"/>
    </xf>
    <xf numFmtId="3" fontId="36" fillId="0" borderId="21" xfId="147" applyNumberFormat="1" applyFont="1" applyBorder="1" applyAlignment="1">
      <alignment horizontal="centerContinuous" vertical="center"/>
    </xf>
    <xf numFmtId="3" fontId="36" fillId="0" borderId="35" xfId="147" applyNumberFormat="1" applyFont="1" applyBorder="1" applyAlignment="1">
      <alignment horizontal="centerContinuous" vertical="center"/>
    </xf>
    <xf numFmtId="3" fontId="36" fillId="0" borderId="22" xfId="147" applyNumberFormat="1" applyFont="1" applyBorder="1" applyAlignment="1">
      <alignment horizontal="centerContinuous" vertical="center"/>
    </xf>
    <xf numFmtId="3" fontId="36" fillId="0" borderId="118" xfId="147" applyNumberFormat="1" applyFont="1" applyBorder="1" applyAlignment="1">
      <alignment horizontal="centerContinuous" vertical="center"/>
    </xf>
    <xf numFmtId="3" fontId="36" fillId="0" borderId="20" xfId="147" applyNumberFormat="1" applyFont="1" applyBorder="1" applyAlignment="1">
      <alignment horizontal="centerContinuous" vertical="center"/>
    </xf>
    <xf numFmtId="3" fontId="36" fillId="0" borderId="23" xfId="147" applyNumberFormat="1" applyFont="1" applyBorder="1" applyAlignment="1">
      <alignment horizontal="centerContinuous" vertical="center"/>
    </xf>
    <xf numFmtId="3" fontId="36" fillId="0" borderId="43" xfId="147" applyNumberFormat="1" applyFont="1" applyBorder="1" applyAlignment="1">
      <alignment horizontal="center" vertical="center"/>
    </xf>
    <xf numFmtId="3" fontId="36" fillId="0" borderId="79" xfId="147" applyNumberFormat="1" applyFont="1" applyBorder="1" applyAlignment="1">
      <alignment horizontal="center" vertical="center"/>
    </xf>
    <xf numFmtId="0" fontId="36" fillId="0" borderId="37" xfId="147" applyFont="1" applyBorder="1">
      <alignment vertical="center"/>
    </xf>
    <xf numFmtId="3" fontId="36" fillId="0" borderId="45" xfId="147" applyNumberFormat="1" applyFont="1" applyBorder="1" applyAlignment="1">
      <alignment horizontal="center" vertical="center"/>
    </xf>
    <xf numFmtId="0" fontId="36" fillId="0" borderId="37" xfId="147" applyFont="1" applyBorder="1" applyAlignment="1">
      <alignment horizontal="center" vertical="center"/>
    </xf>
    <xf numFmtId="0" fontId="36" fillId="0" borderId="119" xfId="147" applyFont="1" applyBorder="1" applyAlignment="1">
      <alignment horizontal="center" vertical="center"/>
    </xf>
    <xf numFmtId="0" fontId="36" fillId="0" borderId="79" xfId="147" applyFont="1" applyBorder="1" applyAlignment="1">
      <alignment horizontal="center" vertical="center"/>
    </xf>
    <xf numFmtId="0" fontId="36" fillId="0" borderId="120" xfId="147" applyFont="1" applyBorder="1" applyAlignment="1">
      <alignment horizontal="center" vertical="center"/>
    </xf>
    <xf numFmtId="0" fontId="36" fillId="0" borderId="121" xfId="147" applyFont="1" applyBorder="1" applyAlignment="1">
      <alignment horizontal="center" vertical="center"/>
    </xf>
    <xf numFmtId="0" fontId="36" fillId="0" borderId="29" xfId="147" applyFont="1" applyBorder="1" applyAlignment="1">
      <alignment horizontal="center" vertical="center"/>
    </xf>
    <xf numFmtId="0" fontId="36" fillId="0" borderId="18" xfId="147" applyFont="1" applyBorder="1" applyAlignment="1">
      <alignment horizontal="center" vertical="center"/>
    </xf>
    <xf numFmtId="0" fontId="36" fillId="0" borderId="19" xfId="147" applyFont="1" applyBorder="1" applyAlignment="1">
      <alignment horizontal="center" vertical="center"/>
    </xf>
    <xf numFmtId="49" fontId="36" fillId="0" borderId="15" xfId="147" applyNumberFormat="1" applyFont="1" applyBorder="1" applyAlignment="1">
      <alignment horizontal="center" vertical="center" shrinkToFit="1"/>
    </xf>
    <xf numFmtId="49" fontId="36" fillId="31" borderId="21" xfId="147" applyNumberFormat="1" applyFont="1" applyFill="1" applyBorder="1" applyAlignment="1">
      <alignment horizontal="center" vertical="center"/>
    </xf>
    <xf numFmtId="0" fontId="36" fillId="31" borderId="21" xfId="147" applyFont="1" applyFill="1" applyBorder="1" applyAlignment="1">
      <alignment vertical="center" shrinkToFit="1"/>
    </xf>
    <xf numFmtId="3" fontId="36" fillId="31" borderId="23" xfId="147" applyNumberFormat="1" applyFont="1" applyFill="1" applyBorder="1" applyAlignment="1">
      <alignment horizontal="center" vertical="center"/>
    </xf>
    <xf numFmtId="38" fontId="36" fillId="31" borderId="122" xfId="148" applyFont="1" applyFill="1" applyBorder="1" applyAlignment="1" applyProtection="1">
      <alignment horizontal="right" vertical="center"/>
      <protection locked="0"/>
    </xf>
    <xf numFmtId="38" fontId="36" fillId="31" borderId="71" xfId="148" applyFont="1" applyFill="1" applyBorder="1" applyAlignment="1" applyProtection="1">
      <alignment horizontal="right" vertical="center"/>
      <protection locked="0"/>
    </xf>
    <xf numFmtId="38" fontId="36" fillId="31" borderId="21" xfId="148" applyFont="1" applyFill="1" applyBorder="1" applyAlignment="1" applyProtection="1">
      <alignment horizontal="right" vertical="center"/>
      <protection locked="0"/>
    </xf>
    <xf numFmtId="179" fontId="36" fillId="31" borderId="21" xfId="149" applyNumberFormat="1" applyFont="1" applyFill="1" applyBorder="1" applyAlignment="1" applyProtection="1">
      <alignment horizontal="right" vertical="center"/>
      <protection locked="0"/>
    </xf>
    <xf numFmtId="38" fontId="79" fillId="31" borderId="47" xfId="148" applyFont="1" applyFill="1" applyBorder="1" applyAlignment="1">
      <alignment horizontal="right" vertical="center" wrapText="1"/>
    </xf>
    <xf numFmtId="38" fontId="36" fillId="31" borderId="71" xfId="148" applyFont="1" applyFill="1" applyBorder="1" applyAlignment="1">
      <alignment horizontal="right" vertical="center"/>
    </xf>
    <xf numFmtId="38" fontId="36" fillId="31" borderId="123" xfId="148" applyFont="1" applyFill="1" applyBorder="1" applyAlignment="1">
      <alignment horizontal="right" vertical="center"/>
    </xf>
    <xf numFmtId="38" fontId="36" fillId="31" borderId="47" xfId="148" applyFont="1" applyFill="1" applyBorder="1" applyAlignment="1">
      <alignment horizontal="right" vertical="center"/>
    </xf>
    <xf numFmtId="179" fontId="36" fillId="31" borderId="23" xfId="149" applyNumberFormat="1" applyFont="1" applyFill="1" applyBorder="1" applyAlignment="1" applyProtection="1">
      <alignment horizontal="right" vertical="center"/>
      <protection locked="0"/>
    </xf>
    <xf numFmtId="3" fontId="36" fillId="0" borderId="15" xfId="147" applyNumberFormat="1" applyFont="1" applyBorder="1" applyAlignment="1">
      <alignment horizontal="center" vertical="center" shrinkToFit="1"/>
    </xf>
    <xf numFmtId="3" fontId="36" fillId="2" borderId="3" xfId="147" applyNumberFormat="1" applyFont="1" applyFill="1" applyBorder="1" applyAlignment="1">
      <alignment horizontal="center" vertical="center"/>
    </xf>
    <xf numFmtId="3" fontId="36" fillId="2" borderId="3" xfId="147" applyNumberFormat="1" applyFont="1" applyFill="1" applyBorder="1" applyAlignment="1">
      <alignment vertical="center" shrinkToFit="1"/>
    </xf>
    <xf numFmtId="3" fontId="36" fillId="2" borderId="13" xfId="147" applyNumberFormat="1" applyFont="1" applyFill="1" applyBorder="1" applyAlignment="1">
      <alignment horizontal="center" vertical="center"/>
    </xf>
    <xf numFmtId="38" fontId="36" fillId="2" borderId="95" xfId="148" applyFont="1" applyFill="1" applyBorder="1" applyAlignment="1" applyProtection="1">
      <alignment horizontal="right" vertical="center"/>
      <protection locked="0"/>
    </xf>
    <xf numFmtId="38" fontId="36" fillId="2" borderId="6" xfId="148" applyFont="1" applyFill="1" applyBorder="1" applyAlignment="1" applyProtection="1">
      <alignment horizontal="right" vertical="center"/>
      <protection locked="0"/>
    </xf>
    <xf numFmtId="38" fontId="36" fillId="2" borderId="3" xfId="148" applyFont="1" applyFill="1" applyBorder="1" applyAlignment="1" applyProtection="1">
      <alignment horizontal="right" vertical="center"/>
      <protection locked="0"/>
    </xf>
    <xf numFmtId="179" fontId="36" fillId="2" borderId="3" xfId="149" applyNumberFormat="1" applyFont="1" applyFill="1" applyBorder="1" applyAlignment="1" applyProtection="1">
      <alignment horizontal="right" vertical="center"/>
      <protection locked="0"/>
    </xf>
    <xf numFmtId="38" fontId="36" fillId="2" borderId="3" xfId="148" applyFont="1" applyFill="1" applyBorder="1" applyAlignment="1">
      <alignment horizontal="right" vertical="center"/>
    </xf>
    <xf numFmtId="38" fontId="36" fillId="2" borderId="25" xfId="148" applyFont="1" applyFill="1" applyBorder="1" applyAlignment="1">
      <alignment horizontal="right" vertical="center"/>
    </xf>
    <xf numFmtId="179" fontId="36" fillId="2" borderId="13" xfId="149" applyNumberFormat="1" applyFont="1" applyFill="1" applyBorder="1" applyAlignment="1" applyProtection="1">
      <alignment horizontal="right" vertical="center"/>
      <protection locked="0"/>
    </xf>
    <xf numFmtId="38" fontId="36" fillId="2" borderId="5" xfId="148" applyFont="1" applyFill="1" applyBorder="1" applyAlignment="1">
      <alignment horizontal="right" vertical="center"/>
    </xf>
    <xf numFmtId="38" fontId="36" fillId="2" borderId="114" xfId="148" applyFont="1" applyFill="1" applyBorder="1" applyAlignment="1">
      <alignment horizontal="right" vertical="center"/>
    </xf>
    <xf numFmtId="38" fontId="36" fillId="2" borderId="4" xfId="148" applyFont="1" applyFill="1" applyBorder="1" applyAlignment="1">
      <alignment horizontal="right" vertical="center"/>
    </xf>
    <xf numFmtId="0" fontId="36" fillId="0" borderId="10" xfId="147" applyFont="1" applyBorder="1" applyAlignment="1">
      <alignment horizontal="center" vertical="center" shrinkToFit="1"/>
    </xf>
    <xf numFmtId="3" fontId="36" fillId="0" borderId="14" xfId="147" applyNumberFormat="1" applyFont="1" applyBorder="1" applyAlignment="1">
      <alignment horizontal="centerContinuous" vertical="center" shrinkToFit="1"/>
    </xf>
    <xf numFmtId="3" fontId="36" fillId="31" borderId="3" xfId="147" applyNumberFormat="1" applyFont="1" applyFill="1" applyBorder="1" applyAlignment="1">
      <alignment horizontal="center" vertical="center"/>
    </xf>
    <xf numFmtId="3" fontId="36" fillId="31" borderId="3" xfId="147" applyNumberFormat="1" applyFont="1" applyFill="1" applyBorder="1" applyAlignment="1">
      <alignment vertical="center" shrinkToFit="1"/>
    </xf>
    <xf numFmtId="3" fontId="36" fillId="31" borderId="13" xfId="147" applyNumberFormat="1" applyFont="1" applyFill="1" applyBorder="1" applyAlignment="1">
      <alignment horizontal="center" vertical="center"/>
    </xf>
    <xf numFmtId="38" fontId="36" fillId="31" borderId="95" xfId="148" applyFont="1" applyFill="1" applyBorder="1" applyAlignment="1" applyProtection="1">
      <alignment horizontal="right" vertical="center"/>
      <protection locked="0"/>
    </xf>
    <xf numFmtId="38" fontId="36" fillId="31" borderId="6" xfId="148" applyFont="1" applyFill="1" applyBorder="1" applyAlignment="1" applyProtection="1">
      <alignment horizontal="right" vertical="center"/>
      <protection locked="0"/>
    </xf>
    <xf numFmtId="38" fontId="36" fillId="31" borderId="3" xfId="148" applyFont="1" applyFill="1" applyBorder="1" applyAlignment="1" applyProtection="1">
      <alignment horizontal="right" vertical="center"/>
      <protection locked="0"/>
    </xf>
    <xf numFmtId="179" fontId="36" fillId="31" borderId="3" xfId="149" applyNumberFormat="1" applyFont="1" applyFill="1" applyBorder="1" applyAlignment="1" applyProtection="1">
      <alignment horizontal="right" vertical="center"/>
      <protection locked="0"/>
    </xf>
    <xf numFmtId="38" fontId="36" fillId="31" borderId="3" xfId="148" applyFont="1" applyFill="1" applyBorder="1" applyAlignment="1">
      <alignment horizontal="right" vertical="center"/>
    </xf>
    <xf numFmtId="38" fontId="36" fillId="31" borderId="114" xfId="148" applyFont="1" applyFill="1" applyBorder="1" applyAlignment="1">
      <alignment horizontal="right" vertical="center"/>
    </xf>
    <xf numFmtId="38" fontId="36" fillId="31" borderId="4" xfId="148" applyFont="1" applyFill="1" applyBorder="1" applyAlignment="1">
      <alignment horizontal="right" vertical="center"/>
    </xf>
    <xf numFmtId="179" fontId="36" fillId="31" borderId="13" xfId="149" applyNumberFormat="1" applyFont="1" applyFill="1" applyBorder="1" applyAlignment="1" applyProtection="1">
      <alignment horizontal="right" vertical="center"/>
      <protection locked="0"/>
    </xf>
    <xf numFmtId="0" fontId="36" fillId="0" borderId="15" xfId="147" applyFont="1" applyBorder="1" applyAlignment="1">
      <alignment horizontal="centerContinuous" vertical="center" shrinkToFit="1"/>
    </xf>
    <xf numFmtId="0" fontId="36" fillId="0" borderId="10" xfId="147" applyFont="1" applyBorder="1" applyAlignment="1">
      <alignment horizontal="centerContinuous" vertical="center" shrinkToFit="1"/>
    </xf>
    <xf numFmtId="3" fontId="36" fillId="0" borderId="75" xfId="147" applyNumberFormat="1" applyFont="1" applyBorder="1" applyAlignment="1">
      <alignment horizontal="center" vertical="center" shrinkToFit="1"/>
    </xf>
    <xf numFmtId="179" fontId="36" fillId="31" borderId="5" xfId="149" applyNumberFormat="1" applyFont="1" applyFill="1" applyBorder="1" applyAlignment="1" applyProtection="1">
      <alignment horizontal="right" vertical="center"/>
      <protection locked="0"/>
    </xf>
    <xf numFmtId="3" fontId="36" fillId="0" borderId="74" xfId="147" applyNumberFormat="1" applyFont="1" applyBorder="1" applyAlignment="1">
      <alignment horizontal="center" vertical="center" shrinkToFit="1"/>
    </xf>
    <xf numFmtId="179" fontId="36" fillId="2" borderId="5" xfId="149" applyNumberFormat="1" applyFont="1" applyFill="1" applyBorder="1" applyAlignment="1" applyProtection="1">
      <alignment horizontal="right" vertical="center"/>
      <protection locked="0"/>
    </xf>
    <xf numFmtId="38" fontId="36" fillId="2" borderId="101" xfId="148" applyFont="1" applyFill="1" applyBorder="1" applyAlignment="1" applyProtection="1">
      <alignment horizontal="right" vertical="center"/>
      <protection locked="0"/>
    </xf>
    <xf numFmtId="38" fontId="36" fillId="2" borderId="72" xfId="148" applyFont="1" applyFill="1" applyBorder="1" applyAlignment="1" applyProtection="1">
      <alignment horizontal="right" vertical="center"/>
      <protection locked="0"/>
    </xf>
    <xf numFmtId="38" fontId="36" fillId="2" borderId="49" xfId="148" applyFont="1" applyFill="1" applyBorder="1" applyAlignment="1">
      <alignment horizontal="right" vertical="center"/>
    </xf>
    <xf numFmtId="38" fontId="36" fillId="2" borderId="112" xfId="148" applyFont="1" applyFill="1" applyBorder="1" applyAlignment="1">
      <alignment horizontal="right" vertical="center"/>
    </xf>
    <xf numFmtId="38" fontId="79" fillId="2" borderId="49" xfId="148" applyFont="1" applyFill="1" applyBorder="1" applyAlignment="1">
      <alignment horizontal="right" vertical="center" wrapText="1"/>
    </xf>
    <xf numFmtId="38" fontId="36" fillId="2" borderId="72" xfId="148" applyFont="1" applyFill="1" applyBorder="1" applyAlignment="1">
      <alignment horizontal="right" vertical="center"/>
    </xf>
    <xf numFmtId="0" fontId="36" fillId="31" borderId="3" xfId="147" applyFont="1" applyFill="1" applyBorder="1" applyAlignment="1">
      <alignment vertical="center" shrinkToFit="1"/>
    </xf>
    <xf numFmtId="3" fontId="36" fillId="0" borderId="14" xfId="147" applyNumberFormat="1" applyFont="1" applyBorder="1" applyAlignment="1">
      <alignment horizontal="center" vertical="center" shrinkToFit="1"/>
    </xf>
    <xf numFmtId="3" fontId="36" fillId="2" borderId="49" xfId="147" applyNumberFormat="1" applyFont="1" applyFill="1" applyBorder="1" applyAlignment="1">
      <alignment horizontal="center" vertical="center"/>
    </xf>
    <xf numFmtId="3" fontId="36" fillId="2" borderId="49" xfId="147" applyNumberFormat="1" applyFont="1" applyFill="1" applyBorder="1" applyAlignment="1">
      <alignment vertical="center" shrinkToFit="1"/>
    </xf>
    <xf numFmtId="0" fontId="36" fillId="2" borderId="5" xfId="117" applyFont="1" applyFill="1" applyBorder="1" applyAlignment="1">
      <alignment horizontal="center" vertical="center"/>
    </xf>
    <xf numFmtId="3" fontId="36" fillId="2" borderId="4" xfId="147" applyNumberFormat="1" applyFont="1" applyFill="1" applyBorder="1" applyAlignment="1">
      <alignment vertical="center" shrinkToFit="1"/>
    </xf>
    <xf numFmtId="3" fontId="36" fillId="0" borderId="10" xfId="147" applyNumberFormat="1" applyFont="1" applyBorder="1" applyAlignment="1">
      <alignment horizontal="center" vertical="center" shrinkToFit="1"/>
    </xf>
    <xf numFmtId="3" fontId="36" fillId="0" borderId="81" xfId="147" applyNumberFormat="1" applyFont="1" applyBorder="1" applyAlignment="1">
      <alignment horizontal="center" vertical="center" shrinkToFit="1"/>
    </xf>
    <xf numFmtId="3" fontId="36" fillId="31" borderId="4" xfId="147" applyNumberFormat="1" applyFont="1" applyFill="1" applyBorder="1" applyAlignment="1">
      <alignment horizontal="center" vertical="center"/>
    </xf>
    <xf numFmtId="3" fontId="36" fillId="31" borderId="4" xfId="147" applyNumberFormat="1" applyFont="1" applyFill="1" applyBorder="1" applyAlignment="1">
      <alignment vertical="center" shrinkToFit="1"/>
    </xf>
    <xf numFmtId="3" fontId="36" fillId="31" borderId="11" xfId="147" applyNumberFormat="1" applyFont="1" applyFill="1" applyBorder="1" applyAlignment="1">
      <alignment horizontal="center" vertical="center"/>
    </xf>
    <xf numFmtId="3" fontId="67" fillId="0" borderId="14" xfId="147" applyNumberFormat="1" applyFont="1" applyBorder="1" applyAlignment="1">
      <alignment horizontal="center" vertical="center" shrinkToFit="1"/>
    </xf>
    <xf numFmtId="38" fontId="36" fillId="31" borderId="104" xfId="148" applyFont="1" applyFill="1" applyBorder="1" applyAlignment="1" applyProtection="1">
      <alignment horizontal="right" vertical="center"/>
      <protection locked="0"/>
    </xf>
    <xf numFmtId="38" fontId="36" fillId="31" borderId="67" xfId="148" applyFont="1" applyFill="1" applyBorder="1" applyAlignment="1" applyProtection="1">
      <alignment horizontal="right" vertical="center"/>
      <protection locked="0"/>
    </xf>
    <xf numFmtId="3" fontId="67" fillId="0" borderId="74" xfId="147" applyNumberFormat="1" applyFont="1" applyBorder="1" applyAlignment="1">
      <alignment horizontal="center" vertical="center" shrinkToFit="1"/>
    </xf>
    <xf numFmtId="3" fontId="67" fillId="0" borderId="74" xfId="147" applyNumberFormat="1" applyFont="1" applyBorder="1" applyAlignment="1">
      <alignment horizontal="center" vertical="top" shrinkToFit="1"/>
    </xf>
    <xf numFmtId="3" fontId="67" fillId="0" borderId="12" xfId="147" applyNumberFormat="1" applyFont="1" applyBorder="1" applyAlignment="1">
      <alignment horizontal="center" vertical="center" shrinkToFit="1"/>
    </xf>
    <xf numFmtId="38" fontId="36" fillId="31" borderId="25" xfId="148" applyFont="1" applyFill="1" applyBorder="1" applyAlignment="1">
      <alignment horizontal="right" vertical="center"/>
    </xf>
    <xf numFmtId="0" fontId="36" fillId="2" borderId="3" xfId="147" applyFont="1" applyFill="1" applyBorder="1" applyAlignment="1">
      <alignment horizontal="center"/>
    </xf>
    <xf numFmtId="3" fontId="36" fillId="0" borderId="39" xfId="147" applyNumberFormat="1" applyFont="1" applyBorder="1" applyAlignment="1">
      <alignment horizontal="center" vertical="center" shrinkToFit="1"/>
    </xf>
    <xf numFmtId="179" fontId="36" fillId="31" borderId="6" xfId="149" applyNumberFormat="1" applyFont="1" applyFill="1" applyBorder="1" applyAlignment="1" applyProtection="1">
      <alignment horizontal="right" vertical="center"/>
      <protection locked="0"/>
    </xf>
    <xf numFmtId="0" fontId="36" fillId="0" borderId="76" xfId="147" applyFont="1" applyBorder="1">
      <alignment vertical="center"/>
    </xf>
    <xf numFmtId="0" fontId="36" fillId="0" borderId="77" xfId="147" applyFont="1" applyBorder="1">
      <alignment vertical="center"/>
    </xf>
    <xf numFmtId="0" fontId="36" fillId="0" borderId="105" xfId="147" applyFont="1" applyBorder="1">
      <alignment vertical="center"/>
    </xf>
    <xf numFmtId="38" fontId="36" fillId="2" borderId="108" xfId="148" applyFont="1" applyFill="1" applyBorder="1" applyAlignment="1">
      <alignment horizontal="right" vertical="center"/>
    </xf>
    <xf numFmtId="38" fontId="36" fillId="2" borderId="106" xfId="148" applyFont="1" applyFill="1" applyBorder="1" applyAlignment="1">
      <alignment horizontal="right" vertical="center"/>
    </xf>
    <xf numFmtId="179" fontId="36" fillId="2" borderId="106" xfId="149" applyNumberFormat="1" applyFont="1" applyFill="1" applyBorder="1" applyAlignment="1">
      <alignment horizontal="right" vertical="center"/>
    </xf>
    <xf numFmtId="38" fontId="36" fillId="2" borderId="107" xfId="148" applyFont="1" applyFill="1" applyBorder="1" applyAlignment="1">
      <alignment horizontal="right" vertical="center"/>
    </xf>
    <xf numFmtId="38" fontId="36" fillId="2" borderId="124" xfId="148" applyFont="1" applyFill="1" applyBorder="1" applyAlignment="1">
      <alignment horizontal="right" vertical="center"/>
    </xf>
    <xf numFmtId="179" fontId="36" fillId="2" borderId="105" xfId="149" applyNumberFormat="1" applyFont="1" applyFill="1" applyBorder="1" applyAlignment="1">
      <alignment horizontal="right" vertical="center"/>
    </xf>
    <xf numFmtId="0" fontId="36" fillId="0" borderId="0" xfId="143" applyFont="1"/>
    <xf numFmtId="0" fontId="77" fillId="0" borderId="0" xfId="143" applyFont="1"/>
    <xf numFmtId="0" fontId="59" fillId="0" borderId="0" xfId="143" applyFont="1" applyAlignment="1">
      <alignment vertical="center"/>
    </xf>
    <xf numFmtId="0" fontId="59" fillId="0" borderId="0" xfId="143" applyFont="1" applyAlignment="1">
      <alignment horizontal="center" vertical="center"/>
    </xf>
    <xf numFmtId="0" fontId="77" fillId="0" borderId="0" xfId="143" applyFont="1" applyAlignment="1">
      <alignment vertical="center"/>
    </xf>
    <xf numFmtId="38" fontId="59" fillId="0" borderId="14" xfId="148" applyFont="1" applyBorder="1">
      <alignment vertical="center"/>
    </xf>
    <xf numFmtId="38" fontId="59" fillId="0" borderId="4" xfId="148" applyFont="1" applyBorder="1">
      <alignment vertical="center"/>
    </xf>
    <xf numFmtId="38" fontId="59" fillId="0" borderId="38" xfId="148" applyFont="1" applyBorder="1">
      <alignment vertical="center"/>
    </xf>
    <xf numFmtId="38" fontId="59" fillId="0" borderId="10" xfId="148" applyFont="1" applyBorder="1" applyAlignment="1">
      <alignment vertical="top"/>
    </xf>
    <xf numFmtId="179" fontId="59" fillId="0" borderId="3" xfId="149" applyNumberFormat="1" applyFont="1" applyBorder="1">
      <alignment vertical="center"/>
    </xf>
    <xf numFmtId="179" fontId="59" fillId="0" borderId="5" xfId="149" applyNumberFormat="1" applyFont="1" applyBorder="1">
      <alignment vertical="center"/>
    </xf>
    <xf numFmtId="179" fontId="59" fillId="0" borderId="25" xfId="149" applyNumberFormat="1" applyFont="1" applyBorder="1">
      <alignment vertical="center"/>
    </xf>
    <xf numFmtId="179" fontId="59" fillId="0" borderId="13" xfId="149" applyNumberFormat="1" applyFont="1" applyBorder="1">
      <alignment vertical="center"/>
    </xf>
    <xf numFmtId="38" fontId="59" fillId="0" borderId="3" xfId="148" applyFont="1" applyBorder="1">
      <alignment vertical="center"/>
    </xf>
    <xf numFmtId="38" fontId="59" fillId="0" borderId="5" xfId="148" applyFont="1" applyBorder="1">
      <alignment vertical="center"/>
    </xf>
    <xf numFmtId="38" fontId="59" fillId="0" borderId="25" xfId="148" applyFont="1" applyBorder="1">
      <alignment vertical="center"/>
    </xf>
    <xf numFmtId="38" fontId="59" fillId="0" borderId="13" xfId="148" applyFont="1" applyBorder="1">
      <alignment vertical="center"/>
    </xf>
    <xf numFmtId="38" fontId="59" fillId="0" borderId="15" xfId="148" applyFont="1" applyBorder="1" applyAlignment="1">
      <alignment vertical="top"/>
    </xf>
    <xf numFmtId="179" fontId="59" fillId="0" borderId="49" xfId="149" applyNumberFormat="1" applyFont="1" applyBorder="1">
      <alignment vertical="center"/>
    </xf>
    <xf numFmtId="179" fontId="59" fillId="0" borderId="83" xfId="149" applyNumberFormat="1" applyFont="1" applyBorder="1">
      <alignment vertical="center"/>
    </xf>
    <xf numFmtId="179" fontId="59" fillId="0" borderId="115" xfId="149" applyNumberFormat="1" applyFont="1" applyBorder="1">
      <alignment vertical="center"/>
    </xf>
    <xf numFmtId="179" fontId="59" fillId="0" borderId="50" xfId="149" applyNumberFormat="1" applyFont="1" applyBorder="1">
      <alignment vertical="center"/>
    </xf>
    <xf numFmtId="38" fontId="59" fillId="0" borderId="127" xfId="148" applyFont="1" applyBorder="1">
      <alignment vertical="center"/>
    </xf>
    <xf numFmtId="38" fontId="59" fillId="0" borderId="128" xfId="148" applyFont="1" applyBorder="1">
      <alignment vertical="center"/>
    </xf>
    <xf numFmtId="38" fontId="59" fillId="0" borderId="129" xfId="148" applyFont="1" applyBorder="1">
      <alignment vertical="center"/>
    </xf>
    <xf numFmtId="38" fontId="59" fillId="0" borderId="130" xfId="148" applyFont="1" applyBorder="1">
      <alignment vertical="center"/>
    </xf>
    <xf numFmtId="38" fontId="59" fillId="0" borderId="131" xfId="148" applyFont="1" applyBorder="1">
      <alignment vertical="center"/>
    </xf>
    <xf numFmtId="38" fontId="59" fillId="0" borderId="43" xfId="148" applyFont="1" applyBorder="1">
      <alignment vertical="center"/>
    </xf>
    <xf numFmtId="179" fontId="59" fillId="0" borderId="18" xfId="149" applyNumberFormat="1" applyFont="1" applyBorder="1">
      <alignment vertical="center"/>
    </xf>
    <xf numFmtId="179" fontId="59" fillId="0" borderId="31" xfId="149" applyNumberFormat="1" applyFont="1" applyBorder="1">
      <alignment vertical="center"/>
    </xf>
    <xf numFmtId="179" fontId="59" fillId="0" borderId="29" xfId="149" applyNumberFormat="1" applyFont="1" applyBorder="1">
      <alignment vertical="center"/>
    </xf>
    <xf numFmtId="179" fontId="59" fillId="0" borderId="19" xfId="149" applyNumberFormat="1" applyFont="1" applyBorder="1">
      <alignment vertical="center"/>
    </xf>
    <xf numFmtId="0" fontId="59" fillId="0" borderId="0" xfId="143" applyFont="1"/>
    <xf numFmtId="38" fontId="59" fillId="0" borderId="0" xfId="148" applyFont="1" applyAlignment="1"/>
    <xf numFmtId="0" fontId="59" fillId="0" borderId="0" xfId="143" applyFont="1" applyAlignment="1">
      <alignment wrapText="1"/>
    </xf>
    <xf numFmtId="0" fontId="80" fillId="0" borderId="0" xfId="150"/>
    <xf numFmtId="0" fontId="12" fillId="0" borderId="0" xfId="0" applyFont="1" applyAlignment="1">
      <alignment horizontal="left" vertical="center"/>
    </xf>
    <xf numFmtId="0" fontId="17" fillId="0" borderId="0" xfId="151"/>
    <xf numFmtId="3" fontId="29" fillId="2" borderId="7" xfId="151" applyNumberFormat="1" applyFont="1" applyFill="1" applyBorder="1" applyAlignment="1">
      <alignment horizontal="center" vertical="center"/>
    </xf>
    <xf numFmtId="3" fontId="29" fillId="2" borderId="63" xfId="151" applyNumberFormat="1" applyFont="1" applyFill="1" applyBorder="1" applyAlignment="1">
      <alignment horizontal="center" vertical="center" wrapText="1"/>
    </xf>
    <xf numFmtId="3" fontId="29" fillId="2" borderId="63" xfId="151" applyNumberFormat="1" applyFont="1" applyFill="1" applyBorder="1" applyAlignment="1">
      <alignment horizontal="center" vertical="center"/>
    </xf>
    <xf numFmtId="3" fontId="29" fillId="2" borderId="64" xfId="151" applyNumberFormat="1" applyFont="1" applyFill="1" applyBorder="1" applyAlignment="1">
      <alignment horizontal="center" vertical="center"/>
    </xf>
    <xf numFmtId="3" fontId="29" fillId="2" borderId="88" xfId="151" applyNumberFormat="1" applyFont="1" applyFill="1" applyBorder="1" applyAlignment="1">
      <alignment horizontal="center" vertical="center"/>
    </xf>
    <xf numFmtId="38" fontId="29" fillId="2" borderId="9" xfId="85" applyFont="1" applyFill="1" applyBorder="1" applyAlignment="1">
      <alignment horizontal="center" vertical="center"/>
    </xf>
    <xf numFmtId="38" fontId="29" fillId="2" borderId="88" xfId="85" applyFont="1" applyFill="1" applyBorder="1" applyAlignment="1">
      <alignment horizontal="center" vertical="center"/>
    </xf>
    <xf numFmtId="38" fontId="29" fillId="2" borderId="64" xfId="85" applyFont="1" applyFill="1" applyBorder="1" applyAlignment="1">
      <alignment horizontal="center" vertical="center"/>
    </xf>
    <xf numFmtId="49" fontId="29" fillId="2" borderId="15" xfId="151" applyNumberFormat="1" applyFont="1" applyFill="1" applyBorder="1" applyAlignment="1">
      <alignment horizontal="center" vertical="center" shrinkToFit="1"/>
    </xf>
    <xf numFmtId="49" fontId="29" fillId="2" borderId="47" xfId="151" applyNumberFormat="1" applyFont="1" applyFill="1" applyBorder="1" applyAlignment="1">
      <alignment horizontal="center" vertical="center"/>
    </xf>
    <xf numFmtId="0" fontId="29" fillId="2" borderId="71" xfId="151" applyFont="1" applyFill="1" applyBorder="1" applyAlignment="1">
      <alignment vertical="center" shrinkToFit="1"/>
    </xf>
    <xf numFmtId="3" fontId="29" fillId="2" borderId="73" xfId="151" applyNumberFormat="1" applyFont="1" applyFill="1" applyBorder="1" applyAlignment="1">
      <alignment horizontal="center" vertical="center"/>
    </xf>
    <xf numFmtId="3" fontId="66" fillId="32" borderId="94" xfId="151" applyNumberFormat="1" applyFont="1" applyFill="1" applyBorder="1" applyAlignment="1">
      <alignment horizontal="center" vertical="center"/>
    </xf>
    <xf numFmtId="0" fontId="29" fillId="2" borderId="11" xfId="151" applyFont="1" applyFill="1" applyBorder="1"/>
    <xf numFmtId="0" fontId="29" fillId="2" borderId="48" xfId="152" applyFont="1" applyFill="1" applyBorder="1"/>
    <xf numFmtId="38" fontId="35" fillId="2" borderId="48" xfId="83" applyFont="1" applyFill="1" applyBorder="1" applyAlignment="1">
      <alignment horizontal="right"/>
    </xf>
    <xf numFmtId="38" fontId="35" fillId="2" borderId="132" xfId="83" applyFont="1" applyFill="1" applyBorder="1" applyAlignment="1">
      <alignment horizontal="right"/>
    </xf>
    <xf numFmtId="38" fontId="35" fillId="0" borderId="48" xfId="83" applyFont="1" applyBorder="1" applyAlignment="1">
      <alignment horizontal="right"/>
    </xf>
    <xf numFmtId="38" fontId="35" fillId="0" borderId="24" xfId="83" applyFont="1" applyBorder="1" applyAlignment="1">
      <alignment horizontal="right"/>
    </xf>
    <xf numFmtId="3" fontId="29" fillId="2" borderId="15" xfId="151" applyNumberFormat="1" applyFont="1" applyFill="1" applyBorder="1" applyAlignment="1">
      <alignment horizontal="center" vertical="center" shrinkToFit="1"/>
    </xf>
    <xf numFmtId="3" fontId="29" fillId="2" borderId="49" xfId="151" applyNumberFormat="1" applyFont="1" applyFill="1" applyBorder="1" applyAlignment="1">
      <alignment horizontal="center" vertical="center"/>
    </xf>
    <xf numFmtId="3" fontId="29" fillId="2" borderId="6" xfId="151" applyNumberFormat="1" applyFont="1" applyFill="1" applyBorder="1" applyAlignment="1">
      <alignment vertical="center" shrinkToFit="1"/>
    </xf>
    <xf numFmtId="3" fontId="29" fillId="2" borderId="26" xfId="151" applyNumberFormat="1" applyFont="1" applyFill="1" applyBorder="1" applyAlignment="1">
      <alignment horizontal="center" vertical="center"/>
    </xf>
    <xf numFmtId="3" fontId="29" fillId="2" borderId="48" xfId="151" applyNumberFormat="1" applyFont="1" applyFill="1" applyBorder="1" applyAlignment="1">
      <alignment horizontal="center" vertical="center"/>
    </xf>
    <xf numFmtId="37" fontId="29" fillId="2" borderId="13" xfId="151" applyNumberFormat="1" applyFont="1" applyFill="1" applyBorder="1"/>
    <xf numFmtId="37" fontId="29" fillId="2" borderId="94" xfId="152" applyNumberFormat="1" applyFont="1" applyFill="1" applyBorder="1"/>
    <xf numFmtId="38" fontId="35" fillId="2" borderId="94" xfId="83" applyFont="1" applyFill="1" applyBorder="1" applyAlignment="1">
      <alignment horizontal="right"/>
    </xf>
    <xf numFmtId="38" fontId="35" fillId="0" borderId="94" xfId="83" applyFont="1" applyBorder="1" applyAlignment="1">
      <alignment horizontal="right"/>
    </xf>
    <xf numFmtId="38" fontId="35" fillId="0" borderId="26" xfId="83" applyFont="1" applyBorder="1" applyAlignment="1">
      <alignment horizontal="right"/>
    </xf>
    <xf numFmtId="3" fontId="29" fillId="2" borderId="67" xfId="151" applyNumberFormat="1" applyFont="1" applyFill="1" applyBorder="1" applyAlignment="1">
      <alignment vertical="center" shrinkToFit="1"/>
    </xf>
    <xf numFmtId="3" fontId="29" fillId="2" borderId="13" xfId="151" applyNumberFormat="1" applyFont="1" applyFill="1" applyBorder="1" applyAlignment="1">
      <alignment horizontal="center" vertical="center"/>
    </xf>
    <xf numFmtId="37" fontId="29" fillId="2" borderId="13" xfId="85" applyNumberFormat="1" applyFont="1" applyFill="1" applyBorder="1" applyAlignment="1">
      <alignment vertical="center"/>
    </xf>
    <xf numFmtId="37" fontId="29" fillId="2" borderId="94" xfId="85" applyNumberFormat="1" applyFont="1" applyFill="1" applyBorder="1" applyAlignment="1">
      <alignment vertical="center"/>
    </xf>
    <xf numFmtId="38" fontId="35" fillId="2" borderId="94" xfId="83" applyFont="1" applyFill="1" applyBorder="1" applyAlignment="1">
      <alignment horizontal="right" vertical="center"/>
    </xf>
    <xf numFmtId="0" fontId="29" fillId="2" borderId="10" xfId="151" applyFont="1" applyFill="1" applyBorder="1" applyAlignment="1">
      <alignment horizontal="center" vertical="center" shrinkToFit="1"/>
    </xf>
    <xf numFmtId="3" fontId="29" fillId="2" borderId="68" xfId="151" applyNumberFormat="1" applyFont="1" applyFill="1" applyBorder="1" applyAlignment="1">
      <alignment vertical="center" shrinkToFit="1"/>
    </xf>
    <xf numFmtId="3" fontId="29" fillId="2" borderId="75" xfId="151" applyNumberFormat="1" applyFont="1" applyFill="1" applyBorder="1" applyAlignment="1">
      <alignment horizontal="center" vertical="center" shrinkToFit="1"/>
    </xf>
    <xf numFmtId="3" fontId="29" fillId="2" borderId="28" xfId="151" applyNumberFormat="1" applyFont="1" applyFill="1" applyBorder="1" applyAlignment="1">
      <alignment horizontal="center" vertical="center"/>
    </xf>
    <xf numFmtId="3" fontId="29" fillId="2" borderId="14" xfId="151" applyNumberFormat="1" applyFont="1" applyFill="1" applyBorder="1" applyAlignment="1">
      <alignment horizontal="centerContinuous" vertical="center" shrinkToFit="1"/>
    </xf>
    <xf numFmtId="0" fontId="29" fillId="2" borderId="15" xfId="151" applyFont="1" applyFill="1" applyBorder="1" applyAlignment="1">
      <alignment horizontal="centerContinuous" vertical="center" shrinkToFit="1"/>
    </xf>
    <xf numFmtId="0" fontId="29" fillId="2" borderId="10" xfId="151" applyFont="1" applyFill="1" applyBorder="1" applyAlignment="1">
      <alignment horizontal="centerContinuous" vertical="center" shrinkToFit="1"/>
    </xf>
    <xf numFmtId="3" fontId="29" fillId="2" borderId="74" xfId="151" applyNumberFormat="1" applyFont="1" applyFill="1" applyBorder="1" applyAlignment="1">
      <alignment horizontal="center" vertical="center" shrinkToFit="1"/>
    </xf>
    <xf numFmtId="38" fontId="35" fillId="2" borderId="100" xfId="83" applyFont="1" applyFill="1" applyBorder="1" applyAlignment="1">
      <alignment horizontal="right" shrinkToFit="1"/>
    </xf>
    <xf numFmtId="3" fontId="29" fillId="2" borderId="3" xfId="151" applyNumberFormat="1" applyFont="1" applyFill="1" applyBorder="1" applyAlignment="1">
      <alignment vertical="center" shrinkToFit="1"/>
    </xf>
    <xf numFmtId="3" fontId="29" fillId="2" borderId="14" xfId="151" applyNumberFormat="1" applyFont="1" applyFill="1" applyBorder="1" applyAlignment="1">
      <alignment horizontal="center" vertical="center" shrinkToFit="1"/>
    </xf>
    <xf numFmtId="3" fontId="29" fillId="2" borderId="94" xfId="151" applyNumberFormat="1" applyFont="1" applyFill="1" applyBorder="1" applyAlignment="1">
      <alignment horizontal="center" vertical="center"/>
    </xf>
    <xf numFmtId="3" fontId="29" fillId="2" borderId="3" xfId="151" applyNumberFormat="1" applyFont="1" applyFill="1" applyBorder="1" applyAlignment="1">
      <alignment horizontal="center" vertical="center"/>
    </xf>
    <xf numFmtId="3" fontId="29" fillId="2" borderId="0" xfId="151" applyNumberFormat="1" applyFont="1" applyFill="1" applyAlignment="1">
      <alignment vertical="center" shrinkToFit="1"/>
    </xf>
    <xf numFmtId="3" fontId="66" fillId="2" borderId="94" xfId="151" applyNumberFormat="1" applyFont="1" applyFill="1" applyBorder="1" applyAlignment="1">
      <alignment horizontal="center" vertical="center"/>
    </xf>
    <xf numFmtId="3" fontId="29" fillId="2" borderId="12" xfId="151" applyNumberFormat="1" applyFont="1" applyFill="1" applyBorder="1" applyAlignment="1">
      <alignment vertical="center" shrinkToFit="1"/>
    </xf>
    <xf numFmtId="38" fontId="37" fillId="0" borderId="94" xfId="83" applyFont="1" applyBorder="1" applyAlignment="1">
      <alignment horizontal="right"/>
    </xf>
    <xf numFmtId="0" fontId="29" fillId="2" borderId="3" xfId="151" applyFont="1" applyFill="1" applyBorder="1" applyAlignment="1">
      <alignment horizontal="centerContinuous" vertical="center"/>
    </xf>
    <xf numFmtId="3" fontId="29" fillId="2" borderId="4" xfId="151" applyNumberFormat="1" applyFont="1" applyFill="1" applyBorder="1" applyAlignment="1">
      <alignment vertical="center" shrinkToFit="1"/>
    </xf>
    <xf numFmtId="0" fontId="29" fillId="2" borderId="49" xfId="151" applyFont="1" applyFill="1" applyBorder="1" applyAlignment="1">
      <alignment horizontal="center"/>
    </xf>
    <xf numFmtId="3" fontId="29" fillId="2" borderId="49" xfId="151" applyNumberFormat="1" applyFont="1" applyFill="1" applyBorder="1" applyAlignment="1">
      <alignment vertical="center" shrinkToFit="1"/>
    </xf>
    <xf numFmtId="37" fontId="29" fillId="2" borderId="94" xfId="151" applyNumberFormat="1" applyFont="1" applyFill="1" applyBorder="1" applyAlignment="1">
      <alignment horizontal="right"/>
    </xf>
    <xf numFmtId="37" fontId="29" fillId="2" borderId="94" xfId="152" applyNumberFormat="1" applyFont="1" applyFill="1" applyBorder="1" applyAlignment="1">
      <alignment horizontal="right"/>
    </xf>
    <xf numFmtId="0" fontId="29" fillId="2" borderId="4" xfId="151" applyFont="1" applyFill="1" applyBorder="1" applyAlignment="1">
      <alignment horizontal="center"/>
    </xf>
    <xf numFmtId="186" fontId="29" fillId="2" borderId="11" xfId="151" applyNumberFormat="1" applyFont="1" applyFill="1" applyBorder="1" applyAlignment="1">
      <alignment horizontal="right"/>
    </xf>
    <xf numFmtId="186" fontId="29" fillId="2" borderId="48" xfId="152" applyNumberFormat="1" applyFont="1" applyFill="1" applyBorder="1" applyAlignment="1">
      <alignment horizontal="right"/>
    </xf>
    <xf numFmtId="38" fontId="35" fillId="0" borderId="28" xfId="83" applyFont="1" applyBorder="1" applyAlignment="1">
      <alignment horizontal="right"/>
    </xf>
    <xf numFmtId="0" fontId="29" fillId="2" borderId="3" xfId="151" applyFont="1" applyFill="1" applyBorder="1" applyAlignment="1">
      <alignment horizontal="center"/>
    </xf>
    <xf numFmtId="3" fontId="29" fillId="2" borderId="116" xfId="151" applyNumberFormat="1" applyFont="1" applyFill="1" applyBorder="1" applyAlignment="1">
      <alignment horizontal="center" vertical="center" shrinkToFit="1"/>
    </xf>
    <xf numFmtId="0" fontId="29" fillId="2" borderId="18" xfId="151" applyFont="1" applyFill="1" applyBorder="1" applyAlignment="1">
      <alignment horizontal="center"/>
    </xf>
    <xf numFmtId="3" fontId="29" fillId="2" borderId="18" xfId="151" applyNumberFormat="1" applyFont="1" applyFill="1" applyBorder="1" applyAlignment="1">
      <alignment vertical="center" shrinkToFit="1"/>
    </xf>
    <xf numFmtId="3" fontId="29" fillId="2" borderId="27" xfId="151" applyNumberFormat="1" applyFont="1" applyFill="1" applyBorder="1" applyAlignment="1">
      <alignment horizontal="center" vertical="center"/>
    </xf>
    <xf numFmtId="3" fontId="29" fillId="2" borderId="133" xfId="151" applyNumberFormat="1" applyFont="1" applyFill="1" applyBorder="1" applyAlignment="1">
      <alignment horizontal="center" vertical="center"/>
    </xf>
    <xf numFmtId="37" fontId="29" fillId="2" borderId="19" xfId="151" applyNumberFormat="1" applyFont="1" applyFill="1" applyBorder="1"/>
    <xf numFmtId="37" fontId="29" fillId="2" borderId="133" xfId="152" applyNumberFormat="1" applyFont="1" applyFill="1" applyBorder="1"/>
    <xf numFmtId="38" fontId="35" fillId="2" borderId="133" xfId="83" applyFont="1" applyFill="1" applyBorder="1" applyAlignment="1">
      <alignment horizontal="right"/>
    </xf>
    <xf numFmtId="38" fontId="35" fillId="0" borderId="133" xfId="83" applyFont="1" applyBorder="1" applyAlignment="1">
      <alignment horizontal="right"/>
    </xf>
    <xf numFmtId="38" fontId="35" fillId="0" borderId="27" xfId="83" applyFont="1" applyBorder="1" applyAlignment="1">
      <alignment horizontal="right"/>
    </xf>
    <xf numFmtId="38" fontId="35" fillId="2" borderId="13" xfId="83" applyFont="1" applyFill="1" applyBorder="1" applyAlignment="1">
      <alignment horizontal="right"/>
    </xf>
    <xf numFmtId="38" fontId="37" fillId="0" borderId="26" xfId="83" applyFont="1" applyBorder="1" applyAlignment="1">
      <alignment horizontal="right"/>
    </xf>
    <xf numFmtId="38" fontId="35" fillId="2" borderId="13" xfId="83" applyFont="1" applyFill="1" applyBorder="1" applyAlignment="1">
      <alignment horizontal="right" vertical="center"/>
    </xf>
    <xf numFmtId="38" fontId="35" fillId="0" borderId="13" xfId="83" applyFont="1" applyBorder="1" applyAlignment="1">
      <alignment horizontal="right" vertical="center"/>
    </xf>
    <xf numFmtId="0" fontId="0" fillId="0" borderId="0" xfId="0" applyAlignment="1">
      <alignment vertical="top" wrapText="1"/>
    </xf>
    <xf numFmtId="0" fontId="80" fillId="0" borderId="0" xfId="150" applyAlignment="1">
      <alignment horizontal="right"/>
    </xf>
    <xf numFmtId="0" fontId="12" fillId="0" borderId="0" xfId="0" applyFont="1"/>
    <xf numFmtId="0" fontId="13" fillId="0" borderId="0" xfId="0" applyFont="1" applyAlignment="1">
      <alignment horizontal="left" vertical="center"/>
    </xf>
    <xf numFmtId="0" fontId="22" fillId="0" borderId="0" xfId="12"/>
    <xf numFmtId="0" fontId="24" fillId="2" borderId="0" xfId="156" applyFont="1" applyFill="1" applyAlignment="1">
      <alignment horizontal="centerContinuous"/>
    </xf>
    <xf numFmtId="0" fontId="36" fillId="0" borderId="0" xfId="124" applyFont="1" applyAlignment="1">
      <alignment vertical="center"/>
    </xf>
    <xf numFmtId="0" fontId="29" fillId="2" borderId="0" xfId="156" applyFont="1" applyFill="1" applyAlignment="1">
      <alignment horizontal="right"/>
    </xf>
    <xf numFmtId="0" fontId="71" fillId="2" borderId="0" xfId="156" applyFont="1" applyFill="1" applyAlignment="1"/>
    <xf numFmtId="0" fontId="29" fillId="2" borderId="0" xfId="156" applyFont="1" applyFill="1" applyAlignment="1"/>
    <xf numFmtId="0" fontId="71" fillId="2" borderId="0" xfId="156" applyFont="1" applyFill="1">
      <alignment vertical="center"/>
    </xf>
    <xf numFmtId="188" fontId="36" fillId="0" borderId="0" xfId="84" applyNumberFormat="1" applyFont="1" applyAlignment="1">
      <alignment horizontal="left" vertical="center"/>
    </xf>
    <xf numFmtId="3" fontId="36" fillId="0" borderId="0" xfId="124" applyNumberFormat="1" applyFont="1" applyAlignment="1">
      <alignment vertical="center"/>
    </xf>
    <xf numFmtId="0" fontId="27" fillId="2" borderId="0" xfId="156" applyFont="1" applyFill="1" applyAlignment="1">
      <alignment horizontal="right"/>
    </xf>
    <xf numFmtId="38" fontId="59" fillId="2" borderId="7" xfId="156" applyNumberFormat="1" applyFont="1" applyFill="1" applyBorder="1" applyAlignment="1">
      <alignment horizontal="center" vertical="center" shrinkToFit="1"/>
    </xf>
    <xf numFmtId="38" fontId="59" fillId="2" borderId="63" xfId="156" applyNumberFormat="1" applyFont="1" applyFill="1" applyBorder="1" applyAlignment="1">
      <alignment horizontal="center" vertical="center" shrinkToFit="1"/>
    </xf>
    <xf numFmtId="38" fontId="59" fillId="2" borderId="64" xfId="156" applyNumberFormat="1" applyFont="1" applyFill="1" applyBorder="1" applyAlignment="1">
      <alignment horizontal="center" vertical="center" shrinkToFit="1"/>
    </xf>
    <xf numFmtId="3" fontId="29" fillId="0" borderId="7" xfId="156" applyNumberFormat="1" applyFont="1" applyBorder="1" applyAlignment="1">
      <alignment horizontal="center" vertical="center"/>
    </xf>
    <xf numFmtId="3" fontId="29" fillId="0" borderId="63" xfId="156" applyNumberFormat="1" applyFont="1" applyBorder="1" applyAlignment="1">
      <alignment horizontal="center" vertical="center"/>
    </xf>
    <xf numFmtId="3" fontId="29" fillId="0" borderId="63" xfId="156" applyNumberFormat="1" applyFont="1" applyBorder="1" applyAlignment="1">
      <alignment horizontal="center" vertical="center" wrapText="1"/>
    </xf>
    <xf numFmtId="0" fontId="29" fillId="0" borderId="63" xfId="156" applyFont="1" applyBorder="1" applyAlignment="1">
      <alignment horizontal="centerContinuous" vertical="center" wrapText="1"/>
    </xf>
    <xf numFmtId="0" fontId="29" fillId="0" borderId="63" xfId="156" applyFont="1" applyBorder="1" applyAlignment="1">
      <alignment horizontal="centerContinuous" vertical="center"/>
    </xf>
    <xf numFmtId="0" fontId="29" fillId="0" borderId="63" xfId="156" applyFont="1" applyBorder="1" applyAlignment="1">
      <alignment horizontal="center" vertical="center"/>
    </xf>
    <xf numFmtId="0" fontId="65" fillId="0" borderId="63" xfId="156" applyFont="1" applyBorder="1" applyAlignment="1">
      <alignment horizontal="center" vertical="center" wrapText="1"/>
    </xf>
    <xf numFmtId="0" fontId="29" fillId="0" borderId="89" xfId="156" applyFont="1" applyBorder="1" applyAlignment="1">
      <alignment horizontal="centerContinuous" vertical="center"/>
    </xf>
    <xf numFmtId="0" fontId="29" fillId="0" borderId="64" xfId="156" applyFont="1" applyBorder="1" applyAlignment="1">
      <alignment horizontal="center" vertical="center"/>
    </xf>
    <xf numFmtId="38" fontId="28" fillId="2" borderId="0" xfId="157" applyFont="1" applyFill="1" applyAlignment="1"/>
    <xf numFmtId="38" fontId="28" fillId="0" borderId="0" xfId="157" applyFont="1" applyAlignment="1"/>
    <xf numFmtId="38" fontId="28" fillId="0" borderId="0" xfId="157" applyFont="1" applyAlignment="1">
      <alignment horizontal="right"/>
    </xf>
    <xf numFmtId="49" fontId="36" fillId="0" borderId="15" xfId="124" applyNumberFormat="1" applyFont="1" applyBorder="1" applyAlignment="1">
      <alignment horizontal="center" vertical="center" shrinkToFit="1"/>
    </xf>
    <xf numFmtId="49" fontId="36" fillId="34" borderId="47" xfId="124" applyNumberFormat="1" applyFont="1" applyFill="1" applyBorder="1" applyAlignment="1">
      <alignment horizontal="center" vertical="center"/>
    </xf>
    <xf numFmtId="0" fontId="36" fillId="34" borderId="71" xfId="124" applyFont="1" applyFill="1" applyBorder="1" applyAlignment="1">
      <alignment vertical="center" shrinkToFit="1"/>
    </xf>
    <xf numFmtId="3" fontId="36" fillId="34" borderId="0" xfId="124" applyNumberFormat="1" applyFont="1" applyFill="1" applyAlignment="1">
      <alignment horizontal="center" vertical="center"/>
    </xf>
    <xf numFmtId="187" fontId="26" fillId="34" borderId="123" xfId="124" applyNumberFormat="1" applyFont="1" applyFill="1" applyBorder="1" applyAlignment="1">
      <alignment horizontal="right" vertical="center"/>
    </xf>
    <xf numFmtId="187" fontId="26" fillId="34" borderId="71" xfId="124" applyNumberFormat="1" applyFont="1" applyFill="1" applyBorder="1" applyAlignment="1">
      <alignment horizontal="right" vertical="center"/>
    </xf>
    <xf numFmtId="187" fontId="26" fillId="35" borderId="71" xfId="124" applyNumberFormat="1" applyFont="1" applyFill="1" applyBorder="1" applyAlignment="1">
      <alignment horizontal="right" vertical="center"/>
    </xf>
    <xf numFmtId="187" fontId="26" fillId="34" borderId="47" xfId="124" applyNumberFormat="1" applyFont="1" applyFill="1" applyBorder="1" applyAlignment="1">
      <alignment horizontal="right" vertical="center" wrapText="1"/>
    </xf>
    <xf numFmtId="187" fontId="26" fillId="28" borderId="4" xfId="124" applyNumberFormat="1" applyFont="1" applyFill="1" applyBorder="1" applyAlignment="1">
      <alignment horizontal="right" vertical="center"/>
    </xf>
    <xf numFmtId="187" fontId="26" fillId="28" borderId="71" xfId="124" applyNumberFormat="1" applyFont="1" applyFill="1" applyBorder="1" applyAlignment="1">
      <alignment horizontal="right" vertical="center"/>
    </xf>
    <xf numFmtId="187" fontId="26" fillId="34" borderId="92" xfId="124" applyNumberFormat="1" applyFont="1" applyFill="1" applyBorder="1" applyAlignment="1">
      <alignment horizontal="right" vertical="center"/>
    </xf>
    <xf numFmtId="187" fontId="26" fillId="34" borderId="93" xfId="124" applyNumberFormat="1" applyFont="1" applyFill="1" applyBorder="1" applyAlignment="1">
      <alignment vertical="center"/>
    </xf>
    <xf numFmtId="3" fontId="36" fillId="0" borderId="15" xfId="124" applyNumberFormat="1" applyFont="1" applyBorder="1" applyAlignment="1">
      <alignment horizontal="center" vertical="center" shrinkToFit="1"/>
    </xf>
    <xf numFmtId="3" fontId="36" fillId="0" borderId="49" xfId="124" applyNumberFormat="1" applyFont="1" applyBorder="1" applyAlignment="1">
      <alignment horizontal="center" vertical="center"/>
    </xf>
    <xf numFmtId="3" fontId="36" fillId="0" borderId="6" xfId="124" applyNumberFormat="1" applyFont="1" applyBorder="1" applyAlignment="1">
      <alignment vertical="center" shrinkToFit="1"/>
    </xf>
    <xf numFmtId="3" fontId="36" fillId="0" borderId="46" xfId="124" applyNumberFormat="1" applyFont="1" applyBorder="1" applyAlignment="1">
      <alignment horizontal="center" vertical="center"/>
    </xf>
    <xf numFmtId="187" fontId="26" fillId="0" borderId="25" xfId="124" applyNumberFormat="1" applyFont="1" applyBorder="1" applyAlignment="1">
      <alignment horizontal="right" vertical="center"/>
    </xf>
    <xf numFmtId="187" fontId="26" fillId="0" borderId="3" xfId="124" applyNumberFormat="1" applyFont="1" applyBorder="1" applyAlignment="1">
      <alignment horizontal="right" vertical="center"/>
    </xf>
    <xf numFmtId="187" fontId="26" fillId="24" borderId="3" xfId="124" applyNumberFormat="1" applyFont="1" applyFill="1" applyBorder="1" applyAlignment="1">
      <alignment horizontal="right" vertical="center"/>
    </xf>
    <xf numFmtId="187" fontId="26" fillId="2" borderId="3" xfId="124" applyNumberFormat="1" applyFont="1" applyFill="1" applyBorder="1" applyAlignment="1">
      <alignment horizontal="right" vertical="center"/>
    </xf>
    <xf numFmtId="187" fontId="26" fillId="35" borderId="3" xfId="124" applyNumberFormat="1" applyFont="1" applyFill="1" applyBorder="1" applyAlignment="1">
      <alignment horizontal="right" vertical="center"/>
    </xf>
    <xf numFmtId="187" fontId="26" fillId="24" borderId="49" xfId="124" applyNumberFormat="1" applyFont="1" applyFill="1" applyBorder="1" applyAlignment="1">
      <alignment horizontal="right" vertical="center"/>
    </xf>
    <xf numFmtId="187" fontId="26" fillId="0" borderId="70" xfId="124" applyNumberFormat="1" applyFont="1" applyBorder="1" applyAlignment="1">
      <alignment horizontal="right" vertical="center"/>
    </xf>
    <xf numFmtId="187" fontId="26" fillId="0" borderId="96" xfId="124" applyNumberFormat="1" applyFont="1" applyBorder="1" applyAlignment="1">
      <alignment vertical="center"/>
    </xf>
    <xf numFmtId="3" fontId="36" fillId="0" borderId="67" xfId="124" applyNumberFormat="1" applyFont="1" applyBorder="1" applyAlignment="1">
      <alignment vertical="center" shrinkToFit="1"/>
    </xf>
    <xf numFmtId="3" fontId="36" fillId="0" borderId="13" xfId="124" applyNumberFormat="1" applyFont="1" applyBorder="1" applyAlignment="1">
      <alignment horizontal="center" vertical="center"/>
    </xf>
    <xf numFmtId="187" fontId="26" fillId="0" borderId="5" xfId="124" applyNumberFormat="1" applyFont="1" applyBorder="1" applyAlignment="1">
      <alignment horizontal="right" vertical="center"/>
    </xf>
    <xf numFmtId="187" fontId="26" fillId="0" borderId="97" xfId="124" applyNumberFormat="1" applyFont="1" applyBorder="1" applyAlignment="1">
      <alignment horizontal="right" vertical="center"/>
    </xf>
    <xf numFmtId="187" fontId="26" fillId="0" borderId="98" xfId="124" applyNumberFormat="1" applyFont="1" applyBorder="1" applyAlignment="1">
      <alignment horizontal="right" vertical="center"/>
    </xf>
    <xf numFmtId="187" fontId="26" fillId="0" borderId="99" xfId="124" applyNumberFormat="1" applyFont="1" applyBorder="1" applyAlignment="1">
      <alignment vertical="center"/>
    </xf>
    <xf numFmtId="0" fontId="36" fillId="0" borderId="10" xfId="124" applyFont="1" applyBorder="1" applyAlignment="1">
      <alignment horizontal="center" vertical="center" shrinkToFit="1"/>
    </xf>
    <xf numFmtId="3" fontId="36" fillId="0" borderId="68" xfId="124" applyNumberFormat="1" applyFont="1" applyBorder="1" applyAlignment="1">
      <alignment vertical="center" shrinkToFit="1"/>
    </xf>
    <xf numFmtId="3" fontId="36" fillId="0" borderId="26" xfId="124" applyNumberFormat="1" applyFont="1" applyBorder="1" applyAlignment="1">
      <alignment horizontal="center" vertical="center"/>
    </xf>
    <xf numFmtId="187" fontId="26" fillId="35" borderId="4" xfId="124" applyNumberFormat="1" applyFont="1" applyFill="1" applyBorder="1" applyAlignment="1">
      <alignment horizontal="right" vertical="center"/>
    </xf>
    <xf numFmtId="3" fontId="36" fillId="0" borderId="75" xfId="124" applyNumberFormat="1" applyFont="1" applyBorder="1" applyAlignment="1">
      <alignment horizontal="center" vertical="center" shrinkToFit="1"/>
    </xf>
    <xf numFmtId="3" fontId="36" fillId="36" borderId="49" xfId="124" applyNumberFormat="1" applyFont="1" applyFill="1" applyBorder="1" applyAlignment="1">
      <alignment horizontal="center" vertical="center"/>
    </xf>
    <xf numFmtId="3" fontId="36" fillId="36" borderId="67" xfId="124" applyNumberFormat="1" applyFont="1" applyFill="1" applyBorder="1" applyAlignment="1">
      <alignment vertical="center" shrinkToFit="1"/>
    </xf>
    <xf numFmtId="3" fontId="36" fillId="36" borderId="68" xfId="124" applyNumberFormat="1" applyFont="1" applyFill="1" applyBorder="1" applyAlignment="1">
      <alignment horizontal="center" vertical="center"/>
    </xf>
    <xf numFmtId="187" fontId="26" fillId="36" borderId="25" xfId="124" applyNumberFormat="1" applyFont="1" applyFill="1" applyBorder="1" applyAlignment="1">
      <alignment horizontal="right" vertical="center"/>
    </xf>
    <xf numFmtId="187" fontId="26" fillId="36" borderId="3" xfId="124" applyNumberFormat="1" applyFont="1" applyFill="1" applyBorder="1" applyAlignment="1">
      <alignment horizontal="right" vertical="center"/>
    </xf>
    <xf numFmtId="187" fontId="26" fillId="36" borderId="70" xfId="124" applyNumberFormat="1" applyFont="1" applyFill="1" applyBorder="1" applyAlignment="1">
      <alignment horizontal="right" vertical="center"/>
    </xf>
    <xf numFmtId="187" fontId="26" fillId="36" borderId="99" xfId="124" applyNumberFormat="1" applyFont="1" applyFill="1" applyBorder="1" applyAlignment="1">
      <alignment vertical="center"/>
    </xf>
    <xf numFmtId="3" fontId="36" fillId="0" borderId="14" xfId="124" applyNumberFormat="1" applyFont="1" applyBorder="1" applyAlignment="1">
      <alignment horizontal="centerContinuous" vertical="center" shrinkToFit="1"/>
    </xf>
    <xf numFmtId="0" fontId="36" fillId="0" borderId="15" xfId="124" applyFont="1" applyBorder="1" applyAlignment="1">
      <alignment horizontal="centerContinuous" vertical="center" shrinkToFit="1"/>
    </xf>
    <xf numFmtId="3" fontId="36" fillId="0" borderId="68" xfId="124" applyNumberFormat="1" applyFont="1" applyBorder="1" applyAlignment="1">
      <alignment horizontal="center" vertical="center"/>
    </xf>
    <xf numFmtId="0" fontId="36" fillId="0" borderId="10" xfId="124" applyFont="1" applyBorder="1" applyAlignment="1">
      <alignment horizontal="centerContinuous" vertical="center" shrinkToFit="1"/>
    </xf>
    <xf numFmtId="187" fontId="26" fillId="36" borderId="112" xfId="124" applyNumberFormat="1" applyFont="1" applyFill="1" applyBorder="1" applyAlignment="1">
      <alignment horizontal="right" vertical="center"/>
    </xf>
    <xf numFmtId="187" fontId="26" fillId="2" borderId="49" xfId="124" applyNumberFormat="1" applyFont="1" applyFill="1" applyBorder="1" applyAlignment="1">
      <alignment horizontal="right" vertical="center"/>
    </xf>
    <xf numFmtId="187" fontId="26" fillId="36" borderId="5" xfId="124" applyNumberFormat="1" applyFont="1" applyFill="1" applyBorder="1" applyAlignment="1">
      <alignment horizontal="right" vertical="center"/>
    </xf>
    <xf numFmtId="187" fontId="26" fillId="36" borderId="97" xfId="124" applyNumberFormat="1" applyFont="1" applyFill="1" applyBorder="1" applyAlignment="1">
      <alignment horizontal="right" vertical="center"/>
    </xf>
    <xf numFmtId="187" fontId="26" fillId="24" borderId="6" xfId="124" applyNumberFormat="1" applyFont="1" applyFill="1" applyBorder="1" applyAlignment="1">
      <alignment horizontal="right" vertical="center"/>
    </xf>
    <xf numFmtId="3" fontId="36" fillId="34" borderId="49" xfId="124" applyNumberFormat="1" applyFont="1" applyFill="1" applyBorder="1" applyAlignment="1">
      <alignment horizontal="center" vertical="center"/>
    </xf>
    <xf numFmtId="3" fontId="36" fillId="34" borderId="67" xfId="124" applyNumberFormat="1" applyFont="1" applyFill="1" applyBorder="1" applyAlignment="1">
      <alignment vertical="center" shrinkToFit="1"/>
    </xf>
    <xf numFmtId="3" fontId="36" fillId="34" borderId="68" xfId="124" applyNumberFormat="1" applyFont="1" applyFill="1" applyBorder="1" applyAlignment="1">
      <alignment horizontal="center" vertical="center"/>
    </xf>
    <xf numFmtId="187" fontId="26" fillId="34" borderId="112" xfId="124" applyNumberFormat="1" applyFont="1" applyFill="1" applyBorder="1" applyAlignment="1">
      <alignment horizontal="right" vertical="center"/>
    </xf>
    <xf numFmtId="187" fontId="26" fillId="34" borderId="3" xfId="124" applyNumberFormat="1" applyFont="1" applyFill="1" applyBorder="1" applyAlignment="1">
      <alignment horizontal="right" vertical="center"/>
    </xf>
    <xf numFmtId="187" fontId="26" fillId="34" borderId="4" xfId="124" applyNumberFormat="1" applyFont="1" applyFill="1" applyBorder="1" applyAlignment="1">
      <alignment horizontal="right" vertical="center"/>
    </xf>
    <xf numFmtId="187" fontId="26" fillId="34" borderId="49" xfId="124" applyNumberFormat="1" applyFont="1" applyFill="1" applyBorder="1" applyAlignment="1">
      <alignment horizontal="right" vertical="center"/>
    </xf>
    <xf numFmtId="187" fontId="26" fillId="34" borderId="70" xfId="124" applyNumberFormat="1" applyFont="1" applyFill="1" applyBorder="1" applyAlignment="1">
      <alignment horizontal="right" vertical="center"/>
    </xf>
    <xf numFmtId="187" fontId="26" fillId="34" borderId="99" xfId="124" applyNumberFormat="1" applyFont="1" applyFill="1" applyBorder="1" applyAlignment="1">
      <alignment vertical="center"/>
    </xf>
    <xf numFmtId="3" fontId="36" fillId="0" borderId="74" xfId="124" applyNumberFormat="1" applyFont="1" applyBorder="1" applyAlignment="1">
      <alignment horizontal="center" vertical="center" shrinkToFit="1"/>
    </xf>
    <xf numFmtId="187" fontId="26" fillId="24" borderId="5" xfId="124" applyNumberFormat="1" applyFont="1" applyFill="1" applyBorder="1" applyAlignment="1">
      <alignment horizontal="right" vertical="center"/>
    </xf>
    <xf numFmtId="187" fontId="26" fillId="0" borderId="6" xfId="124" applyNumberFormat="1" applyFont="1" applyBorder="1" applyAlignment="1">
      <alignment horizontal="right" vertical="center"/>
    </xf>
    <xf numFmtId="187" fontId="26" fillId="24" borderId="83" xfId="124" applyNumberFormat="1" applyFont="1" applyFill="1" applyBorder="1" applyAlignment="1">
      <alignment horizontal="right" vertical="center"/>
    </xf>
    <xf numFmtId="187" fontId="26" fillId="35" borderId="67" xfId="124" applyNumberFormat="1" applyFont="1" applyFill="1" applyBorder="1" applyAlignment="1">
      <alignment horizontal="right" vertical="center"/>
    </xf>
    <xf numFmtId="187" fontId="26" fillId="2" borderId="5" xfId="124" applyNumberFormat="1" applyFont="1" applyFill="1" applyBorder="1" applyAlignment="1">
      <alignment horizontal="right" vertical="center"/>
    </xf>
    <xf numFmtId="187" fontId="26" fillId="24" borderId="67" xfId="124" applyNumberFormat="1" applyFont="1" applyFill="1" applyBorder="1" applyAlignment="1">
      <alignment horizontal="right" vertical="center"/>
    </xf>
    <xf numFmtId="187" fontId="26" fillId="24" borderId="4" xfId="124" applyNumberFormat="1" applyFont="1" applyFill="1" applyBorder="1" applyAlignment="1">
      <alignment horizontal="right" vertical="center"/>
    </xf>
    <xf numFmtId="187" fontId="26" fillId="2" borderId="97" xfId="124" applyNumberFormat="1" applyFont="1" applyFill="1" applyBorder="1" applyAlignment="1">
      <alignment horizontal="right" vertical="center"/>
    </xf>
    <xf numFmtId="187" fontId="26" fillId="2" borderId="67" xfId="124" applyNumberFormat="1" applyFont="1" applyFill="1" applyBorder="1" applyAlignment="1">
      <alignment horizontal="right" vertical="center"/>
    </xf>
    <xf numFmtId="187" fontId="26" fillId="35" borderId="6" xfId="124" applyNumberFormat="1" applyFont="1" applyFill="1" applyBorder="1" applyAlignment="1">
      <alignment horizontal="right" vertical="center"/>
    </xf>
    <xf numFmtId="187" fontId="26" fillId="0" borderId="112" xfId="124" applyNumberFormat="1" applyFont="1" applyBorder="1" applyAlignment="1">
      <alignment horizontal="right" vertical="center"/>
    </xf>
    <xf numFmtId="187" fontId="26" fillId="0" borderId="49" xfId="124" applyNumberFormat="1" applyFont="1" applyBorder="1" applyAlignment="1">
      <alignment horizontal="right" vertical="center"/>
    </xf>
    <xf numFmtId="187" fontId="26" fillId="35" borderId="49" xfId="124" applyNumberFormat="1" applyFont="1" applyFill="1" applyBorder="1" applyAlignment="1">
      <alignment horizontal="right" vertical="center"/>
    </xf>
    <xf numFmtId="187" fontId="26" fillId="0" borderId="102" xfId="124" applyNumberFormat="1" applyFont="1" applyBorder="1" applyAlignment="1">
      <alignment horizontal="right" vertical="center"/>
    </xf>
    <xf numFmtId="187" fontId="26" fillId="0" borderId="103" xfId="124" applyNumberFormat="1" applyFont="1" applyBorder="1" applyAlignment="1">
      <alignment vertical="center"/>
    </xf>
    <xf numFmtId="187" fontId="26" fillId="0" borderId="72" xfId="124" applyNumberFormat="1" applyFont="1" applyBorder="1" applyAlignment="1">
      <alignment horizontal="right" vertical="center"/>
    </xf>
    <xf numFmtId="187" fontId="26" fillId="35" borderId="72" xfId="124" applyNumberFormat="1" applyFont="1" applyFill="1" applyBorder="1" applyAlignment="1">
      <alignment horizontal="right" vertical="center"/>
    </xf>
    <xf numFmtId="187" fontId="26" fillId="2" borderId="72" xfId="124" applyNumberFormat="1" applyFont="1" applyFill="1" applyBorder="1" applyAlignment="1">
      <alignment horizontal="right" vertical="center"/>
    </xf>
    <xf numFmtId="187" fontId="26" fillId="0" borderId="49" xfId="124" applyNumberFormat="1" applyFont="1" applyBorder="1" applyAlignment="1">
      <alignment horizontal="right" vertical="center" wrapText="1"/>
    </xf>
    <xf numFmtId="3" fontId="36" fillId="0" borderId="3" xfId="124" applyNumberFormat="1" applyFont="1" applyBorder="1" applyAlignment="1">
      <alignment vertical="center" shrinkToFit="1"/>
    </xf>
    <xf numFmtId="187" fontId="26" fillId="34" borderId="25" xfId="124" applyNumberFormat="1" applyFont="1" applyFill="1" applyBorder="1" applyAlignment="1">
      <alignment horizontal="right" vertical="center"/>
    </xf>
    <xf numFmtId="3" fontId="36" fillId="0" borderId="14" xfId="124" applyNumberFormat="1" applyFont="1" applyBorder="1" applyAlignment="1">
      <alignment horizontal="center" vertical="center" shrinkToFit="1"/>
    </xf>
    <xf numFmtId="3" fontId="36" fillId="0" borderId="3" xfId="124" applyNumberFormat="1" applyFont="1" applyBorder="1" applyAlignment="1">
      <alignment horizontal="center" vertical="center"/>
    </xf>
    <xf numFmtId="3" fontId="36" fillId="0" borderId="0" xfId="124" applyNumberFormat="1" applyFont="1" applyAlignment="1">
      <alignment vertical="center" shrinkToFit="1"/>
    </xf>
    <xf numFmtId="3" fontId="36" fillId="34" borderId="6" xfId="124" applyNumberFormat="1" applyFont="1" applyFill="1" applyBorder="1" applyAlignment="1">
      <alignment vertical="center" shrinkToFit="1"/>
    </xf>
    <xf numFmtId="3" fontId="36" fillId="34" borderId="46" xfId="124" applyNumberFormat="1" applyFont="1" applyFill="1" applyBorder="1" applyAlignment="1">
      <alignment horizontal="center" vertical="center"/>
    </xf>
    <xf numFmtId="187" fontId="26" fillId="34" borderId="114" xfId="124" applyNumberFormat="1" applyFont="1" applyFill="1" applyBorder="1" applyAlignment="1">
      <alignment horizontal="right" vertical="center"/>
    </xf>
    <xf numFmtId="187" fontId="26" fillId="34" borderId="38" xfId="124" applyNumberFormat="1" applyFont="1" applyFill="1" applyBorder="1" applyAlignment="1">
      <alignment horizontal="right" vertical="center"/>
    </xf>
    <xf numFmtId="187" fontId="26" fillId="0" borderId="112" xfId="84" applyNumberFormat="1" applyFont="1" applyBorder="1" applyAlignment="1">
      <alignment horizontal="right" vertical="center"/>
    </xf>
    <xf numFmtId="187" fontId="26" fillId="0" borderId="83" xfId="124" applyNumberFormat="1" applyFont="1" applyBorder="1" applyAlignment="1">
      <alignment horizontal="right" vertical="center"/>
    </xf>
    <xf numFmtId="187" fontId="26" fillId="0" borderId="93" xfId="124" applyNumberFormat="1" applyFont="1" applyBorder="1" applyAlignment="1">
      <alignment vertical="center"/>
    </xf>
    <xf numFmtId="187" fontId="26" fillId="0" borderId="12" xfId="124" applyNumberFormat="1" applyFont="1" applyBorder="1" applyAlignment="1">
      <alignment horizontal="right" vertical="center"/>
    </xf>
    <xf numFmtId="3" fontId="36" fillId="34" borderId="3" xfId="124" applyNumberFormat="1" applyFont="1" applyFill="1" applyBorder="1" applyAlignment="1">
      <alignment vertical="center" shrinkToFit="1"/>
    </xf>
    <xf numFmtId="187" fontId="26" fillId="34" borderId="12" xfId="124" applyNumberFormat="1" applyFont="1" applyFill="1" applyBorder="1" applyAlignment="1">
      <alignment horizontal="right" vertical="center"/>
    </xf>
    <xf numFmtId="187" fontId="26" fillId="34" borderId="5" xfId="124" applyNumberFormat="1" applyFont="1" applyFill="1" applyBorder="1" applyAlignment="1">
      <alignment horizontal="right" vertical="center"/>
    </xf>
    <xf numFmtId="187" fontId="26" fillId="34" borderId="96" xfId="124" applyNumberFormat="1" applyFont="1" applyFill="1" applyBorder="1" applyAlignment="1">
      <alignment vertical="center"/>
    </xf>
    <xf numFmtId="3" fontId="36" fillId="0" borderId="12" xfId="124" applyNumberFormat="1" applyFont="1" applyBorder="1" applyAlignment="1">
      <alignment vertical="center" shrinkToFit="1"/>
    </xf>
    <xf numFmtId="0" fontId="36" fillId="0" borderId="3" xfId="124" applyFont="1" applyBorder="1" applyAlignment="1">
      <alignment horizontal="centerContinuous" vertical="center"/>
    </xf>
    <xf numFmtId="3" fontId="36" fillId="0" borderId="4" xfId="124" applyNumberFormat="1" applyFont="1" applyBorder="1" applyAlignment="1">
      <alignment vertical="center" shrinkToFit="1"/>
    </xf>
    <xf numFmtId="3" fontId="36" fillId="0" borderId="5" xfId="124" applyNumberFormat="1" applyFont="1" applyBorder="1" applyAlignment="1">
      <alignment horizontal="center" vertical="center"/>
    </xf>
    <xf numFmtId="0" fontId="36" fillId="0" borderId="3" xfId="124" applyFont="1" applyBorder="1" applyAlignment="1">
      <alignment horizontal="center"/>
    </xf>
    <xf numFmtId="187" fontId="26" fillId="35" borderId="5" xfId="124" applyNumberFormat="1" applyFont="1" applyFill="1" applyBorder="1" applyAlignment="1">
      <alignment horizontal="right" vertical="center"/>
    </xf>
    <xf numFmtId="3" fontId="36" fillId="0" borderId="82" xfId="124" applyNumberFormat="1" applyFont="1" applyBorder="1" applyAlignment="1">
      <alignment vertical="center" shrinkToFit="1"/>
    </xf>
    <xf numFmtId="0" fontId="36" fillId="36" borderId="18" xfId="124" applyFont="1" applyFill="1" applyBorder="1" applyAlignment="1">
      <alignment horizontal="center"/>
    </xf>
    <xf numFmtId="3" fontId="36" fillId="36" borderId="49" xfId="124" applyNumberFormat="1" applyFont="1" applyFill="1" applyBorder="1" applyAlignment="1">
      <alignment vertical="center" shrinkToFit="1"/>
    </xf>
    <xf numFmtId="187" fontId="26" fillId="36" borderId="12" xfId="124" applyNumberFormat="1" applyFont="1" applyFill="1" applyBorder="1" applyAlignment="1">
      <alignment horizontal="right" vertical="center"/>
    </xf>
    <xf numFmtId="187" fontId="26" fillId="36" borderId="96" xfId="124" applyNumberFormat="1" applyFont="1" applyFill="1" applyBorder="1" applyAlignment="1">
      <alignment vertical="center"/>
    </xf>
    <xf numFmtId="0" fontId="36" fillId="0" borderId="76" xfId="124" applyFont="1" applyBorder="1" applyAlignment="1">
      <alignment vertical="center"/>
    </xf>
    <xf numFmtId="0" fontId="36" fillId="0" borderId="77" xfId="124" applyFont="1" applyBorder="1" applyAlignment="1">
      <alignment vertical="center"/>
    </xf>
    <xf numFmtId="0" fontId="36" fillId="0" borderId="106" xfId="124" applyFont="1" applyBorder="1" applyAlignment="1">
      <alignment vertical="center"/>
    </xf>
    <xf numFmtId="0" fontId="36" fillId="0" borderId="105" xfId="124" applyFont="1" applyBorder="1" applyAlignment="1">
      <alignment vertical="center"/>
    </xf>
    <xf numFmtId="187" fontId="26" fillId="0" borderId="106" xfId="124" applyNumberFormat="1" applyFont="1" applyBorder="1" applyAlignment="1">
      <alignment horizontal="right" vertical="center"/>
    </xf>
    <xf numFmtId="187" fontId="26" fillId="0" borderId="107" xfId="124" applyNumberFormat="1" applyFont="1" applyBorder="1" applyAlignment="1">
      <alignment horizontal="right" vertical="center"/>
    </xf>
    <xf numFmtId="187" fontId="26" fillId="0" borderId="109" xfId="124" applyNumberFormat="1" applyFont="1" applyBorder="1" applyAlignment="1">
      <alignment horizontal="right" vertical="center"/>
    </xf>
    <xf numFmtId="187" fontId="26" fillId="0" borderId="110" xfId="124" applyNumberFormat="1" applyFont="1" applyBorder="1" applyAlignment="1">
      <alignment vertical="center"/>
    </xf>
    <xf numFmtId="38" fontId="32" fillId="0" borderId="0" xfId="157" applyFont="1">
      <alignment vertical="center"/>
    </xf>
    <xf numFmtId="0" fontId="0" fillId="0" borderId="0" xfId="0" applyAlignment="1">
      <alignment horizontal="left"/>
    </xf>
    <xf numFmtId="0" fontId="74" fillId="0" borderId="0" xfId="0" applyFont="1"/>
    <xf numFmtId="3" fontId="80" fillId="0" borderId="0" xfId="150" applyNumberFormat="1"/>
    <xf numFmtId="0" fontId="20" fillId="0" borderId="3" xfId="4" applyFont="1" applyBorder="1" applyAlignment="1">
      <alignment horizontal="center"/>
    </xf>
    <xf numFmtId="38" fontId="85" fillId="2" borderId="94" xfId="83" applyFont="1" applyFill="1" applyBorder="1" applyAlignment="1">
      <alignment horizontal="right"/>
    </xf>
    <xf numFmtId="38" fontId="85" fillId="0" borderId="94" xfId="83" applyFont="1" applyBorder="1" applyAlignment="1">
      <alignment horizontal="right"/>
    </xf>
    <xf numFmtId="38" fontId="85" fillId="0" borderId="26" xfId="83" applyFont="1" applyBorder="1" applyAlignment="1">
      <alignment horizontal="right"/>
    </xf>
    <xf numFmtId="180" fontId="86" fillId="0" borderId="0" xfId="7" applyNumberFormat="1" applyFont="1">
      <alignment vertical="center"/>
    </xf>
    <xf numFmtId="38" fontId="33" fillId="0" borderId="0" xfId="2" applyNumberFormat="1" applyFont="1" applyAlignment="1">
      <alignment vertical="center" shrinkToFit="1"/>
    </xf>
    <xf numFmtId="0" fontId="33" fillId="0" borderId="0" xfId="2" applyFont="1" applyAlignment="1">
      <alignment horizontal="center"/>
    </xf>
    <xf numFmtId="38" fontId="33" fillId="0" borderId="0" xfId="2" applyNumberFormat="1" applyFont="1" applyAlignment="1">
      <alignment horizontal="center" vertical="center" shrinkToFit="1"/>
    </xf>
    <xf numFmtId="177" fontId="33" fillId="0" borderId="0" xfId="9" applyNumberFormat="1" applyFont="1" applyAlignment="1">
      <alignment horizontal="center" vertical="center" shrinkToFit="1"/>
    </xf>
    <xf numFmtId="38" fontId="34" fillId="0" borderId="0" xfId="2" applyNumberFormat="1" applyFont="1" applyAlignment="1">
      <alignment horizontal="distributed" vertical="center" indent="1"/>
    </xf>
    <xf numFmtId="38" fontId="34" fillId="0" borderId="0" xfId="9" applyFont="1" applyAlignment="1">
      <alignment horizontal="right" vertical="center"/>
    </xf>
    <xf numFmtId="176" fontId="33" fillId="0" borderId="0" xfId="10" applyNumberFormat="1" applyFont="1" applyAlignment="1">
      <alignment horizontal="right" vertical="center" shrinkToFit="1"/>
    </xf>
    <xf numFmtId="38" fontId="33" fillId="0" borderId="0" xfId="2" applyNumberFormat="1" applyFont="1" applyAlignment="1">
      <alignment horizontal="distributed" vertical="center" indent="1"/>
    </xf>
    <xf numFmtId="38" fontId="33" fillId="0" borderId="0" xfId="9" applyFont="1" applyAlignment="1">
      <alignment horizontal="right" vertical="center"/>
    </xf>
    <xf numFmtId="177" fontId="33" fillId="0" borderId="0" xfId="9" applyNumberFormat="1" applyFont="1" applyAlignment="1">
      <alignment horizontal="right" vertical="center"/>
    </xf>
    <xf numFmtId="38" fontId="33" fillId="0" borderId="72" xfId="2" applyNumberFormat="1" applyFont="1" applyBorder="1" applyAlignment="1">
      <alignment horizontal="center" vertical="center" shrinkToFit="1"/>
    </xf>
    <xf numFmtId="38" fontId="33" fillId="0" borderId="12" xfId="9" applyFont="1" applyBorder="1" applyAlignment="1">
      <alignment horizontal="right" vertical="center"/>
    </xf>
    <xf numFmtId="38" fontId="29" fillId="2" borderId="0" xfId="139" applyFont="1" applyFill="1" applyAlignment="1"/>
    <xf numFmtId="38" fontId="29" fillId="0" borderId="0" xfId="139" applyFont="1" applyAlignment="1"/>
    <xf numFmtId="0" fontId="23" fillId="2" borderId="0" xfId="6" applyFont="1" applyFill="1" applyAlignment="1">
      <alignment horizontal="left"/>
    </xf>
    <xf numFmtId="0" fontId="27" fillId="2" borderId="0" xfId="6" applyFont="1" applyFill="1" applyAlignment="1">
      <alignment horizontal="left"/>
    </xf>
    <xf numFmtId="0" fontId="27" fillId="2" borderId="0" xfId="8" applyFont="1" applyFill="1" applyAlignment="1">
      <alignment horizontal="left"/>
    </xf>
    <xf numFmtId="0" fontId="27" fillId="2" borderId="0" xfId="6" applyFont="1" applyFill="1" applyAlignment="1">
      <alignment horizontal="left" vertical="center"/>
    </xf>
    <xf numFmtId="0" fontId="27" fillId="2" borderId="0" xfId="12" applyFont="1" applyFill="1" applyAlignment="1">
      <alignment horizontal="left"/>
    </xf>
    <xf numFmtId="0" fontId="22" fillId="0" borderId="0" xfId="6" applyAlignment="1">
      <alignment horizontal="left"/>
    </xf>
    <xf numFmtId="184" fontId="107" fillId="0" borderId="0" xfId="143" applyNumberFormat="1" applyFont="1" applyAlignment="1">
      <alignment vertical="top"/>
    </xf>
    <xf numFmtId="179" fontId="77" fillId="0" borderId="0" xfId="143" applyNumberFormat="1" applyFont="1"/>
    <xf numFmtId="0" fontId="20" fillId="0" borderId="44" xfId="4" applyFont="1" applyBorder="1" applyAlignment="1">
      <alignment horizontal="center" vertical="center" wrapText="1"/>
    </xf>
    <xf numFmtId="0" fontId="20" fillId="0" borderId="120" xfId="4" applyFont="1" applyBorder="1" applyAlignment="1">
      <alignment horizontal="center" vertical="center" wrapText="1"/>
    </xf>
    <xf numFmtId="0" fontId="20" fillId="0" borderId="22" xfId="4" applyFont="1" applyBorder="1" applyAlignment="1">
      <alignment vertical="center"/>
    </xf>
    <xf numFmtId="0" fontId="20" fillId="0" borderId="5" xfId="4" applyFont="1" applyBorder="1" applyAlignment="1">
      <alignment vertical="center"/>
    </xf>
    <xf numFmtId="0" fontId="20" fillId="0" borderId="31" xfId="4" applyFont="1" applyBorder="1" applyAlignment="1">
      <alignment vertical="center"/>
    </xf>
    <xf numFmtId="38" fontId="33" fillId="0" borderId="17" xfId="2" applyNumberFormat="1" applyFont="1" applyBorder="1" applyAlignment="1">
      <alignment horizontal="center" vertical="center" shrinkToFit="1"/>
    </xf>
    <xf numFmtId="38" fontId="33" fillId="0" borderId="18" xfId="2" applyNumberFormat="1" applyFont="1" applyBorder="1" applyAlignment="1">
      <alignment horizontal="center" vertical="center" shrinkToFit="1"/>
    </xf>
    <xf numFmtId="38" fontId="33" fillId="0" borderId="19" xfId="2" applyNumberFormat="1" applyFont="1" applyBorder="1" applyAlignment="1">
      <alignment horizontal="center" vertical="center" shrinkToFit="1"/>
    </xf>
    <xf numFmtId="38" fontId="26" fillId="30" borderId="30" xfId="9" applyFont="1" applyFill="1" applyBorder="1"/>
    <xf numFmtId="38" fontId="26" fillId="30" borderId="21" xfId="9" applyFont="1" applyFill="1" applyBorder="1"/>
    <xf numFmtId="38" fontId="26" fillId="25" borderId="21" xfId="9" applyFont="1" applyFill="1" applyBorder="1" applyAlignment="1">
      <alignment horizontal="right" vertical="center"/>
    </xf>
    <xf numFmtId="38" fontId="26" fillId="30" borderId="21" xfId="9" applyFont="1" applyFill="1" applyBorder="1" applyAlignment="1">
      <alignment horizontal="right" vertical="center"/>
    </xf>
    <xf numFmtId="38" fontId="26" fillId="30" borderId="69" xfId="9" applyFont="1" applyFill="1" applyBorder="1"/>
    <xf numFmtId="38" fontId="26" fillId="30" borderId="24" xfId="9" applyFont="1" applyFill="1" applyBorder="1"/>
    <xf numFmtId="38" fontId="26" fillId="26" borderId="3" xfId="9" applyFont="1" applyFill="1" applyBorder="1"/>
    <xf numFmtId="38" fontId="26" fillId="25" borderId="3" xfId="9" applyFont="1" applyFill="1" applyBorder="1" applyAlignment="1">
      <alignment horizontal="right" vertical="center"/>
    </xf>
    <xf numFmtId="38" fontId="26" fillId="27" borderId="3" xfId="9" applyFont="1" applyFill="1" applyBorder="1" applyAlignment="1">
      <alignment horizontal="right" vertical="center"/>
    </xf>
    <xf numFmtId="38" fontId="26" fillId="0" borderId="70" xfId="9" applyFont="1" applyBorder="1"/>
    <xf numFmtId="38" fontId="26" fillId="30" borderId="12" xfId="9" applyFont="1" applyFill="1" applyBorder="1"/>
    <xf numFmtId="38" fontId="26" fillId="30" borderId="3" xfId="9" applyFont="1" applyFill="1" applyBorder="1"/>
    <xf numFmtId="38" fontId="26" fillId="30" borderId="3" xfId="9" applyFont="1" applyFill="1" applyBorder="1" applyAlignment="1">
      <alignment horizontal="right" vertical="center"/>
    </xf>
    <xf numFmtId="38" fontId="26" fillId="30" borderId="70" xfId="9" applyFont="1" applyFill="1" applyBorder="1"/>
    <xf numFmtId="38" fontId="26" fillId="30" borderId="26" xfId="9" applyFont="1" applyFill="1" applyBorder="1"/>
    <xf numFmtId="38" fontId="26" fillId="25" borderId="47" xfId="9" applyFont="1" applyFill="1" applyBorder="1" applyAlignment="1">
      <alignment horizontal="right" vertical="center"/>
    </xf>
    <xf numFmtId="38" fontId="26" fillId="27" borderId="47" xfId="9" applyFont="1" applyFill="1" applyBorder="1" applyAlignment="1">
      <alignment horizontal="right" vertical="center"/>
    </xf>
    <xf numFmtId="38" fontId="26" fillId="26" borderId="70" xfId="9" applyFont="1" applyFill="1" applyBorder="1"/>
    <xf numFmtId="0" fontId="112" fillId="0" borderId="0" xfId="7" applyFont="1">
      <alignment vertical="center"/>
    </xf>
    <xf numFmtId="38" fontId="123" fillId="0" borderId="0" xfId="2" applyNumberFormat="1" applyFont="1" applyAlignment="1">
      <alignment horizontal="center" vertical="center"/>
    </xf>
    <xf numFmtId="179" fontId="32" fillId="0" borderId="0" xfId="7" applyNumberFormat="1" applyFont="1">
      <alignment vertical="center"/>
    </xf>
    <xf numFmtId="183" fontId="32" fillId="0" borderId="0" xfId="7" applyNumberFormat="1" applyFont="1">
      <alignment vertical="center"/>
    </xf>
    <xf numFmtId="3" fontId="114" fillId="0" borderId="0" xfId="2" applyNumberFormat="1" applyFont="1" applyAlignment="1">
      <alignment horizontal="center" vertical="center"/>
    </xf>
    <xf numFmtId="3" fontId="114" fillId="0" borderId="0" xfId="2" applyNumberFormat="1" applyFont="1" applyAlignment="1">
      <alignment horizontal="center" vertical="center" wrapText="1"/>
    </xf>
    <xf numFmtId="0" fontId="114" fillId="0" borderId="0" xfId="2" applyFont="1" applyAlignment="1">
      <alignment horizontal="centerContinuous" vertical="center" wrapText="1"/>
    </xf>
    <xf numFmtId="0" fontId="114" fillId="0" borderId="0" xfId="2" applyFont="1" applyAlignment="1">
      <alignment horizontal="centerContinuous" vertical="center"/>
    </xf>
    <xf numFmtId="0" fontId="114" fillId="0" borderId="0" xfId="2" applyFont="1" applyAlignment="1">
      <alignment horizontal="center" vertical="center"/>
    </xf>
    <xf numFmtId="0" fontId="115" fillId="0" borderId="0" xfId="2" applyFont="1" applyAlignment="1">
      <alignment horizontal="center" vertical="center" wrapText="1"/>
    </xf>
    <xf numFmtId="190" fontId="118" fillId="0" borderId="0" xfId="9" applyNumberFormat="1" applyFont="1"/>
    <xf numFmtId="38" fontId="118" fillId="0" borderId="0" xfId="9" applyFont="1"/>
    <xf numFmtId="38" fontId="118" fillId="0" borderId="0" xfId="9" applyFont="1" applyAlignment="1">
      <alignment horizontal="right" vertical="center"/>
    </xf>
    <xf numFmtId="0" fontId="114" fillId="0" borderId="0" xfId="2" applyFont="1" applyAlignment="1">
      <alignment horizontal="center" vertical="center" wrapText="1" shrinkToFit="1"/>
    </xf>
    <xf numFmtId="38" fontId="122" fillId="0" borderId="0" xfId="2" applyNumberFormat="1" applyFont="1" applyAlignment="1">
      <alignment horizontal="center" vertical="center" wrapText="1" shrinkToFit="1"/>
    </xf>
    <xf numFmtId="3" fontId="114" fillId="0" borderId="0" xfId="2" applyNumberFormat="1" applyFont="1" applyAlignment="1">
      <alignment horizontal="center" vertical="center" wrapText="1" shrinkToFit="1"/>
    </xf>
    <xf numFmtId="0" fontId="113" fillId="0" borderId="0" xfId="2" applyFont="1" applyAlignment="1">
      <alignment vertical="center" shrinkToFit="1"/>
    </xf>
    <xf numFmtId="189" fontId="118" fillId="0" borderId="0" xfId="9" applyNumberFormat="1" applyFont="1"/>
    <xf numFmtId="38" fontId="123" fillId="0" borderId="0" xfId="2" applyNumberFormat="1" applyFont="1" applyAlignment="1">
      <alignment horizontal="center" vertical="center" shrinkToFit="1"/>
    </xf>
    <xf numFmtId="9" fontId="77" fillId="0" borderId="0" xfId="143" applyNumberFormat="1" applyFont="1"/>
    <xf numFmtId="0" fontId="20" fillId="0" borderId="38" xfId="4" applyFont="1" applyBorder="1" applyAlignment="1">
      <alignment horizontal="center" vertical="center"/>
    </xf>
    <xf numFmtId="0" fontId="20" fillId="0" borderId="17" xfId="4" applyFont="1" applyBorder="1" applyAlignment="1">
      <alignment horizontal="center" vertical="center"/>
    </xf>
    <xf numFmtId="0" fontId="20" fillId="0" borderId="30" xfId="4" applyFont="1" applyBorder="1" applyAlignment="1">
      <alignment horizontal="center" vertical="center"/>
    </xf>
    <xf numFmtId="0" fontId="20" fillId="0" borderId="12" xfId="4" applyFont="1" applyBorder="1" applyAlignment="1">
      <alignment horizontal="center" vertical="center"/>
    </xf>
    <xf numFmtId="0" fontId="20" fillId="0" borderId="7" xfId="4" applyFont="1" applyBorder="1" applyAlignment="1">
      <alignment horizontal="center" vertical="center" wrapText="1"/>
    </xf>
    <xf numFmtId="0" fontId="20" fillId="0" borderId="139" xfId="4" applyFont="1" applyBorder="1" applyAlignment="1">
      <alignment horizontal="center" vertical="center" wrapText="1"/>
    </xf>
    <xf numFmtId="0" fontId="20" fillId="0" borderId="17" xfId="4" applyFont="1" applyBorder="1" applyAlignment="1">
      <alignment vertical="center"/>
    </xf>
    <xf numFmtId="0" fontId="20" fillId="0" borderId="74" xfId="4" applyFont="1" applyBorder="1" applyAlignment="1">
      <alignment vertical="center"/>
    </xf>
    <xf numFmtId="0" fontId="20" fillId="0" borderId="9" xfId="4" applyFont="1" applyBorder="1" applyAlignment="1">
      <alignment horizontal="center" vertical="center" wrapText="1"/>
    </xf>
    <xf numFmtId="0" fontId="20" fillId="0" borderId="23" xfId="4" applyFont="1" applyBorder="1" applyAlignment="1">
      <alignment horizontal="center" vertical="center"/>
    </xf>
    <xf numFmtId="0" fontId="20" fillId="0" borderId="13" xfId="4" applyFont="1" applyBorder="1" applyAlignment="1">
      <alignment horizontal="center" vertical="center"/>
    </xf>
    <xf numFmtId="0" fontId="20" fillId="0" borderId="23" xfId="4" applyFont="1" applyBorder="1" applyAlignment="1">
      <alignment vertical="center"/>
    </xf>
    <xf numFmtId="0" fontId="20" fillId="0" borderId="13" xfId="4" applyFont="1" applyBorder="1" applyAlignment="1">
      <alignment vertical="center"/>
    </xf>
    <xf numFmtId="0" fontId="20" fillId="0" borderId="19" xfId="4" applyFont="1" applyBorder="1" applyAlignment="1">
      <alignment vertical="center"/>
    </xf>
    <xf numFmtId="0" fontId="20" fillId="0" borderId="19" xfId="4" applyFont="1" applyBorder="1" applyAlignment="1">
      <alignment horizontal="center" vertical="center" wrapText="1"/>
    </xf>
    <xf numFmtId="38" fontId="26" fillId="0" borderId="0" xfId="9" applyFont="1" applyBorder="1"/>
    <xf numFmtId="38" fontId="113" fillId="0" borderId="0" xfId="2" applyNumberFormat="1" applyFont="1" applyAlignment="1">
      <alignment vertical="center" shrinkToFit="1"/>
    </xf>
    <xf numFmtId="177" fontId="36" fillId="0" borderId="0" xfId="5" applyNumberFormat="1" applyFont="1">
      <alignment vertical="center"/>
    </xf>
    <xf numFmtId="0" fontId="66" fillId="2" borderId="3" xfId="2" applyFont="1" applyFill="1" applyBorder="1" applyAlignment="1">
      <alignment vertical="center" shrinkToFit="1"/>
    </xf>
    <xf numFmtId="182" fontId="17" fillId="29" borderId="49" xfId="139" applyNumberFormat="1" applyFont="1" applyFill="1" applyBorder="1">
      <alignment vertical="center"/>
    </xf>
    <xf numFmtId="182" fontId="17" fillId="29" borderId="4" xfId="139" applyNumberFormat="1" applyFont="1" applyFill="1" applyBorder="1">
      <alignment vertical="center"/>
    </xf>
    <xf numFmtId="3" fontId="73" fillId="0" borderId="15" xfId="138" applyNumberFormat="1" applyFont="1" applyBorder="1" applyAlignment="1">
      <alignment horizontal="center" vertical="center" shrinkToFit="1"/>
    </xf>
    <xf numFmtId="0" fontId="127" fillId="0" borderId="0" xfId="6" applyFont="1"/>
    <xf numFmtId="0" fontId="20" fillId="0" borderId="18" xfId="4" applyFont="1" applyBorder="1" applyAlignment="1">
      <alignment horizontal="center" vertical="center" wrapText="1"/>
    </xf>
    <xf numFmtId="0" fontId="20" fillId="0" borderId="21" xfId="4" applyFont="1" applyBorder="1" applyAlignment="1">
      <alignment horizontal="center" vertical="center"/>
    </xf>
    <xf numFmtId="0" fontId="20" fillId="0" borderId="3" xfId="4" applyFont="1" applyBorder="1" applyAlignment="1">
      <alignment horizontal="center" vertical="center"/>
    </xf>
    <xf numFmtId="0" fontId="20" fillId="0" borderId="8" xfId="4" applyFont="1" applyBorder="1" applyAlignment="1">
      <alignment horizontal="center" vertical="center" wrapText="1"/>
    </xf>
    <xf numFmtId="0" fontId="20" fillId="0" borderId="18" xfId="4" applyFont="1" applyBorder="1" applyAlignment="1">
      <alignment horizontal="center" vertical="center"/>
    </xf>
    <xf numFmtId="180" fontId="36" fillId="31" borderId="47" xfId="0" applyNumberFormat="1" applyFont="1" applyFill="1" applyBorder="1" applyAlignment="1" applyProtection="1">
      <alignment horizontal="right" vertical="center"/>
      <protection locked="0"/>
    </xf>
    <xf numFmtId="180" fontId="36" fillId="31" borderId="3" xfId="0" applyNumberFormat="1" applyFont="1" applyFill="1" applyBorder="1" applyAlignment="1" applyProtection="1">
      <alignment horizontal="right" vertical="center"/>
      <protection locked="0"/>
    </xf>
    <xf numFmtId="180" fontId="36" fillId="0" borderId="107" xfId="0" applyNumberFormat="1" applyFont="1" applyBorder="1" applyAlignment="1" applyProtection="1">
      <alignment horizontal="right" vertical="center"/>
      <protection locked="0"/>
    </xf>
    <xf numFmtId="180" fontId="36" fillId="31" borderId="142" xfId="0" applyNumberFormat="1" applyFont="1" applyFill="1" applyBorder="1" applyAlignment="1" applyProtection="1">
      <alignment horizontal="right" vertical="center"/>
      <protection locked="0"/>
    </xf>
    <xf numFmtId="180" fontId="36" fillId="31" borderId="13" xfId="0" applyNumberFormat="1" applyFont="1" applyFill="1" applyBorder="1" applyAlignment="1" applyProtection="1">
      <alignment horizontal="right" vertical="center"/>
      <protection locked="0"/>
    </xf>
    <xf numFmtId="180" fontId="36" fillId="0" borderId="105" xfId="0" applyNumberFormat="1" applyFont="1" applyBorder="1" applyAlignment="1" applyProtection="1">
      <alignment horizontal="right" vertical="center"/>
      <protection locked="0"/>
    </xf>
    <xf numFmtId="180" fontId="36" fillId="0" borderId="3" xfId="0" applyNumberFormat="1" applyFont="1" applyBorder="1" applyAlignment="1" applyProtection="1">
      <alignment horizontal="right" vertical="center"/>
      <protection locked="0"/>
    </xf>
    <xf numFmtId="180" fontId="36" fillId="0" borderId="13" xfId="0" applyNumberFormat="1" applyFont="1" applyBorder="1" applyAlignment="1" applyProtection="1">
      <alignment horizontal="right" vertical="center"/>
      <protection locked="0"/>
    </xf>
    <xf numFmtId="3" fontId="36" fillId="31" borderId="5" xfId="147" applyNumberFormat="1" applyFont="1" applyFill="1" applyBorder="1" applyAlignment="1">
      <alignment horizontal="center" vertical="center"/>
    </xf>
    <xf numFmtId="3" fontId="36" fillId="0" borderId="141" xfId="147" applyNumberFormat="1" applyFont="1" applyBorder="1" applyAlignment="1">
      <alignment horizontal="center" vertical="center"/>
    </xf>
    <xf numFmtId="3" fontId="36" fillId="0" borderId="120" xfId="147" applyNumberFormat="1" applyFont="1" applyBorder="1" applyAlignment="1">
      <alignment horizontal="center" vertical="center"/>
    </xf>
    <xf numFmtId="3" fontId="36" fillId="31" borderId="22" xfId="147" applyNumberFormat="1" applyFont="1" applyFill="1" applyBorder="1" applyAlignment="1">
      <alignment horizontal="center" vertical="center"/>
    </xf>
    <xf numFmtId="3" fontId="36" fillId="2" borderId="5" xfId="147" applyNumberFormat="1" applyFont="1" applyFill="1" applyBorder="1" applyAlignment="1">
      <alignment horizontal="center" vertical="center"/>
    </xf>
    <xf numFmtId="3" fontId="36" fillId="31" borderId="38" xfId="147" applyNumberFormat="1" applyFont="1" applyFill="1" applyBorder="1" applyAlignment="1">
      <alignment horizontal="center" vertical="center"/>
    </xf>
    <xf numFmtId="0" fontId="36" fillId="0" borderId="109" xfId="147" applyFont="1" applyBorder="1">
      <alignment vertical="center"/>
    </xf>
    <xf numFmtId="180" fontId="36" fillId="31" borderId="15" xfId="0" applyNumberFormat="1" applyFont="1" applyFill="1" applyBorder="1" applyAlignment="1" applyProtection="1">
      <alignment horizontal="right" vertical="center"/>
      <protection locked="0"/>
    </xf>
    <xf numFmtId="180" fontId="36" fillId="0" borderId="12" xfId="0" applyNumberFormat="1" applyFont="1" applyBorder="1" applyAlignment="1" applyProtection="1">
      <alignment horizontal="right" vertical="center"/>
      <protection locked="0"/>
    </xf>
    <xf numFmtId="180" fontId="36" fillId="31" borderId="12" xfId="0" applyNumberFormat="1" applyFont="1" applyFill="1" applyBorder="1" applyAlignment="1" applyProtection="1">
      <alignment horizontal="right" vertical="center"/>
      <protection locked="0"/>
    </xf>
    <xf numFmtId="180" fontId="36" fillId="0" borderId="136" xfId="0" applyNumberFormat="1" applyFont="1" applyBorder="1" applyAlignment="1" applyProtection="1">
      <alignment horizontal="right" vertical="center"/>
      <protection locked="0"/>
    </xf>
    <xf numFmtId="3" fontId="128" fillId="0" borderId="0" xfId="0" applyNumberFormat="1" applyFont="1"/>
    <xf numFmtId="0" fontId="36" fillId="0" borderId="32" xfId="0" applyFont="1" applyBorder="1" applyAlignment="1">
      <alignment horizontal="center" vertical="center"/>
    </xf>
    <xf numFmtId="0" fontId="36" fillId="0" borderId="36" xfId="0" applyFont="1" applyBorder="1" applyAlignment="1">
      <alignment vertical="center"/>
    </xf>
    <xf numFmtId="180" fontId="36" fillId="31" borderId="32" xfId="0" applyNumberFormat="1" applyFont="1" applyFill="1" applyBorder="1" applyAlignment="1" applyProtection="1">
      <alignment horizontal="right" vertical="center"/>
      <protection locked="0"/>
    </xf>
    <xf numFmtId="180" fontId="36" fillId="31" borderId="16" xfId="0" applyNumberFormat="1" applyFont="1" applyFill="1" applyBorder="1" applyAlignment="1" applyProtection="1">
      <alignment horizontal="right" vertical="center"/>
      <protection locked="0"/>
    </xf>
    <xf numFmtId="180" fontId="36" fillId="31" borderId="75" xfId="0" applyNumberFormat="1" applyFont="1" applyFill="1" applyBorder="1" applyAlignment="1" applyProtection="1">
      <alignment horizontal="right" vertical="center"/>
      <protection locked="0"/>
    </xf>
    <xf numFmtId="180" fontId="36" fillId="0" borderId="76" xfId="0" applyNumberFormat="1" applyFont="1" applyBorder="1" applyAlignment="1" applyProtection="1">
      <alignment horizontal="right" vertical="center"/>
      <protection locked="0"/>
    </xf>
    <xf numFmtId="180" fontId="36" fillId="0" borderId="16" xfId="0" applyNumberFormat="1" applyFont="1" applyBorder="1" applyAlignment="1" applyProtection="1">
      <alignment horizontal="right" vertical="center"/>
      <protection locked="0"/>
    </xf>
    <xf numFmtId="180" fontId="36" fillId="0" borderId="75" xfId="0" applyNumberFormat="1" applyFont="1" applyBorder="1" applyAlignment="1" applyProtection="1">
      <alignment horizontal="right" vertical="center"/>
      <protection locked="0"/>
    </xf>
    <xf numFmtId="3" fontId="128" fillId="0" borderId="0" xfId="0" applyNumberFormat="1" applyFont="1" applyAlignment="1">
      <alignment horizontal="left"/>
    </xf>
    <xf numFmtId="38" fontId="59" fillId="0" borderId="43" xfId="148" applyFont="1" applyBorder="1" applyAlignment="1">
      <alignment vertical="top"/>
    </xf>
    <xf numFmtId="38" fontId="26" fillId="30" borderId="39" xfId="9" applyFont="1" applyFill="1" applyBorder="1"/>
    <xf numFmtId="38" fontId="26" fillId="30" borderId="41" xfId="9" applyFont="1" applyFill="1" applyBorder="1"/>
    <xf numFmtId="38" fontId="26" fillId="25" borderId="41" xfId="9" applyFont="1" applyFill="1" applyBorder="1" applyAlignment="1">
      <alignment horizontal="right" vertical="center"/>
    </xf>
    <xf numFmtId="38" fontId="26" fillId="30" borderId="41" xfId="9" applyFont="1" applyFill="1" applyBorder="1" applyAlignment="1">
      <alignment horizontal="right" vertical="center"/>
    </xf>
    <xf numFmtId="38" fontId="26" fillId="30" borderId="135" xfId="9" applyFont="1" applyFill="1" applyBorder="1"/>
    <xf numFmtId="38" fontId="26" fillId="30" borderId="87" xfId="9" applyFont="1" applyFill="1" applyBorder="1"/>
    <xf numFmtId="38" fontId="26" fillId="0" borderId="136" xfId="2" applyNumberFormat="1" applyFont="1" applyBorder="1" applyAlignment="1">
      <alignment vertical="center"/>
    </xf>
    <xf numFmtId="38" fontId="26" fillId="0" borderId="107" xfId="2" applyNumberFormat="1" applyFont="1" applyBorder="1" applyAlignment="1">
      <alignment vertical="center"/>
    </xf>
    <xf numFmtId="38" fontId="26" fillId="0" borderId="143" xfId="2" applyNumberFormat="1" applyFont="1" applyBorder="1" applyAlignment="1">
      <alignment vertical="center"/>
    </xf>
    <xf numFmtId="38" fontId="26" fillId="0" borderId="78" xfId="2" applyNumberFormat="1" applyFont="1" applyBorder="1" applyAlignment="1">
      <alignment vertical="center"/>
    </xf>
    <xf numFmtId="180" fontId="36" fillId="0" borderId="0" xfId="147" applyNumberFormat="1" applyFont="1">
      <alignment vertical="center"/>
    </xf>
    <xf numFmtId="194" fontId="36" fillId="0" borderId="0" xfId="147" applyNumberFormat="1" applyFont="1">
      <alignment vertical="center"/>
    </xf>
    <xf numFmtId="180" fontId="36" fillId="31" borderId="141" xfId="0" applyNumberFormat="1" applyFont="1" applyFill="1" applyBorder="1" applyAlignment="1" applyProtection="1">
      <alignment horizontal="right" vertical="center"/>
      <protection locked="0"/>
    </xf>
    <xf numFmtId="180" fontId="36" fillId="0" borderId="5" xfId="0" applyNumberFormat="1" applyFont="1" applyBorder="1" applyAlignment="1" applyProtection="1">
      <alignment horizontal="right" vertical="center"/>
      <protection locked="0"/>
    </xf>
    <xf numFmtId="180" fontId="36" fillId="31" borderId="5" xfId="0" applyNumberFormat="1" applyFont="1" applyFill="1" applyBorder="1" applyAlignment="1" applyProtection="1">
      <alignment horizontal="right" vertical="center"/>
      <protection locked="0"/>
    </xf>
    <xf numFmtId="180" fontId="36" fillId="31" borderId="83" xfId="0" applyNumberFormat="1" applyFont="1" applyFill="1" applyBorder="1" applyAlignment="1" applyProtection="1">
      <alignment horizontal="right" vertical="center"/>
      <protection locked="0"/>
    </xf>
    <xf numFmtId="180" fontId="36" fillId="0" borderId="83" xfId="0" applyNumberFormat="1" applyFont="1" applyBorder="1" applyAlignment="1" applyProtection="1">
      <alignment horizontal="right" vertical="center"/>
      <protection locked="0"/>
    </xf>
    <xf numFmtId="180" fontId="36" fillId="0" borderId="109" xfId="0" applyNumberFormat="1" applyFont="1" applyBorder="1" applyAlignment="1" applyProtection="1">
      <alignment horizontal="right" vertical="center"/>
      <protection locked="0"/>
    </xf>
    <xf numFmtId="179" fontId="36" fillId="31" borderId="117" xfId="0" applyNumberFormat="1" applyFont="1" applyFill="1" applyBorder="1" applyAlignment="1" applyProtection="1">
      <alignment horizontal="right" vertical="center"/>
      <protection locked="0"/>
    </xf>
    <xf numFmtId="179" fontId="36" fillId="0" borderId="13" xfId="0" applyNumberFormat="1" applyFont="1" applyBorder="1" applyAlignment="1" applyProtection="1">
      <alignment horizontal="right" vertical="center"/>
      <protection locked="0"/>
    </xf>
    <xf numFmtId="179" fontId="36" fillId="31" borderId="13" xfId="0" applyNumberFormat="1" applyFont="1" applyFill="1" applyBorder="1" applyAlignment="1" applyProtection="1">
      <alignment horizontal="right" vertical="center"/>
      <protection locked="0"/>
    </xf>
    <xf numFmtId="179" fontId="36" fillId="31" borderId="50" xfId="0" applyNumberFormat="1" applyFont="1" applyFill="1" applyBorder="1" applyAlignment="1" applyProtection="1">
      <alignment horizontal="right" vertical="center"/>
      <protection locked="0"/>
    </xf>
    <xf numFmtId="179" fontId="36" fillId="0" borderId="50" xfId="0" applyNumberFormat="1" applyFont="1" applyBorder="1" applyAlignment="1" applyProtection="1">
      <alignment horizontal="right" vertical="center"/>
      <protection locked="0"/>
    </xf>
    <xf numFmtId="179" fontId="36" fillId="31" borderId="42" xfId="0" applyNumberFormat="1" applyFont="1" applyFill="1" applyBorder="1" applyAlignment="1" applyProtection="1">
      <alignment horizontal="right" vertical="center"/>
      <protection locked="0"/>
    </xf>
    <xf numFmtId="179" fontId="36" fillId="0" borderId="107" xfId="0" applyNumberFormat="1" applyFont="1" applyBorder="1" applyAlignment="1" applyProtection="1">
      <alignment horizontal="right" vertical="center"/>
      <protection locked="0"/>
    </xf>
    <xf numFmtId="179" fontId="36" fillId="31" borderId="65" xfId="0" applyNumberFormat="1" applyFont="1" applyFill="1" applyBorder="1" applyAlignment="1" applyProtection="1">
      <alignment horizontal="right" vertical="center"/>
      <protection locked="0"/>
    </xf>
    <xf numFmtId="179" fontId="36" fillId="0" borderId="6" xfId="0" applyNumberFormat="1" applyFont="1" applyBorder="1" applyAlignment="1" applyProtection="1">
      <alignment horizontal="right" vertical="center"/>
      <protection locked="0"/>
    </xf>
    <xf numFmtId="179" fontId="36" fillId="31" borderId="6" xfId="0" applyNumberFormat="1" applyFont="1" applyFill="1" applyBorder="1" applyAlignment="1" applyProtection="1">
      <alignment horizontal="right" vertical="center"/>
      <protection locked="0"/>
    </xf>
    <xf numFmtId="179" fontId="36" fillId="31" borderId="72" xfId="0" applyNumberFormat="1" applyFont="1" applyFill="1" applyBorder="1" applyAlignment="1" applyProtection="1">
      <alignment horizontal="right" vertical="center"/>
      <protection locked="0"/>
    </xf>
    <xf numFmtId="179" fontId="36" fillId="0" borderId="72" xfId="0" applyNumberFormat="1" applyFont="1" applyBorder="1" applyAlignment="1" applyProtection="1">
      <alignment horizontal="right" vertical="center"/>
      <protection locked="0"/>
    </xf>
    <xf numFmtId="179" fontId="36" fillId="0" borderId="106" xfId="0" applyNumberFormat="1" applyFont="1" applyBorder="1" applyAlignment="1" applyProtection="1">
      <alignment horizontal="right" vertical="center"/>
      <protection locked="0"/>
    </xf>
    <xf numFmtId="180" fontId="36" fillId="31" borderId="125" xfId="0" applyNumberFormat="1" applyFont="1" applyFill="1" applyBorder="1" applyAlignment="1" applyProtection="1">
      <alignment horizontal="right" vertical="center"/>
      <protection locked="0"/>
    </xf>
    <xf numFmtId="180" fontId="36" fillId="31" borderId="49" xfId="0" applyNumberFormat="1" applyFont="1" applyFill="1" applyBorder="1" applyAlignment="1" applyProtection="1">
      <alignment horizontal="right" vertical="center"/>
      <protection locked="0"/>
    </xf>
    <xf numFmtId="180" fontId="36" fillId="0" borderId="49" xfId="0" applyNumberFormat="1" applyFont="1" applyBorder="1" applyAlignment="1" applyProtection="1">
      <alignment horizontal="right" vertical="center"/>
      <protection locked="0"/>
    </xf>
    <xf numFmtId="3" fontId="36" fillId="0" borderId="33" xfId="0" applyNumberFormat="1" applyFont="1" applyBorder="1" applyAlignment="1">
      <alignment horizontal="centerContinuous" vertical="center"/>
    </xf>
    <xf numFmtId="3" fontId="36" fillId="0" borderId="2" xfId="0" applyNumberFormat="1" applyFont="1" applyBorder="1" applyAlignment="1">
      <alignment horizontal="centerContinuous" vertical="center"/>
    </xf>
    <xf numFmtId="3" fontId="36" fillId="0" borderId="65" xfId="0" applyNumberFormat="1" applyFont="1" applyBorder="1" applyAlignment="1">
      <alignment horizontal="centerContinuous" vertical="center"/>
    </xf>
    <xf numFmtId="0" fontId="67" fillId="0" borderId="31" xfId="0" applyFont="1" applyBorder="1" applyAlignment="1">
      <alignment horizontal="center" vertical="center"/>
    </xf>
    <xf numFmtId="0" fontId="67" fillId="0" borderId="19" xfId="0" applyFont="1" applyBorder="1" applyAlignment="1">
      <alignment horizontal="center" vertical="center"/>
    </xf>
    <xf numFmtId="0" fontId="67" fillId="0" borderId="18" xfId="0" applyFont="1" applyBorder="1" applyAlignment="1">
      <alignment horizontal="center" vertical="center"/>
    </xf>
    <xf numFmtId="0" fontId="67" fillId="0" borderId="27" xfId="0" applyFont="1" applyBorder="1" applyAlignment="1">
      <alignment horizontal="center" vertical="center"/>
    </xf>
    <xf numFmtId="0" fontId="20" fillId="0" borderId="19" xfId="4" applyFont="1" applyBorder="1" applyAlignment="1">
      <alignment horizontal="center" vertical="center"/>
    </xf>
    <xf numFmtId="0" fontId="20" fillId="0" borderId="9" xfId="4" applyFont="1" applyBorder="1" applyAlignment="1">
      <alignment vertical="center"/>
    </xf>
    <xf numFmtId="0" fontId="14" fillId="0" borderId="0" xfId="0" applyFont="1" applyAlignment="1">
      <alignment vertical="center"/>
    </xf>
    <xf numFmtId="0" fontId="66" fillId="0" borderId="7" xfId="137" applyFont="1" applyBorder="1" applyAlignment="1">
      <alignment horizontal="center" vertical="center"/>
    </xf>
    <xf numFmtId="0" fontId="66" fillId="0" borderId="64" xfId="137" applyFont="1" applyBorder="1" applyAlignment="1">
      <alignment horizontal="center" vertical="center"/>
    </xf>
    <xf numFmtId="180" fontId="14" fillId="0" borderId="88" xfId="137" applyNumberFormat="1" applyFont="1" applyBorder="1" applyAlignment="1">
      <alignment horizontal="center"/>
    </xf>
    <xf numFmtId="0" fontId="66" fillId="0" borderId="10" xfId="137" applyFont="1" applyBorder="1"/>
    <xf numFmtId="0" fontId="66" fillId="0" borderId="28" xfId="137" applyFont="1" applyBorder="1" applyAlignment="1">
      <alignment horizontal="center"/>
    </xf>
    <xf numFmtId="185" fontId="66" fillId="0" borderId="48" xfId="187" applyNumberFormat="1" applyFont="1" applyBorder="1">
      <alignment vertical="center"/>
    </xf>
    <xf numFmtId="0" fontId="66" fillId="0" borderId="12" xfId="137" applyFont="1" applyBorder="1"/>
    <xf numFmtId="0" fontId="66" fillId="0" borderId="26" xfId="137" applyFont="1" applyBorder="1" applyAlignment="1">
      <alignment horizontal="center"/>
    </xf>
    <xf numFmtId="0" fontId="66" fillId="0" borderId="14" xfId="137" applyFont="1" applyBorder="1"/>
    <xf numFmtId="185" fontId="66" fillId="0" borderId="88" xfId="187" applyNumberFormat="1" applyFont="1" applyBorder="1">
      <alignment vertical="center"/>
    </xf>
    <xf numFmtId="179" fontId="33" fillId="0" borderId="0" xfId="10" applyNumberFormat="1" applyFont="1" applyBorder="1" applyAlignment="1">
      <alignment vertical="center" shrinkToFit="1"/>
    </xf>
    <xf numFmtId="177" fontId="33" fillId="0" borderId="4" xfId="9" applyNumberFormat="1" applyFont="1" applyBorder="1" applyAlignment="1">
      <alignment vertical="center" shrinkToFit="1"/>
    </xf>
    <xf numFmtId="38" fontId="33" fillId="0" borderId="4" xfId="9" applyFont="1" applyBorder="1" applyAlignment="1">
      <alignment horizontal="right" vertical="center" shrinkToFit="1"/>
    </xf>
    <xf numFmtId="177" fontId="33" fillId="0" borderId="3" xfId="9" applyNumberFormat="1" applyFont="1" applyBorder="1" applyAlignment="1">
      <alignment vertical="center" shrinkToFit="1"/>
    </xf>
    <xf numFmtId="38" fontId="33" fillId="0" borderId="3" xfId="9" applyFont="1" applyBorder="1" applyAlignment="1">
      <alignment horizontal="right" vertical="center" shrinkToFit="1"/>
    </xf>
    <xf numFmtId="177" fontId="33" fillId="0" borderId="41" xfId="9" applyNumberFormat="1" applyFont="1" applyBorder="1" applyAlignment="1">
      <alignment vertical="center" shrinkToFit="1"/>
    </xf>
    <xf numFmtId="38" fontId="33" fillId="0" borderId="41" xfId="9" applyFont="1" applyBorder="1" applyAlignment="1">
      <alignment horizontal="right" vertical="center" shrinkToFit="1"/>
    </xf>
    <xf numFmtId="177" fontId="33" fillId="0" borderId="44" xfId="9" applyNumberFormat="1" applyFont="1" applyBorder="1" applyAlignment="1">
      <alignment vertical="center" shrinkToFit="1"/>
    </xf>
    <xf numFmtId="38" fontId="33" fillId="0" borderId="44" xfId="9" applyFont="1" applyBorder="1" applyAlignment="1">
      <alignment horizontal="right"/>
    </xf>
    <xf numFmtId="176" fontId="33" fillId="0" borderId="11" xfId="10" applyNumberFormat="1" applyFont="1" applyBorder="1" applyAlignment="1">
      <alignment vertical="center" shrinkToFit="1"/>
    </xf>
    <xf numFmtId="176" fontId="33" fillId="0" borderId="13" xfId="10" applyNumberFormat="1" applyFont="1" applyBorder="1" applyAlignment="1">
      <alignment vertical="center" shrinkToFit="1"/>
    </xf>
    <xf numFmtId="176" fontId="33" fillId="0" borderId="42" xfId="10" applyNumberFormat="1" applyFont="1" applyBorder="1" applyAlignment="1">
      <alignment vertical="center" shrinkToFit="1"/>
    </xf>
    <xf numFmtId="176" fontId="33" fillId="0" borderId="45" xfId="10" applyNumberFormat="1" applyFont="1" applyBorder="1" applyAlignment="1">
      <alignment vertical="center" shrinkToFit="1"/>
    </xf>
    <xf numFmtId="38" fontId="33" fillId="0" borderId="10" xfId="9" applyFont="1" applyBorder="1"/>
    <xf numFmtId="38" fontId="33" fillId="0" borderId="39" xfId="9" applyFont="1" applyBorder="1"/>
    <xf numFmtId="38" fontId="33" fillId="0" borderId="136" xfId="9" applyFont="1" applyBorder="1"/>
    <xf numFmtId="38" fontId="35" fillId="0" borderId="6" xfId="9" applyFont="1" applyBorder="1" applyAlignment="1">
      <alignment horizontal="right" vertical="center"/>
    </xf>
    <xf numFmtId="38" fontId="37" fillId="0" borderId="6" xfId="9" applyFont="1" applyBorder="1" applyAlignment="1">
      <alignment horizontal="right" vertical="center"/>
    </xf>
    <xf numFmtId="38" fontId="37" fillId="0" borderId="144" xfId="9" applyFont="1" applyBorder="1" applyAlignment="1">
      <alignment horizontal="right" vertical="center"/>
    </xf>
    <xf numFmtId="38" fontId="37" fillId="0" borderId="79" xfId="9" applyFont="1" applyBorder="1" applyAlignment="1">
      <alignment horizontal="right" vertical="center"/>
    </xf>
    <xf numFmtId="38" fontId="33" fillId="0" borderId="74" xfId="7" applyNumberFormat="1" applyFont="1" applyBorder="1">
      <alignment vertical="center"/>
    </xf>
    <xf numFmtId="38" fontId="33" fillId="0" borderId="12" xfId="7" applyNumberFormat="1" applyFont="1" applyBorder="1">
      <alignment vertical="center"/>
    </xf>
    <xf numFmtId="38" fontId="33" fillId="0" borderId="136" xfId="7" applyNumberFormat="1" applyFont="1" applyBorder="1">
      <alignment vertical="center"/>
    </xf>
    <xf numFmtId="176" fontId="33" fillId="0" borderId="50" xfId="10" applyNumberFormat="1" applyFont="1" applyBorder="1" applyAlignment="1">
      <alignment horizontal="right" vertical="center" shrinkToFit="1"/>
    </xf>
    <xf numFmtId="176" fontId="33" fillId="0" borderId="105" xfId="10" applyNumberFormat="1" applyFont="1" applyBorder="1" applyAlignment="1">
      <alignment horizontal="right" vertical="center" shrinkToFit="1"/>
    </xf>
    <xf numFmtId="179" fontId="78" fillId="0" borderId="25" xfId="145" applyNumberFormat="1" applyFont="1" applyBorder="1">
      <alignment vertical="center"/>
    </xf>
    <xf numFmtId="179" fontId="78" fillId="0" borderId="3" xfId="146" applyNumberFormat="1" applyFont="1" applyBorder="1">
      <alignment vertical="center"/>
    </xf>
    <xf numFmtId="179" fontId="78" fillId="0" borderId="13" xfId="146" applyNumberFormat="1" applyFont="1" applyBorder="1">
      <alignment vertical="center"/>
    </xf>
    <xf numFmtId="179" fontId="78" fillId="0" borderId="115" xfId="145" applyNumberFormat="1" applyFont="1" applyBorder="1">
      <alignment vertical="center"/>
    </xf>
    <xf numFmtId="179" fontId="78" fillId="0" borderId="41" xfId="146" applyNumberFormat="1" applyFont="1" applyBorder="1">
      <alignment vertical="center"/>
    </xf>
    <xf numFmtId="179" fontId="78" fillId="0" borderId="42" xfId="146" applyNumberFormat="1" applyFont="1" applyBorder="1">
      <alignment vertical="center"/>
    </xf>
    <xf numFmtId="179" fontId="78" fillId="0" borderId="18" xfId="146" applyNumberFormat="1" applyFont="1" applyBorder="1">
      <alignment vertical="center"/>
    </xf>
    <xf numFmtId="179" fontId="78" fillId="0" borderId="19" xfId="146" applyNumberFormat="1" applyFont="1" applyBorder="1">
      <alignment vertical="center"/>
    </xf>
    <xf numFmtId="0" fontId="67" fillId="0" borderId="17" xfId="0" applyFont="1" applyBorder="1" applyAlignment="1">
      <alignment horizontal="center" vertical="center" wrapText="1"/>
    </xf>
    <xf numFmtId="0" fontId="67" fillId="0" borderId="18" xfId="0" applyFont="1" applyBorder="1" applyAlignment="1">
      <alignment horizontal="center" vertical="center" wrapText="1"/>
    </xf>
    <xf numFmtId="0" fontId="36" fillId="0" borderId="29" xfId="147" applyFont="1" applyBorder="1" applyAlignment="1">
      <alignment horizontal="center" vertical="center" wrapText="1"/>
    </xf>
    <xf numFmtId="0" fontId="36" fillId="0" borderId="18" xfId="147" applyFont="1" applyBorder="1" applyAlignment="1">
      <alignment horizontal="center" vertical="center" wrapText="1"/>
    </xf>
    <xf numFmtId="0" fontId="36" fillId="0" borderId="17" xfId="147" applyFont="1" applyBorder="1" applyAlignment="1">
      <alignment horizontal="center" vertical="center" wrapText="1"/>
    </xf>
    <xf numFmtId="38" fontId="36" fillId="31" borderId="52" xfId="148" applyFont="1" applyFill="1" applyBorder="1" applyAlignment="1" applyProtection="1">
      <alignment horizontal="right" vertical="center"/>
      <protection locked="0"/>
    </xf>
    <xf numFmtId="38" fontId="36" fillId="31" borderId="47" xfId="148" applyFont="1" applyFill="1" applyBorder="1" applyAlignment="1" applyProtection="1">
      <alignment horizontal="right" vertical="center"/>
      <protection locked="0"/>
    </xf>
    <xf numFmtId="38" fontId="36" fillId="2" borderId="12" xfId="148" applyFont="1" applyFill="1" applyBorder="1" applyAlignment="1" applyProtection="1">
      <alignment horizontal="right" vertical="center"/>
      <protection locked="0"/>
    </xf>
    <xf numFmtId="38" fontId="36" fillId="31" borderId="12" xfId="148" applyFont="1" applyFill="1" applyBorder="1" applyAlignment="1" applyProtection="1">
      <alignment horizontal="right" vertical="center"/>
      <protection locked="0"/>
    </xf>
    <xf numFmtId="38" fontId="36" fillId="2" borderId="14" xfId="148" applyFont="1" applyFill="1" applyBorder="1" applyAlignment="1" applyProtection="1">
      <alignment horizontal="right" vertical="center"/>
      <protection locked="0"/>
    </xf>
    <xf numFmtId="38" fontId="36" fillId="2" borderId="49" xfId="148" applyFont="1" applyFill="1" applyBorder="1" applyAlignment="1" applyProtection="1">
      <alignment horizontal="right" vertical="center"/>
      <protection locked="0"/>
    </xf>
    <xf numFmtId="38" fontId="36" fillId="31" borderId="10" xfId="148" applyFont="1" applyFill="1" applyBorder="1" applyAlignment="1" applyProtection="1">
      <alignment horizontal="right" vertical="center"/>
      <protection locked="0"/>
    </xf>
    <xf numFmtId="38" fontId="36" fillId="31" borderId="4" xfId="148" applyFont="1" applyFill="1" applyBorder="1" applyAlignment="1" applyProtection="1">
      <alignment horizontal="right" vertical="center"/>
      <protection locked="0"/>
    </xf>
    <xf numFmtId="38" fontId="36" fillId="2" borderId="136" xfId="148" applyFont="1" applyFill="1" applyBorder="1" applyAlignment="1">
      <alignment horizontal="right" vertical="center"/>
    </xf>
    <xf numFmtId="0" fontId="36" fillId="0" borderId="145" xfId="147" applyFont="1" applyBorder="1" applyAlignment="1">
      <alignment horizontal="center" vertical="center"/>
    </xf>
    <xf numFmtId="179" fontId="36" fillId="0" borderId="105" xfId="0" applyNumberFormat="1" applyFont="1" applyBorder="1" applyAlignment="1" applyProtection="1">
      <alignment horizontal="right" vertical="center"/>
      <protection locked="0"/>
    </xf>
    <xf numFmtId="0" fontId="20" fillId="0" borderId="17" xfId="4" applyFont="1" applyBorder="1" applyAlignment="1">
      <alignment horizontal="center" vertical="center" wrapText="1"/>
    </xf>
    <xf numFmtId="0" fontId="20" fillId="0" borderId="31" xfId="4" applyFont="1" applyBorder="1" applyAlignment="1">
      <alignment horizontal="center" vertical="center" wrapText="1"/>
    </xf>
    <xf numFmtId="38" fontId="59" fillId="0" borderId="49" xfId="143" applyNumberFormat="1" applyFont="1" applyBorder="1" applyAlignment="1">
      <alignment horizontal="center" vertical="center"/>
    </xf>
    <xf numFmtId="38" fontId="59" fillId="0" borderId="49" xfId="143" applyNumberFormat="1" applyFont="1" applyBorder="1" applyAlignment="1">
      <alignment horizontal="center" vertical="center" wrapText="1"/>
    </xf>
    <xf numFmtId="38" fontId="59" fillId="0" borderId="83" xfId="143" applyNumberFormat="1" applyFont="1" applyBorder="1" applyAlignment="1">
      <alignment horizontal="center" vertical="center" wrapText="1"/>
    </xf>
    <xf numFmtId="38" fontId="59" fillId="0" borderId="52" xfId="148" applyFont="1" applyBorder="1">
      <alignment vertical="center"/>
    </xf>
    <xf numFmtId="38" fontId="59" fillId="0" borderId="21" xfId="148" applyFont="1" applyBorder="1">
      <alignment vertical="center"/>
    </xf>
    <xf numFmtId="38" fontId="59" fillId="0" borderId="22" xfId="148" applyFont="1" applyBorder="1">
      <alignment vertical="center"/>
    </xf>
    <xf numFmtId="38" fontId="59" fillId="0" borderId="20" xfId="148" applyFont="1" applyBorder="1">
      <alignment vertical="center"/>
    </xf>
    <xf numFmtId="38" fontId="59" fillId="0" borderId="23" xfId="148" applyFont="1" applyBorder="1">
      <alignment vertical="center"/>
    </xf>
    <xf numFmtId="38" fontId="33" fillId="0" borderId="51" xfId="2" applyNumberFormat="1" applyFont="1" applyBorder="1" applyAlignment="1">
      <alignment horizontal="center" vertical="center"/>
    </xf>
    <xf numFmtId="38" fontId="33" fillId="0" borderId="39" xfId="9" applyFont="1" applyBorder="1" applyAlignment="1">
      <alignment horizontal="right" vertical="center"/>
    </xf>
    <xf numFmtId="176" fontId="33" fillId="0" borderId="41" xfId="10" applyNumberFormat="1" applyFont="1" applyBorder="1" applyAlignment="1">
      <alignment horizontal="right" vertical="center" shrinkToFit="1"/>
    </xf>
    <xf numFmtId="38" fontId="33" fillId="0" borderId="41" xfId="9" applyFont="1" applyBorder="1" applyAlignment="1">
      <alignment horizontal="right" vertical="center"/>
    </xf>
    <xf numFmtId="176" fontId="33" fillId="0" borderId="42" xfId="10" applyNumberFormat="1" applyFont="1" applyBorder="1" applyAlignment="1">
      <alignment horizontal="right" vertical="center" shrinkToFit="1"/>
    </xf>
    <xf numFmtId="38" fontId="33" fillId="0" borderId="76" xfId="2" applyNumberFormat="1" applyFont="1" applyBorder="1" applyAlignment="1">
      <alignment horizontal="center" vertical="center"/>
    </xf>
    <xf numFmtId="38" fontId="33" fillId="0" borderId="136" xfId="9" applyFont="1" applyBorder="1" applyAlignment="1">
      <alignment horizontal="right" vertical="center"/>
    </xf>
    <xf numFmtId="38" fontId="33" fillId="0" borderId="107" xfId="9" applyFont="1" applyBorder="1" applyAlignment="1">
      <alignment horizontal="right" vertical="center"/>
    </xf>
    <xf numFmtId="38" fontId="33" fillId="0" borderId="34" xfId="2" applyNumberFormat="1" applyFont="1" applyBorder="1" applyAlignment="1">
      <alignment horizontal="center" vertical="center"/>
    </xf>
    <xf numFmtId="38" fontId="33" fillId="0" borderId="30" xfId="9" applyFont="1" applyBorder="1" applyAlignment="1">
      <alignment horizontal="right" vertical="center"/>
    </xf>
    <xf numFmtId="176" fontId="33" fillId="0" borderId="21" xfId="10" applyNumberFormat="1" applyFont="1" applyBorder="1" applyAlignment="1">
      <alignment horizontal="right" vertical="center" shrinkToFit="1"/>
    </xf>
    <xf numFmtId="38" fontId="33" fillId="0" borderId="21" xfId="9" applyFont="1" applyBorder="1" applyAlignment="1">
      <alignment horizontal="right" vertical="center"/>
    </xf>
    <xf numFmtId="176" fontId="33" fillId="0" borderId="23" xfId="10" applyNumberFormat="1" applyFont="1" applyBorder="1" applyAlignment="1">
      <alignment horizontal="right" vertical="center" shrinkToFit="1"/>
    </xf>
    <xf numFmtId="0" fontId="20" fillId="0" borderId="138" xfId="4" applyFont="1" applyBorder="1" applyAlignment="1">
      <alignment vertical="center"/>
    </xf>
    <xf numFmtId="0" fontId="66" fillId="0" borderId="0" xfId="143" applyFont="1"/>
    <xf numFmtId="0" fontId="32" fillId="37" borderId="0" xfId="7" applyFont="1" applyFill="1">
      <alignment vertical="center"/>
    </xf>
    <xf numFmtId="0" fontId="22" fillId="37" borderId="0" xfId="6" applyFill="1"/>
    <xf numFmtId="0" fontId="17" fillId="37" borderId="0" xfId="137" applyFill="1"/>
    <xf numFmtId="180" fontId="17" fillId="37" borderId="0" xfId="137" applyNumberFormat="1" applyFill="1"/>
    <xf numFmtId="181" fontId="17" fillId="37" borderId="0" xfId="137" applyNumberFormat="1" applyFill="1"/>
    <xf numFmtId="0" fontId="50" fillId="37" borderId="0" xfId="137" applyFont="1" applyFill="1"/>
    <xf numFmtId="0" fontId="66" fillId="37" borderId="0" xfId="138" applyFont="1" applyFill="1">
      <alignment vertical="center"/>
    </xf>
    <xf numFmtId="38" fontId="28" fillId="0" borderId="0" xfId="9" applyFont="1" applyFill="1" applyAlignment="1">
      <alignment horizontal="center" vertical="distributed"/>
    </xf>
    <xf numFmtId="38" fontId="36" fillId="2" borderId="0" xfId="148" applyFont="1" applyFill="1" applyBorder="1" applyAlignment="1">
      <alignment horizontal="right" vertical="center"/>
    </xf>
    <xf numFmtId="179" fontId="36" fillId="2" borderId="0" xfId="149" applyNumberFormat="1" applyFont="1" applyFill="1" applyBorder="1" applyAlignment="1">
      <alignment horizontal="right" vertical="center"/>
    </xf>
    <xf numFmtId="177" fontId="59" fillId="0" borderId="14" xfId="148" applyNumberFormat="1" applyFont="1" applyBorder="1">
      <alignment vertical="center"/>
    </xf>
    <xf numFmtId="177" fontId="59" fillId="0" borderId="4" xfId="148" applyNumberFormat="1" applyFont="1" applyBorder="1">
      <alignment vertical="center"/>
    </xf>
    <xf numFmtId="177" fontId="59" fillId="0" borderId="38" xfId="148" applyNumberFormat="1" applyFont="1" applyBorder="1">
      <alignment vertical="center"/>
    </xf>
    <xf numFmtId="177" fontId="59" fillId="0" borderId="25" xfId="148" applyNumberFormat="1" applyFont="1" applyBorder="1">
      <alignment vertical="center"/>
    </xf>
    <xf numFmtId="177" fontId="59" fillId="0" borderId="3" xfId="148" applyNumberFormat="1" applyFont="1" applyBorder="1">
      <alignment vertical="center"/>
    </xf>
    <xf numFmtId="177" fontId="59" fillId="0" borderId="13" xfId="148" applyNumberFormat="1" applyFont="1" applyBorder="1">
      <alignment vertical="center"/>
    </xf>
    <xf numFmtId="0" fontId="129" fillId="0" borderId="0" xfId="0" applyFont="1" applyAlignment="1">
      <alignment vertical="center"/>
    </xf>
    <xf numFmtId="0" fontId="29" fillId="0" borderId="0" xfId="143" applyFont="1"/>
    <xf numFmtId="0" fontId="20" fillId="0" borderId="8" xfId="4" applyFont="1" applyBorder="1" applyAlignment="1">
      <alignment vertical="center"/>
    </xf>
    <xf numFmtId="180" fontId="36" fillId="0" borderId="0" xfId="0" applyNumberFormat="1" applyFont="1" applyAlignment="1" applyProtection="1">
      <alignment horizontal="right" vertical="center"/>
      <protection locked="0"/>
    </xf>
    <xf numFmtId="179" fontId="36" fillId="0" borderId="0" xfId="0" applyNumberFormat="1" applyFont="1" applyAlignment="1" applyProtection="1">
      <alignment horizontal="right" vertical="center"/>
      <protection locked="0"/>
    </xf>
    <xf numFmtId="3" fontId="66" fillId="0" borderId="17" xfId="138" applyNumberFormat="1" applyFont="1" applyBorder="1" applyAlignment="1">
      <alignment horizontal="center" vertical="center" shrinkToFit="1"/>
    </xf>
    <xf numFmtId="3" fontId="66" fillId="30" borderId="18" xfId="138" applyNumberFormat="1" applyFont="1" applyFill="1" applyBorder="1" applyAlignment="1">
      <alignment horizontal="center" vertical="center"/>
    </xf>
    <xf numFmtId="3" fontId="66" fillId="30" borderId="18" xfId="138" applyNumberFormat="1" applyFont="1" applyFill="1" applyBorder="1" applyAlignment="1">
      <alignment vertical="center" shrinkToFit="1"/>
    </xf>
    <xf numFmtId="3" fontId="66" fillId="30" borderId="19" xfId="138" applyNumberFormat="1" applyFont="1" applyFill="1" applyBorder="1" applyAlignment="1">
      <alignment horizontal="center" vertical="center"/>
    </xf>
    <xf numFmtId="3" fontId="66" fillId="30" borderId="133" xfId="138" applyNumberFormat="1" applyFont="1" applyFill="1" applyBorder="1" applyAlignment="1">
      <alignment horizontal="center" vertical="center"/>
    </xf>
    <xf numFmtId="182" fontId="17" fillId="30" borderId="137" xfId="138" applyNumberFormat="1" applyFont="1" applyFill="1" applyBorder="1">
      <alignment vertical="center"/>
    </xf>
    <xf numFmtId="182" fontId="17" fillId="30" borderId="18" xfId="138" applyNumberFormat="1" applyFont="1" applyFill="1" applyBorder="1" applyProtection="1">
      <alignment vertical="center"/>
      <protection locked="0"/>
    </xf>
    <xf numFmtId="182" fontId="17" fillId="30" borderId="18" xfId="138" applyNumberFormat="1" applyFont="1" applyFill="1" applyBorder="1">
      <alignment vertical="center"/>
    </xf>
    <xf numFmtId="182" fontId="17" fillId="30" borderId="149" xfId="138" applyNumberFormat="1" applyFont="1" applyFill="1" applyBorder="1" applyProtection="1">
      <alignment vertical="center"/>
      <protection locked="0"/>
    </xf>
    <xf numFmtId="182" fontId="17" fillId="29" borderId="18" xfId="138" applyNumberFormat="1" applyFont="1" applyFill="1" applyBorder="1">
      <alignment vertical="center"/>
    </xf>
    <xf numFmtId="182" fontId="17" fillId="30" borderId="137" xfId="138" applyNumberFormat="1" applyFont="1" applyFill="1" applyBorder="1" applyProtection="1">
      <alignment vertical="center"/>
      <protection locked="0"/>
    </xf>
    <xf numFmtId="0" fontId="29" fillId="0" borderId="9" xfId="138" applyFont="1" applyBorder="1" applyAlignment="1">
      <alignment horizontal="centerContinuous" vertical="center"/>
    </xf>
    <xf numFmtId="182" fontId="17" fillId="30" borderId="142" xfId="138" applyNumberFormat="1" applyFont="1" applyFill="1" applyBorder="1">
      <alignment vertical="center"/>
    </xf>
    <xf numFmtId="182" fontId="17" fillId="2" borderId="13" xfId="139" applyNumberFormat="1" applyFont="1" applyFill="1" applyBorder="1">
      <alignment vertical="center"/>
    </xf>
    <xf numFmtId="182" fontId="17" fillId="30" borderId="13" xfId="138" applyNumberFormat="1" applyFont="1" applyFill="1" applyBorder="1">
      <alignment vertical="center"/>
    </xf>
    <xf numFmtId="182" fontId="17" fillId="2" borderId="13" xfId="138" applyNumberFormat="1" applyFont="1" applyFill="1" applyBorder="1">
      <alignment vertical="center"/>
    </xf>
    <xf numFmtId="182" fontId="17" fillId="2" borderId="50" xfId="138" applyNumberFormat="1" applyFont="1" applyFill="1" applyBorder="1">
      <alignment vertical="center"/>
    </xf>
    <xf numFmtId="182" fontId="17" fillId="30" borderId="19" xfId="138" applyNumberFormat="1" applyFont="1" applyFill="1" applyBorder="1">
      <alignment vertical="center"/>
    </xf>
    <xf numFmtId="38" fontId="17" fillId="30" borderId="137" xfId="5" applyFont="1" applyFill="1" applyBorder="1">
      <alignment vertical="center"/>
    </xf>
    <xf numFmtId="38" fontId="17" fillId="30" borderId="18" xfId="5" applyFont="1" applyFill="1" applyBorder="1" applyProtection="1">
      <alignment vertical="center"/>
      <protection locked="0"/>
    </xf>
    <xf numFmtId="38" fontId="17" fillId="30" borderId="18" xfId="5" applyFont="1" applyFill="1" applyBorder="1">
      <alignment vertical="center"/>
    </xf>
    <xf numFmtId="38" fontId="17" fillId="30" borderId="149" xfId="5" applyFont="1" applyFill="1" applyBorder="1" applyProtection="1">
      <alignment vertical="center"/>
      <protection locked="0"/>
    </xf>
    <xf numFmtId="38" fontId="17" fillId="29" borderId="18" xfId="5" applyFont="1" applyFill="1" applyBorder="1">
      <alignment vertical="center"/>
    </xf>
    <xf numFmtId="38" fontId="17" fillId="30" borderId="137" xfId="5" applyFont="1" applyFill="1" applyBorder="1" applyProtection="1">
      <alignment vertical="center"/>
      <protection locked="0"/>
    </xf>
    <xf numFmtId="180" fontId="36" fillId="33" borderId="16" xfId="0" applyNumberFormat="1" applyFont="1" applyFill="1" applyBorder="1" applyAlignment="1" applyProtection="1">
      <alignment horizontal="right" vertical="center"/>
      <protection locked="0"/>
    </xf>
    <xf numFmtId="180" fontId="36" fillId="33" borderId="3" xfId="0" applyNumberFormat="1" applyFont="1" applyFill="1" applyBorder="1" applyAlignment="1" applyProtection="1">
      <alignment horizontal="right" vertical="center"/>
      <protection locked="0"/>
    </xf>
    <xf numFmtId="179" fontId="36" fillId="33" borderId="6" xfId="0" applyNumberFormat="1" applyFont="1" applyFill="1" applyBorder="1" applyAlignment="1" applyProtection="1">
      <alignment horizontal="right" vertical="center"/>
      <protection locked="0"/>
    </xf>
    <xf numFmtId="180" fontId="36" fillId="33" borderId="5" xfId="0" applyNumberFormat="1" applyFont="1" applyFill="1" applyBorder="1" applyAlignment="1" applyProtection="1">
      <alignment horizontal="right" vertical="center"/>
      <protection locked="0"/>
    </xf>
    <xf numFmtId="179" fontId="36" fillId="33" borderId="13" xfId="0" applyNumberFormat="1" applyFont="1" applyFill="1" applyBorder="1" applyAlignment="1" applyProtection="1">
      <alignment horizontal="right" vertical="center"/>
      <protection locked="0"/>
    </xf>
    <xf numFmtId="188" fontId="59" fillId="0" borderId="14" xfId="148" applyNumberFormat="1" applyFont="1" applyBorder="1">
      <alignment vertical="center"/>
    </xf>
    <xf numFmtId="188" fontId="59" fillId="0" borderId="3" xfId="148" applyNumberFormat="1" applyFont="1" applyBorder="1">
      <alignment vertical="center"/>
    </xf>
    <xf numFmtId="188" fontId="59" fillId="0" borderId="5" xfId="148" applyNumberFormat="1" applyFont="1" applyBorder="1">
      <alignment vertical="center"/>
    </xf>
    <xf numFmtId="188" fontId="59" fillId="0" borderId="25" xfId="148" applyNumberFormat="1" applyFont="1" applyBorder="1">
      <alignment vertical="center"/>
    </xf>
    <xf numFmtId="188" fontId="59" fillId="0" borderId="4" xfId="148" applyNumberFormat="1" applyFont="1" applyBorder="1">
      <alignment vertical="center"/>
    </xf>
    <xf numFmtId="188" fontId="59" fillId="0" borderId="13" xfId="148" applyNumberFormat="1" applyFont="1" applyBorder="1">
      <alignment vertical="center"/>
    </xf>
    <xf numFmtId="188" fontId="59" fillId="0" borderId="0" xfId="148" applyNumberFormat="1" applyFont="1" applyAlignment="1"/>
    <xf numFmtId="38" fontId="130" fillId="0" borderId="3" xfId="9" applyFont="1" applyFill="1" applyBorder="1"/>
    <xf numFmtId="38" fontId="130" fillId="0" borderId="12" xfId="9" applyFont="1" applyFill="1" applyBorder="1"/>
    <xf numFmtId="0" fontId="20" fillId="0" borderId="80" xfId="4" applyFont="1" applyBorder="1" applyAlignment="1">
      <alignment vertical="center"/>
    </xf>
    <xf numFmtId="0" fontId="20" fillId="0" borderId="139" xfId="4" applyFont="1" applyBorder="1" applyAlignment="1">
      <alignment vertical="center"/>
    </xf>
    <xf numFmtId="0" fontId="131" fillId="0" borderId="0" xfId="0" applyFont="1" applyAlignment="1">
      <alignment horizontal="left" vertical="center"/>
    </xf>
    <xf numFmtId="0" fontId="24" fillId="2" borderId="0" xfId="2" applyFont="1" applyFill="1"/>
    <xf numFmtId="0" fontId="64" fillId="2" borderId="0" xfId="2" applyFont="1" applyFill="1"/>
    <xf numFmtId="0" fontId="64" fillId="2" borderId="0" xfId="2" applyFont="1" applyFill="1" applyAlignment="1">
      <alignment horizontal="left"/>
    </xf>
    <xf numFmtId="0" fontId="64" fillId="2" borderId="0" xfId="2" applyFont="1" applyFill="1" applyAlignment="1">
      <alignment vertical="center"/>
    </xf>
    <xf numFmtId="0" fontId="64" fillId="2" borderId="0" xfId="138" applyFont="1" applyFill="1" applyAlignment="1"/>
    <xf numFmtId="184" fontId="64" fillId="0" borderId="0" xfId="143" applyNumberFormat="1" applyFont="1"/>
    <xf numFmtId="0" fontId="133" fillId="0" borderId="0" xfId="4" applyFont="1"/>
    <xf numFmtId="0" fontId="64" fillId="0" borderId="0" xfId="147" applyFont="1">
      <alignment vertical="center"/>
    </xf>
    <xf numFmtId="0" fontId="64" fillId="0" borderId="0" xfId="7" applyFont="1">
      <alignment vertical="center"/>
    </xf>
    <xf numFmtId="38" fontId="17" fillId="30" borderId="142" xfId="5" applyFont="1" applyFill="1" applyBorder="1">
      <alignment vertical="center"/>
    </xf>
    <xf numFmtId="38" fontId="17" fillId="2" borderId="13" xfId="5" applyFont="1" applyFill="1" applyBorder="1">
      <alignment vertical="center"/>
    </xf>
    <xf numFmtId="38" fontId="17" fillId="30" borderId="13" xfId="5" applyFont="1" applyFill="1" applyBorder="1">
      <alignment vertical="center"/>
    </xf>
    <xf numFmtId="38" fontId="17" fillId="2" borderId="50" xfId="5" applyFont="1" applyFill="1" applyBorder="1">
      <alignment vertical="center"/>
    </xf>
    <xf numFmtId="38" fontId="17" fillId="30" borderId="19" xfId="5" applyFont="1" applyFill="1" applyBorder="1">
      <alignment vertical="center"/>
    </xf>
    <xf numFmtId="38" fontId="28" fillId="0" borderId="0" xfId="9" applyFont="1" applyAlignment="1">
      <alignment horizontal="center" vertical="center"/>
    </xf>
    <xf numFmtId="177" fontId="134" fillId="0" borderId="0" xfId="5" applyNumberFormat="1" applyFont="1" applyFill="1" applyAlignment="1">
      <alignment horizontal="right" vertical="center"/>
    </xf>
    <xf numFmtId="179" fontId="135" fillId="0" borderId="0" xfId="5" applyNumberFormat="1" applyFont="1" applyFill="1" applyAlignment="1">
      <alignment horizontal="right" vertical="center"/>
    </xf>
    <xf numFmtId="0" fontId="135" fillId="0" borderId="0" xfId="7" applyFont="1">
      <alignment vertical="center"/>
    </xf>
    <xf numFmtId="38" fontId="28" fillId="0" borderId="0" xfId="9" applyFont="1" applyAlignment="1">
      <alignment horizontal="left" vertical="center"/>
    </xf>
    <xf numFmtId="177" fontId="134" fillId="0" borderId="0" xfId="7" applyNumberFormat="1" applyFont="1">
      <alignment vertical="center"/>
    </xf>
    <xf numFmtId="38" fontId="28" fillId="0" borderId="0" xfId="9" applyFont="1" applyAlignment="1">
      <alignment horizontal="center"/>
    </xf>
    <xf numFmtId="38" fontId="32" fillId="0" borderId="0" xfId="7" applyNumberFormat="1" applyFont="1" applyAlignment="1">
      <alignment horizontal="right" vertical="center"/>
    </xf>
    <xf numFmtId="177" fontId="32" fillId="0" borderId="0" xfId="7" applyNumberFormat="1" applyFont="1" applyAlignment="1">
      <alignment horizontal="right" vertical="center"/>
    </xf>
    <xf numFmtId="187" fontId="32" fillId="0" borderId="0" xfId="7" applyNumberFormat="1" applyFont="1" applyAlignment="1">
      <alignment horizontal="center" vertical="center"/>
    </xf>
    <xf numFmtId="38" fontId="59" fillId="0" borderId="0" xfId="5" applyFont="1" applyFill="1">
      <alignment vertical="center"/>
    </xf>
    <xf numFmtId="177" fontId="59" fillId="0" borderId="0" xfId="5" applyNumberFormat="1" applyFont="1" applyFill="1">
      <alignment vertical="center"/>
    </xf>
    <xf numFmtId="177" fontId="59" fillId="0" borderId="0" xfId="5" applyNumberFormat="1" applyFont="1" applyFill="1" applyAlignment="1">
      <alignment horizontal="center" vertical="center"/>
    </xf>
    <xf numFmtId="0" fontId="26" fillId="0" borderId="0" xfId="6" applyFont="1" applyAlignment="1">
      <alignment horizontal="center" vertical="center" textRotation="255"/>
    </xf>
    <xf numFmtId="38" fontId="59" fillId="0" borderId="0" xfId="5" applyFont="1" applyFill="1" applyAlignment="1">
      <alignment horizontal="center" vertical="center"/>
    </xf>
    <xf numFmtId="0" fontId="26" fillId="0" borderId="0" xfId="6" applyFont="1" applyAlignment="1">
      <alignment horizontal="center" vertical="center"/>
    </xf>
    <xf numFmtId="38" fontId="26" fillId="0" borderId="0" xfId="9" applyFont="1" applyAlignment="1">
      <alignment horizontal="center" vertical="center"/>
    </xf>
    <xf numFmtId="177" fontId="28" fillId="0" borderId="0" xfId="9" applyNumberFormat="1" applyFont="1" applyAlignment="1">
      <alignment horizontal="right" vertical="center"/>
    </xf>
    <xf numFmtId="177" fontId="28" fillId="0" borderId="0" xfId="7" applyNumberFormat="1" applyFont="1" applyAlignment="1">
      <alignment horizontal="right" vertical="center"/>
    </xf>
    <xf numFmtId="1" fontId="26" fillId="0" borderId="0" xfId="6" applyNumberFormat="1" applyFont="1" applyAlignment="1">
      <alignment vertical="center"/>
    </xf>
    <xf numFmtId="1" fontId="28" fillId="0" borderId="0" xfId="9" applyNumberFormat="1" applyFont="1" applyAlignment="1">
      <alignment vertical="center" textRotation="255"/>
    </xf>
    <xf numFmtId="1" fontId="28" fillId="0" borderId="0" xfId="7" applyNumberFormat="1" applyFont="1">
      <alignment vertical="center"/>
    </xf>
    <xf numFmtId="1" fontId="28" fillId="0" borderId="0" xfId="9" applyNumberFormat="1" applyFont="1" applyAlignment="1">
      <alignment vertical="center"/>
    </xf>
    <xf numFmtId="177" fontId="26" fillId="0" borderId="0" xfId="6" applyNumberFormat="1" applyFont="1" applyAlignment="1">
      <alignment horizontal="center" vertical="center"/>
    </xf>
    <xf numFmtId="177" fontId="26" fillId="0" borderId="0" xfId="9" applyNumberFormat="1" applyFont="1" applyAlignment="1">
      <alignment horizontal="center" vertical="center"/>
    </xf>
    <xf numFmtId="177" fontId="32" fillId="0" borderId="0" xfId="7" applyNumberFormat="1" applyFont="1" applyAlignment="1">
      <alignment horizontal="center" vertical="center"/>
    </xf>
    <xf numFmtId="0" fontId="77" fillId="0" borderId="0" xfId="147" applyFont="1">
      <alignment vertical="center"/>
    </xf>
    <xf numFmtId="0" fontId="66" fillId="0" borderId="146" xfId="137" applyFont="1" applyBorder="1" applyAlignment="1">
      <alignment horizontal="center"/>
    </xf>
    <xf numFmtId="38" fontId="66" fillId="2" borderId="147" xfId="2" applyNumberFormat="1" applyFont="1" applyFill="1" applyBorder="1" applyAlignment="1">
      <alignment horizontal="center" vertical="center"/>
    </xf>
    <xf numFmtId="3" fontId="29" fillId="2" borderId="146" xfId="151" applyNumberFormat="1" applyFont="1" applyFill="1" applyBorder="1" applyAlignment="1">
      <alignment horizontal="center" vertical="center"/>
    </xf>
    <xf numFmtId="3" fontId="36" fillId="0" borderId="147" xfId="124" applyNumberFormat="1" applyFont="1" applyBorder="1" applyAlignment="1">
      <alignment horizontal="center" vertical="center"/>
    </xf>
    <xf numFmtId="3" fontId="36" fillId="36" borderId="147" xfId="124" applyNumberFormat="1" applyFont="1" applyFill="1" applyBorder="1" applyAlignment="1">
      <alignment horizontal="center" vertical="center"/>
    </xf>
    <xf numFmtId="194" fontId="32" fillId="0" borderId="0" xfId="7" applyNumberFormat="1" applyFont="1">
      <alignment vertical="center"/>
    </xf>
    <xf numFmtId="38" fontId="101" fillId="0" borderId="0" xfId="2" applyNumberFormat="1" applyFont="1" applyAlignment="1">
      <alignment vertical="center" shrinkToFit="1"/>
    </xf>
    <xf numFmtId="179" fontId="101" fillId="0" borderId="0" xfId="10" applyNumberFormat="1" applyFont="1" applyBorder="1" applyAlignment="1">
      <alignment vertical="center" shrinkToFit="1"/>
    </xf>
    <xf numFmtId="38" fontId="101" fillId="0" borderId="0" xfId="2" applyNumberFormat="1" applyFont="1" applyAlignment="1">
      <alignment vertical="center"/>
    </xf>
    <xf numFmtId="38" fontId="101" fillId="0" borderId="0" xfId="2" applyNumberFormat="1" applyFont="1" applyAlignment="1">
      <alignment horizontal="center" vertical="center" shrinkToFit="1"/>
    </xf>
    <xf numFmtId="0" fontId="32" fillId="0" borderId="0" xfId="7" applyFont="1" applyAlignment="1">
      <alignment horizontal="right" vertical="center"/>
    </xf>
    <xf numFmtId="38" fontId="101" fillId="0" borderId="0" xfId="2" applyNumberFormat="1" applyFont="1" applyAlignment="1">
      <alignment horizontal="left" vertical="center"/>
    </xf>
    <xf numFmtId="0" fontId="101" fillId="0" borderId="0" xfId="2" applyFont="1" applyAlignment="1">
      <alignment vertical="center" shrinkToFit="1"/>
    </xf>
    <xf numFmtId="38" fontId="101" fillId="0" borderId="0" xfId="9" applyFont="1" applyFill="1" applyBorder="1" applyAlignment="1">
      <alignment vertical="center"/>
    </xf>
    <xf numFmtId="179" fontId="101" fillId="0" borderId="0" xfId="10" applyNumberFormat="1" applyFont="1" applyFill="1" applyBorder="1" applyAlignment="1">
      <alignment vertical="center" shrinkToFit="1"/>
    </xf>
    <xf numFmtId="0" fontId="111" fillId="0" borderId="0" xfId="6" applyFont="1"/>
    <xf numFmtId="0" fontId="101" fillId="0" borderId="0" xfId="2" applyFont="1" applyAlignment="1">
      <alignment vertical="center"/>
    </xf>
    <xf numFmtId="38" fontId="101" fillId="0" borderId="0" xfId="9" applyFont="1" applyFill="1" applyBorder="1" applyAlignment="1">
      <alignment horizontal="center" vertical="center"/>
    </xf>
    <xf numFmtId="38" fontId="30" fillId="0" borderId="0" xfId="2" applyNumberFormat="1" applyFont="1" applyAlignment="1">
      <alignment vertical="center" shrinkToFit="1"/>
    </xf>
    <xf numFmtId="0" fontId="84" fillId="0" borderId="0" xfId="6" applyFont="1" applyAlignment="1">
      <alignment horizontal="left"/>
    </xf>
    <xf numFmtId="38" fontId="30" fillId="0" borderId="0" xfId="2" applyNumberFormat="1" applyFont="1" applyAlignment="1">
      <alignment horizontal="left" vertical="center"/>
    </xf>
    <xf numFmtId="0" fontId="30" fillId="0" borderId="0" xfId="2" applyFont="1" applyAlignment="1">
      <alignment vertical="center" shrinkToFit="1"/>
    </xf>
    <xf numFmtId="38" fontId="33" fillId="0" borderId="0" xfId="9" applyFont="1" applyFill="1" applyBorder="1" applyAlignment="1">
      <alignment horizontal="right" vertical="center" shrinkToFit="1"/>
    </xf>
    <xf numFmtId="176" fontId="33" fillId="0" borderId="0" xfId="10" applyNumberFormat="1" applyFont="1" applyFill="1" applyBorder="1" applyAlignment="1">
      <alignment vertical="center" shrinkToFit="1"/>
    </xf>
    <xf numFmtId="38" fontId="33" fillId="0" borderId="0" xfId="9" applyFont="1" applyFill="1" applyBorder="1"/>
    <xf numFmtId="177" fontId="33" fillId="0" borderId="0" xfId="9" applyNumberFormat="1" applyFont="1" applyFill="1" applyBorder="1" applyAlignment="1">
      <alignment vertical="center" shrinkToFit="1"/>
    </xf>
    <xf numFmtId="38" fontId="32" fillId="0" borderId="0" xfId="7" applyNumberFormat="1" applyFont="1" applyAlignment="1">
      <alignment horizontal="center" vertical="center"/>
    </xf>
    <xf numFmtId="177" fontId="32" fillId="0" borderId="0" xfId="7" applyNumberFormat="1" applyFont="1">
      <alignment vertical="center"/>
    </xf>
    <xf numFmtId="38" fontId="30" fillId="0" borderId="0" xfId="2" applyNumberFormat="1" applyFont="1"/>
    <xf numFmtId="38" fontId="33" fillId="0" borderId="0" xfId="9" applyFont="1" applyFill="1" applyBorder="1" applyAlignment="1">
      <alignment horizontal="right"/>
    </xf>
    <xf numFmtId="38" fontId="30" fillId="0" borderId="0" xfId="2" applyNumberFormat="1" applyFont="1" applyAlignment="1">
      <alignment horizontal="left"/>
    </xf>
    <xf numFmtId="38" fontId="30" fillId="0" borderId="0" xfId="2" applyNumberFormat="1" applyFont="1" applyAlignment="1">
      <alignment vertical="center"/>
    </xf>
    <xf numFmtId="177" fontId="32" fillId="0" borderId="0" xfId="9" applyNumberFormat="1" applyFont="1" applyBorder="1" applyAlignment="1">
      <alignment vertical="center"/>
    </xf>
    <xf numFmtId="38" fontId="32" fillId="0" borderId="0" xfId="9" applyFont="1" applyBorder="1" applyAlignment="1">
      <alignment vertical="center"/>
    </xf>
    <xf numFmtId="0" fontId="136" fillId="0" borderId="0" xfId="7" applyFont="1">
      <alignment vertical="center"/>
    </xf>
    <xf numFmtId="38" fontId="33" fillId="0" borderId="0" xfId="9" applyFont="1" applyBorder="1" applyAlignment="1">
      <alignment horizontal="right" vertical="center"/>
    </xf>
    <xf numFmtId="38" fontId="101" fillId="0" borderId="0" xfId="2" applyNumberFormat="1" applyFont="1" applyAlignment="1">
      <alignment horizontal="distributed" vertical="center" indent="1"/>
    </xf>
    <xf numFmtId="177" fontId="32" fillId="0" borderId="0" xfId="9" applyNumberFormat="1" applyFont="1" applyFill="1" applyBorder="1" applyAlignment="1">
      <alignment vertical="center"/>
    </xf>
    <xf numFmtId="38" fontId="32" fillId="0" borderId="0" xfId="9" applyFont="1" applyFill="1" applyBorder="1" applyAlignment="1">
      <alignment vertical="center"/>
    </xf>
    <xf numFmtId="38" fontId="32" fillId="0" borderId="0" xfId="5" applyFont="1" applyFill="1" applyBorder="1">
      <alignment vertical="center"/>
    </xf>
    <xf numFmtId="38" fontId="37" fillId="0" borderId="0" xfId="9" applyFont="1" applyFill="1" applyBorder="1" applyAlignment="1">
      <alignment horizontal="right" vertical="center"/>
    </xf>
    <xf numFmtId="176" fontId="33" fillId="0" borderId="0" xfId="10" applyNumberFormat="1" applyFont="1" applyFill="1" applyBorder="1" applyAlignment="1">
      <alignment horizontal="right" vertical="center" shrinkToFit="1"/>
    </xf>
    <xf numFmtId="38" fontId="35" fillId="0" borderId="0" xfId="9" applyFont="1" applyFill="1" applyBorder="1" applyAlignment="1">
      <alignment horizontal="right" vertical="center"/>
    </xf>
    <xf numFmtId="38" fontId="33" fillId="0" borderId="0" xfId="9" applyFont="1" applyFill="1" applyBorder="1" applyAlignment="1">
      <alignment horizontal="right" vertical="center"/>
    </xf>
    <xf numFmtId="0" fontId="33" fillId="0" borderId="0" xfId="2" applyFont="1" applyAlignment="1">
      <alignment horizontal="center" vertical="center"/>
    </xf>
    <xf numFmtId="38" fontId="22" fillId="0" borderId="0" xfId="6" applyNumberFormat="1"/>
    <xf numFmtId="38" fontId="22" fillId="0" borderId="0" xfId="9" applyFont="1" applyFill="1" applyBorder="1" applyAlignment="1">
      <alignment vertical="center"/>
    </xf>
    <xf numFmtId="177" fontId="22" fillId="0" borderId="0" xfId="9" applyNumberFormat="1" applyFont="1" applyFill="1" applyBorder="1" applyAlignment="1">
      <alignment vertical="center"/>
    </xf>
    <xf numFmtId="38" fontId="32" fillId="0" borderId="0" xfId="7" applyNumberFormat="1" applyFont="1" applyAlignment="1">
      <alignment horizontal="left" vertical="center"/>
    </xf>
    <xf numFmtId="38" fontId="101" fillId="0" borderId="0" xfId="9" applyFont="1" applyFill="1" applyBorder="1" applyAlignment="1">
      <alignment horizontal="right" vertical="center"/>
    </xf>
    <xf numFmtId="179" fontId="33" fillId="0" borderId="0" xfId="10" applyNumberFormat="1" applyFont="1" applyFill="1" applyBorder="1" applyAlignment="1">
      <alignment vertical="center" shrinkToFit="1"/>
    </xf>
    <xf numFmtId="38" fontId="28" fillId="0" borderId="0" xfId="9" applyFont="1" applyFill="1" applyBorder="1"/>
    <xf numFmtId="38" fontId="113" fillId="0" borderId="0" xfId="2" applyNumberFormat="1" applyFont="1" applyAlignment="1">
      <alignment horizontal="center" vertical="center" shrinkToFit="1"/>
    </xf>
    <xf numFmtId="38" fontId="112" fillId="0" borderId="0" xfId="9" applyFont="1" applyFill="1" applyBorder="1"/>
    <xf numFmtId="38" fontId="28" fillId="0" borderId="0" xfId="9" applyFont="1" applyFill="1" applyBorder="1" applyAlignment="1">
      <alignment horizontal="center" vertical="distributed" textRotation="255"/>
    </xf>
    <xf numFmtId="38" fontId="116" fillId="0" borderId="0" xfId="2" applyNumberFormat="1" applyFont="1" applyAlignment="1">
      <alignment horizontal="center" vertical="center" shrinkToFit="1"/>
    </xf>
    <xf numFmtId="38" fontId="116" fillId="0" borderId="0" xfId="2" applyNumberFormat="1" applyFont="1" applyAlignment="1">
      <alignment horizontal="center" vertical="center"/>
    </xf>
    <xf numFmtId="0" fontId="116" fillId="0" borderId="0" xfId="2" applyFont="1" applyAlignment="1">
      <alignment vertical="center" shrinkToFit="1"/>
    </xf>
    <xf numFmtId="38" fontId="117" fillId="0" borderId="0" xfId="2" applyNumberFormat="1" applyFont="1" applyAlignment="1">
      <alignment horizontal="center" vertical="center"/>
    </xf>
    <xf numFmtId="38" fontId="118" fillId="0" borderId="0" xfId="9" applyFont="1" applyFill="1" applyBorder="1"/>
    <xf numFmtId="38" fontId="118" fillId="0" borderId="0" xfId="9" applyFont="1" applyFill="1" applyBorder="1" applyAlignment="1">
      <alignment horizontal="right" vertical="center"/>
    </xf>
    <xf numFmtId="38" fontId="112" fillId="0" borderId="0" xfId="9" applyFont="1" applyFill="1" applyBorder="1" applyAlignment="1">
      <alignment horizontal="center" vertical="distributed" textRotation="255"/>
    </xf>
    <xf numFmtId="190" fontId="118" fillId="0" borderId="0" xfId="9" applyNumberFormat="1" applyFont="1" applyFill="1" applyBorder="1"/>
    <xf numFmtId="38" fontId="117" fillId="0" borderId="0" xfId="2" applyNumberFormat="1" applyFont="1" applyAlignment="1">
      <alignment horizontal="center" vertical="center" shrinkToFit="1"/>
    </xf>
    <xf numFmtId="0" fontId="112" fillId="0" borderId="0" xfId="7" applyFont="1" applyAlignment="1">
      <alignment horizontal="center" vertical="distributed" textRotation="255"/>
    </xf>
    <xf numFmtId="3" fontId="112" fillId="0" borderId="0" xfId="7" applyNumberFormat="1" applyFont="1">
      <alignment vertical="center"/>
    </xf>
    <xf numFmtId="38" fontId="116" fillId="0" borderId="0" xfId="2" applyNumberFormat="1" applyFont="1" applyAlignment="1">
      <alignment horizontal="center" shrinkToFit="1"/>
    </xf>
    <xf numFmtId="38" fontId="116" fillId="0" borderId="0" xfId="2" applyNumberFormat="1" applyFont="1" applyAlignment="1">
      <alignment vertical="center" shrinkToFit="1"/>
    </xf>
    <xf numFmtId="38" fontId="119" fillId="0" borderId="0" xfId="2" applyNumberFormat="1" applyFont="1" applyAlignment="1">
      <alignment horizontal="center" vertical="center"/>
    </xf>
    <xf numFmtId="38" fontId="116" fillId="0" borderId="0" xfId="2" applyNumberFormat="1" applyFont="1" applyAlignment="1">
      <alignment horizontal="centerContinuous" vertical="center"/>
    </xf>
    <xf numFmtId="38" fontId="116" fillId="0" borderId="0" xfId="2" applyNumberFormat="1" applyFont="1" applyAlignment="1">
      <alignment horizontal="center"/>
    </xf>
    <xf numFmtId="0" fontId="120" fillId="0" borderId="0" xfId="7" applyFont="1">
      <alignment vertical="center"/>
    </xf>
    <xf numFmtId="38" fontId="121" fillId="0" borderId="0" xfId="2" applyNumberFormat="1" applyFont="1" applyAlignment="1">
      <alignment horizontal="centerContinuous"/>
    </xf>
    <xf numFmtId="38" fontId="118" fillId="0" borderId="0" xfId="2" applyNumberFormat="1" applyFont="1" applyAlignment="1">
      <alignment vertical="center"/>
    </xf>
    <xf numFmtId="0" fontId="111" fillId="0" borderId="0" xfId="7" applyFont="1">
      <alignment vertical="center"/>
    </xf>
    <xf numFmtId="0" fontId="38" fillId="37" borderId="0" xfId="7" applyFont="1" applyFill="1">
      <alignment vertical="center"/>
    </xf>
    <xf numFmtId="0" fontId="87" fillId="37" borderId="0" xfId="2" applyFont="1" applyFill="1" applyAlignment="1">
      <alignment horizontal="centerContinuous"/>
    </xf>
    <xf numFmtId="0" fontId="88" fillId="37" borderId="0" xfId="2" applyFont="1" applyFill="1" applyAlignment="1">
      <alignment horizontal="centerContinuous"/>
    </xf>
    <xf numFmtId="0" fontId="38" fillId="37" borderId="0" xfId="6" applyFont="1" applyFill="1"/>
    <xf numFmtId="0" fontId="89" fillId="37" borderId="0" xfId="2" applyFont="1" applyFill="1" applyAlignment="1">
      <alignment horizontal="right"/>
    </xf>
    <xf numFmtId="0" fontId="89" fillId="37" borderId="0" xfId="2" applyFont="1" applyFill="1"/>
    <xf numFmtId="0" fontId="89" fillId="37" borderId="0" xfId="2" applyFont="1" applyFill="1" applyAlignment="1">
      <alignment vertical="center"/>
    </xf>
    <xf numFmtId="0" fontId="90" fillId="37" borderId="0" xfId="2" applyFont="1" applyFill="1" applyAlignment="1">
      <alignment vertical="center"/>
    </xf>
    <xf numFmtId="0" fontId="90" fillId="37" borderId="0" xfId="2" applyFont="1" applyFill="1" applyAlignment="1">
      <alignment horizontal="right"/>
    </xf>
    <xf numFmtId="38" fontId="92" fillId="37" borderId="0" xfId="2" applyNumberFormat="1" applyFont="1" applyFill="1" applyAlignment="1">
      <alignment horizontal="center" vertical="center" shrinkToFit="1"/>
    </xf>
    <xf numFmtId="3" fontId="89" fillId="37" borderId="0" xfId="2" applyNumberFormat="1" applyFont="1" applyFill="1" applyAlignment="1">
      <alignment horizontal="center" vertical="center"/>
    </xf>
    <xf numFmtId="3" fontId="89" fillId="37" borderId="0" xfId="2" applyNumberFormat="1" applyFont="1" applyFill="1" applyAlignment="1">
      <alignment horizontal="center" vertical="center" wrapText="1"/>
    </xf>
    <xf numFmtId="0" fontId="89" fillId="37" borderId="0" xfId="2" applyFont="1" applyFill="1" applyAlignment="1">
      <alignment horizontal="centerContinuous" vertical="center" wrapText="1"/>
    </xf>
    <xf numFmtId="0" fontId="89" fillId="37" borderId="0" xfId="2" applyFont="1" applyFill="1" applyAlignment="1">
      <alignment horizontal="centerContinuous" vertical="center"/>
    </xf>
    <xf numFmtId="0" fontId="89" fillId="37" borderId="0" xfId="2" applyFont="1" applyFill="1" applyAlignment="1">
      <alignment horizontal="center" vertical="center"/>
    </xf>
    <xf numFmtId="0" fontId="96" fillId="37" borderId="0" xfId="2" applyFont="1" applyFill="1" applyAlignment="1">
      <alignment horizontal="center" vertical="center" wrapText="1"/>
    </xf>
    <xf numFmtId="38" fontId="97" fillId="37" borderId="0" xfId="2" applyNumberFormat="1" applyFont="1" applyFill="1" applyAlignment="1">
      <alignment horizontal="center" vertical="center" shrinkToFit="1"/>
    </xf>
    <xf numFmtId="38" fontId="97" fillId="37" borderId="0" xfId="2" applyNumberFormat="1" applyFont="1" applyFill="1" applyAlignment="1">
      <alignment horizontal="center" vertical="center"/>
    </xf>
    <xf numFmtId="0" fontId="97" fillId="37" borderId="0" xfId="2" applyFont="1" applyFill="1" applyAlignment="1">
      <alignment vertical="center" shrinkToFit="1"/>
    </xf>
    <xf numFmtId="38" fontId="98" fillId="37" borderId="0" xfId="2" applyNumberFormat="1" applyFont="1" applyFill="1" applyAlignment="1">
      <alignment horizontal="center" vertical="center"/>
    </xf>
    <xf numFmtId="38" fontId="94" fillId="37" borderId="0" xfId="9" applyFont="1" applyFill="1" applyBorder="1"/>
    <xf numFmtId="38" fontId="94" fillId="37" borderId="0" xfId="9" applyFont="1" applyFill="1" applyBorder="1" applyAlignment="1">
      <alignment horizontal="right" vertical="center"/>
    </xf>
    <xf numFmtId="38" fontId="98" fillId="37" borderId="0" xfId="2" applyNumberFormat="1" applyFont="1" applyFill="1" applyAlignment="1">
      <alignment horizontal="center" vertical="center" shrinkToFit="1"/>
    </xf>
    <xf numFmtId="38" fontId="97" fillId="37" borderId="0" xfId="2" applyNumberFormat="1" applyFont="1" applyFill="1" applyAlignment="1">
      <alignment horizontal="center" shrinkToFit="1"/>
    </xf>
    <xf numFmtId="38" fontId="97" fillId="37" borderId="0" xfId="2" applyNumberFormat="1" applyFont="1" applyFill="1" applyAlignment="1">
      <alignment vertical="center" shrinkToFit="1"/>
    </xf>
    <xf numFmtId="38" fontId="99" fillId="37" borderId="0" xfId="2" applyNumberFormat="1" applyFont="1" applyFill="1" applyAlignment="1">
      <alignment horizontal="center" vertical="center"/>
    </xf>
    <xf numFmtId="38" fontId="97" fillId="37" borderId="0" xfId="2" applyNumberFormat="1" applyFont="1" applyFill="1" applyAlignment="1">
      <alignment horizontal="centerContinuous" vertical="center"/>
    </xf>
    <xf numFmtId="38" fontId="97" fillId="37" borderId="0" xfId="2" applyNumberFormat="1" applyFont="1" applyFill="1" applyAlignment="1">
      <alignment horizontal="center"/>
    </xf>
    <xf numFmtId="38" fontId="95" fillId="37" borderId="0" xfId="2" applyNumberFormat="1" applyFont="1" applyFill="1" applyAlignment="1">
      <alignment horizontal="centerContinuous"/>
    </xf>
    <xf numFmtId="38" fontId="94" fillId="37" borderId="0" xfId="2" applyNumberFormat="1" applyFont="1" applyFill="1" applyAlignment="1">
      <alignment vertical="center"/>
    </xf>
    <xf numFmtId="180" fontId="100" fillId="37" borderId="0" xfId="7" applyNumberFormat="1" applyFont="1" applyFill="1">
      <alignment vertical="center"/>
    </xf>
    <xf numFmtId="193" fontId="125" fillId="37" borderId="0" xfId="2" applyNumberFormat="1" applyFont="1" applyFill="1" applyAlignment="1" applyProtection="1">
      <alignment horizontal="right" vertical="center"/>
      <protection locked="0"/>
    </xf>
    <xf numFmtId="193" fontId="125" fillId="37" borderId="0" xfId="2" applyNumberFormat="1" applyFont="1" applyFill="1" applyAlignment="1">
      <alignment horizontal="right" vertical="center"/>
    </xf>
    <xf numFmtId="193" fontId="125" fillId="37" borderId="0" xfId="2" applyNumberFormat="1" applyFont="1" applyFill="1" applyAlignment="1" applyProtection="1">
      <alignment horizontal="right" vertical="center" wrapText="1"/>
      <protection locked="0"/>
    </xf>
    <xf numFmtId="193" fontId="35" fillId="37" borderId="0" xfId="2" applyNumberFormat="1" applyFont="1" applyFill="1" applyAlignment="1" applyProtection="1">
      <alignment horizontal="right" vertical="center"/>
      <protection locked="0"/>
    </xf>
    <xf numFmtId="193" fontId="35" fillId="37" borderId="0" xfId="2" applyNumberFormat="1" applyFont="1" applyFill="1" applyAlignment="1">
      <alignment horizontal="right" vertical="center"/>
    </xf>
    <xf numFmtId="193" fontId="35" fillId="37" borderId="0" xfId="2" applyNumberFormat="1" applyFont="1" applyFill="1" applyAlignment="1" applyProtection="1">
      <alignment horizontal="right" vertical="center" wrapText="1"/>
      <protection locked="0"/>
    </xf>
    <xf numFmtId="193" fontId="35" fillId="37" borderId="0" xfId="207" applyNumberFormat="1" applyFont="1" applyFill="1" applyBorder="1" applyAlignment="1" applyProtection="1">
      <alignment horizontal="right" vertical="center"/>
      <protection locked="0"/>
    </xf>
    <xf numFmtId="181" fontId="95" fillId="37" borderId="0" xfId="137" applyNumberFormat="1" applyFont="1" applyFill="1"/>
    <xf numFmtId="0" fontId="89" fillId="37" borderId="0" xfId="2" applyFont="1" applyFill="1" applyAlignment="1">
      <alignment horizontal="center" vertical="center" wrapText="1" shrinkToFit="1"/>
    </xf>
    <xf numFmtId="38" fontId="91" fillId="37" borderId="0" xfId="2" applyNumberFormat="1" applyFont="1" applyFill="1" applyAlignment="1">
      <alignment horizontal="center" vertical="center" wrapText="1" shrinkToFit="1"/>
    </xf>
    <xf numFmtId="3" fontId="89" fillId="37" borderId="0" xfId="2" applyNumberFormat="1" applyFont="1" applyFill="1" applyAlignment="1">
      <alignment horizontal="center" vertical="center" wrapText="1" shrinkToFit="1"/>
    </xf>
    <xf numFmtId="0" fontId="92" fillId="37" borderId="0" xfId="2" applyFont="1" applyFill="1" applyAlignment="1">
      <alignment vertical="center" shrinkToFit="1"/>
    </xf>
    <xf numFmtId="38" fontId="93" fillId="37" borderId="0" xfId="2" applyNumberFormat="1" applyFont="1" applyFill="1" applyAlignment="1">
      <alignment horizontal="center" vertical="center"/>
    </xf>
    <xf numFmtId="38" fontId="93" fillId="37" borderId="0" xfId="2" applyNumberFormat="1" applyFont="1" applyFill="1" applyAlignment="1">
      <alignment horizontal="center" vertical="center" shrinkToFit="1"/>
    </xf>
    <xf numFmtId="38" fontId="91" fillId="37" borderId="0" xfId="2" applyNumberFormat="1" applyFont="1" applyFill="1" applyAlignment="1">
      <alignment horizontal="center" vertical="center"/>
    </xf>
    <xf numFmtId="38" fontId="90" fillId="37" borderId="0" xfId="9" applyFont="1" applyFill="1" applyBorder="1"/>
    <xf numFmtId="0" fontId="64" fillId="0" borderId="0" xfId="138" applyFont="1" applyAlignment="1"/>
    <xf numFmtId="0" fontId="29" fillId="0" borderId="88" xfId="138" applyFont="1" applyBorder="1" applyAlignment="1">
      <alignment horizontal="center" vertical="center"/>
    </xf>
    <xf numFmtId="38" fontId="17" fillId="0" borderId="90" xfId="139" applyFont="1" applyFill="1" applyBorder="1">
      <alignment vertical="center"/>
    </xf>
    <xf numFmtId="38" fontId="17" fillId="0" borderId="94" xfId="139" applyFont="1" applyFill="1" applyBorder="1">
      <alignment vertical="center"/>
    </xf>
    <xf numFmtId="38" fontId="17" fillId="0" borderId="48" xfId="139" applyFont="1" applyFill="1" applyBorder="1">
      <alignment vertical="center"/>
    </xf>
    <xf numFmtId="38" fontId="17" fillId="0" borderId="100" xfId="139" applyFont="1" applyFill="1" applyBorder="1">
      <alignment vertical="center"/>
    </xf>
    <xf numFmtId="38" fontId="17" fillId="0" borderId="133" xfId="139" applyFont="1" applyFill="1" applyBorder="1">
      <alignment vertical="center"/>
    </xf>
    <xf numFmtId="0" fontId="89" fillId="0" borderId="0" xfId="7" applyFont="1">
      <alignment vertical="center"/>
    </xf>
    <xf numFmtId="0" fontId="89" fillId="0" borderId="0" xfId="138" applyFont="1" applyAlignment="1">
      <alignment horizontal="center" vertical="center"/>
    </xf>
    <xf numFmtId="38" fontId="95" fillId="0" borderId="0" xfId="139" applyFont="1" applyFill="1" applyBorder="1">
      <alignment vertical="center"/>
    </xf>
    <xf numFmtId="0" fontId="89" fillId="0" borderId="0" xfId="138" applyFont="1" applyAlignment="1">
      <alignment horizontal="right"/>
    </xf>
    <xf numFmtId="0" fontId="89" fillId="0" borderId="0" xfId="138" applyFont="1" applyAlignment="1"/>
    <xf numFmtId="0" fontId="89" fillId="0" borderId="0" xfId="138" applyFont="1">
      <alignment vertical="center"/>
    </xf>
    <xf numFmtId="38" fontId="97" fillId="0" borderId="0" xfId="138" applyNumberFormat="1" applyFont="1" applyAlignment="1">
      <alignment horizontal="center" vertical="center" shrinkToFit="1"/>
    </xf>
    <xf numFmtId="3" fontId="89" fillId="0" borderId="0" xfId="138" applyNumberFormat="1" applyFont="1" applyAlignment="1">
      <alignment horizontal="center" vertical="center"/>
    </xf>
    <xf numFmtId="3" fontId="89" fillId="0" borderId="0" xfId="138" applyNumberFormat="1" applyFont="1" applyAlignment="1">
      <alignment horizontal="center" vertical="center" wrapText="1"/>
    </xf>
    <xf numFmtId="0" fontId="89" fillId="0" borderId="0" xfId="138" applyFont="1" applyAlignment="1">
      <alignment horizontal="centerContinuous" vertical="center" wrapText="1"/>
    </xf>
    <xf numFmtId="0" fontId="89" fillId="0" borderId="0" xfId="138" applyFont="1" applyAlignment="1">
      <alignment horizontal="centerContinuous" vertical="center"/>
    </xf>
    <xf numFmtId="0" fontId="96" fillId="0" borderId="0" xfId="138" applyFont="1" applyAlignment="1">
      <alignment horizontal="center" vertical="center" wrapText="1"/>
    </xf>
    <xf numFmtId="49" fontId="97" fillId="0" borderId="0" xfId="138" applyNumberFormat="1" applyFont="1" applyAlignment="1">
      <alignment horizontal="center" vertical="center" shrinkToFit="1"/>
    </xf>
    <xf numFmtId="49" fontId="97" fillId="0" borderId="0" xfId="138" applyNumberFormat="1" applyFont="1" applyAlignment="1">
      <alignment horizontal="center" vertical="center"/>
    </xf>
    <xf numFmtId="0" fontId="97" fillId="0" borderId="0" xfId="138" applyFont="1" applyAlignment="1">
      <alignment vertical="center" shrinkToFit="1"/>
    </xf>
    <xf numFmtId="3" fontId="97" fillId="0" borderId="0" xfId="138" applyNumberFormat="1" applyFont="1" applyAlignment="1">
      <alignment horizontal="center" vertical="center"/>
    </xf>
    <xf numFmtId="182" fontId="95" fillId="0" borderId="0" xfId="138" applyNumberFormat="1" applyFont="1">
      <alignment vertical="center"/>
    </xf>
    <xf numFmtId="182" fontId="95" fillId="0" borderId="0" xfId="138" applyNumberFormat="1" applyFont="1" applyProtection="1">
      <alignment vertical="center"/>
      <protection locked="0"/>
    </xf>
    <xf numFmtId="3" fontId="97" fillId="0" borderId="0" xfId="138" applyNumberFormat="1" applyFont="1" applyAlignment="1">
      <alignment horizontal="center" vertical="center" shrinkToFit="1"/>
    </xf>
    <xf numFmtId="3" fontId="97" fillId="0" borderId="0" xfId="138" applyNumberFormat="1" applyFont="1" applyAlignment="1">
      <alignment vertical="center" shrinkToFit="1"/>
    </xf>
    <xf numFmtId="182" fontId="95" fillId="0" borderId="0" xfId="139" applyNumberFormat="1" applyFont="1" applyFill="1" applyBorder="1">
      <alignment vertical="center"/>
    </xf>
    <xf numFmtId="182" fontId="95" fillId="0" borderId="0" xfId="139" applyNumberFormat="1" applyFont="1" applyFill="1" applyBorder="1" applyProtection="1">
      <alignment vertical="center"/>
      <protection locked="0"/>
    </xf>
    <xf numFmtId="0" fontId="97" fillId="0" borderId="0" xfId="138" applyFont="1" applyAlignment="1">
      <alignment horizontal="center" vertical="center" shrinkToFit="1"/>
    </xf>
    <xf numFmtId="3" fontId="97" fillId="0" borderId="0" xfId="138" applyNumberFormat="1" applyFont="1" applyAlignment="1">
      <alignment horizontal="centerContinuous" vertical="center" shrinkToFit="1"/>
    </xf>
    <xf numFmtId="0" fontId="97" fillId="0" borderId="0" xfId="138" applyFont="1" applyAlignment="1">
      <alignment horizontal="centerContinuous" vertical="center" shrinkToFit="1"/>
    </xf>
    <xf numFmtId="182" fontId="95" fillId="0" borderId="0" xfId="138" applyNumberFormat="1" applyFont="1" applyAlignment="1">
      <alignment vertical="center" wrapText="1"/>
    </xf>
    <xf numFmtId="0" fontId="97" fillId="0" borderId="0" xfId="117" applyFont="1" applyAlignment="1">
      <alignment horizontal="center" vertical="center"/>
    </xf>
    <xf numFmtId="0" fontId="97" fillId="0" borderId="0" xfId="117" applyFont="1" applyAlignment="1">
      <alignment horizontal="left" vertical="center"/>
    </xf>
    <xf numFmtId="3" fontId="102" fillId="0" borderId="0" xfId="138" applyNumberFormat="1" applyFont="1" applyAlignment="1">
      <alignment horizontal="center" vertical="center" shrinkToFit="1"/>
    </xf>
    <xf numFmtId="3" fontId="102" fillId="0" borderId="0" xfId="138" applyNumberFormat="1" applyFont="1" applyAlignment="1">
      <alignment horizontal="center" vertical="top" shrinkToFit="1"/>
    </xf>
    <xf numFmtId="0" fontId="97" fillId="0" borderId="0" xfId="138" applyFont="1" applyAlignment="1">
      <alignment horizontal="center"/>
    </xf>
    <xf numFmtId="0" fontId="97" fillId="0" borderId="0" xfId="138" applyFont="1">
      <alignment vertical="center"/>
    </xf>
    <xf numFmtId="0" fontId="29" fillId="0" borderId="64" xfId="138" applyFont="1" applyBorder="1" applyAlignment="1">
      <alignment horizontal="center" vertical="center"/>
    </xf>
    <xf numFmtId="38" fontId="17" fillId="0" borderId="73" xfId="5" applyFont="1" applyFill="1" applyBorder="1">
      <alignment vertical="center"/>
    </xf>
    <xf numFmtId="38" fontId="17" fillId="0" borderId="26" xfId="5" applyFont="1" applyFill="1" applyBorder="1">
      <alignment vertical="center"/>
    </xf>
    <xf numFmtId="38" fontId="17" fillId="0" borderId="28" xfId="5" applyFont="1" applyFill="1" applyBorder="1">
      <alignment vertical="center"/>
    </xf>
    <xf numFmtId="38" fontId="17" fillId="0" borderId="146" xfId="5" applyFont="1" applyFill="1" applyBorder="1">
      <alignment vertical="center"/>
    </xf>
    <xf numFmtId="38" fontId="17" fillId="0" borderId="27" xfId="5" applyFont="1" applyFill="1" applyBorder="1">
      <alignment vertical="center"/>
    </xf>
    <xf numFmtId="38" fontId="17" fillId="0" borderId="1" xfId="139" applyFont="1" applyFill="1" applyBorder="1">
      <alignment vertical="center"/>
    </xf>
    <xf numFmtId="0" fontId="66" fillId="0" borderId="36" xfId="138" applyFont="1" applyBorder="1">
      <alignment vertical="center"/>
    </xf>
    <xf numFmtId="0" fontId="66" fillId="0" borderId="37" xfId="138" applyFont="1" applyBorder="1">
      <alignment vertical="center"/>
    </xf>
    <xf numFmtId="0" fontId="66" fillId="0" borderId="45" xfId="138" applyFont="1" applyBorder="1">
      <alignment vertical="center"/>
    </xf>
    <xf numFmtId="0" fontId="66" fillId="0" borderId="140" xfId="138" applyFont="1" applyBorder="1">
      <alignment vertical="center"/>
    </xf>
    <xf numFmtId="38" fontId="17" fillId="0" borderId="79" xfId="139" applyFont="1" applyFill="1" applyBorder="1">
      <alignment vertical="center"/>
    </xf>
    <xf numFmtId="38" fontId="17" fillId="0" borderId="44" xfId="139" applyFont="1" applyFill="1" applyBorder="1">
      <alignment vertical="center"/>
    </xf>
    <xf numFmtId="38" fontId="17" fillId="0" borderId="148" xfId="139" applyFont="1" applyFill="1" applyBorder="1">
      <alignment vertical="center"/>
    </xf>
    <xf numFmtId="38" fontId="17" fillId="0" borderId="45" xfId="139" applyFont="1" applyFill="1" applyBorder="1">
      <alignment vertical="center"/>
    </xf>
    <xf numFmtId="0" fontId="89" fillId="37" borderId="0" xfId="138" applyFont="1" applyFill="1" applyAlignment="1">
      <alignment horizontal="right"/>
    </xf>
    <xf numFmtId="0" fontId="89" fillId="37" borderId="0" xfId="138" applyFont="1" applyFill="1" applyAlignment="1"/>
    <xf numFmtId="0" fontId="89" fillId="37" borderId="0" xfId="138" applyFont="1" applyFill="1">
      <alignment vertical="center"/>
    </xf>
    <xf numFmtId="38" fontId="97" fillId="37" borderId="0" xfId="138" applyNumberFormat="1" applyFont="1" applyFill="1" applyAlignment="1">
      <alignment horizontal="center" vertical="center" shrinkToFit="1"/>
    </xf>
    <xf numFmtId="3" fontId="89" fillId="37" borderId="0" xfId="138" applyNumberFormat="1" applyFont="1" applyFill="1" applyAlignment="1">
      <alignment horizontal="center" vertical="center"/>
    </xf>
    <xf numFmtId="3" fontId="89" fillId="37" borderId="0" xfId="138" applyNumberFormat="1" applyFont="1" applyFill="1" applyAlignment="1">
      <alignment horizontal="center" vertical="center" wrapText="1"/>
    </xf>
    <xf numFmtId="0" fontId="89" fillId="37" borderId="0" xfId="138" applyFont="1" applyFill="1" applyAlignment="1">
      <alignment horizontal="centerContinuous" vertical="center" wrapText="1"/>
    </xf>
    <xf numFmtId="0" fontId="89" fillId="37" borderId="0" xfId="138" applyFont="1" applyFill="1" applyAlignment="1">
      <alignment horizontal="centerContinuous" vertical="center"/>
    </xf>
    <xf numFmtId="0" fontId="89" fillId="37" borderId="0" xfId="138" applyFont="1" applyFill="1" applyAlignment="1">
      <alignment horizontal="center" vertical="center"/>
    </xf>
    <xf numFmtId="0" fontId="96" fillId="37" borderId="0" xfId="138" applyFont="1" applyFill="1" applyAlignment="1">
      <alignment horizontal="center" vertical="center" wrapText="1"/>
    </xf>
    <xf numFmtId="49" fontId="97" fillId="37" borderId="0" xfId="138" applyNumberFormat="1" applyFont="1" applyFill="1" applyAlignment="1">
      <alignment horizontal="center" vertical="center" shrinkToFit="1"/>
    </xf>
    <xf numFmtId="49" fontId="97" fillId="37" borderId="0" xfId="138" applyNumberFormat="1" applyFont="1" applyFill="1" applyAlignment="1">
      <alignment horizontal="center" vertical="center"/>
    </xf>
    <xf numFmtId="0" fontId="97" fillId="37" borderId="0" xfId="138" applyFont="1" applyFill="1" applyAlignment="1">
      <alignment vertical="center" shrinkToFit="1"/>
    </xf>
    <xf numFmtId="3" fontId="97" fillId="37" borderId="0" xfId="138" applyNumberFormat="1" applyFont="1" applyFill="1" applyAlignment="1">
      <alignment horizontal="center" vertical="center"/>
    </xf>
    <xf numFmtId="38" fontId="95" fillId="37" borderId="0" xfId="5" applyFont="1" applyFill="1" applyBorder="1">
      <alignment vertical="center"/>
    </xf>
    <xf numFmtId="38" fontId="95" fillId="37" borderId="0" xfId="5" applyFont="1" applyFill="1" applyBorder="1" applyProtection="1">
      <alignment vertical="center"/>
      <protection locked="0"/>
    </xf>
    <xf numFmtId="38" fontId="95" fillId="0" borderId="0" xfId="5" applyFont="1" applyFill="1" applyBorder="1">
      <alignment vertical="center"/>
    </xf>
    <xf numFmtId="3" fontId="97" fillId="37" borderId="0" xfId="138" applyNumberFormat="1" applyFont="1" applyFill="1" applyAlignment="1">
      <alignment horizontal="center" vertical="center" shrinkToFit="1"/>
    </xf>
    <xf numFmtId="3" fontId="97" fillId="37" borderId="0" xfId="138" applyNumberFormat="1" applyFont="1" applyFill="1" applyAlignment="1">
      <alignment vertical="center" shrinkToFit="1"/>
    </xf>
    <xf numFmtId="0" fontId="97" fillId="37" borderId="0" xfId="138" applyFont="1" applyFill="1" applyAlignment="1">
      <alignment horizontal="center" vertical="center" shrinkToFit="1"/>
    </xf>
    <xf numFmtId="3" fontId="97" fillId="37" borderId="0" xfId="138" applyNumberFormat="1" applyFont="1" applyFill="1" applyAlignment="1">
      <alignment horizontal="centerContinuous" vertical="center" shrinkToFit="1"/>
    </xf>
    <xf numFmtId="0" fontId="97" fillId="37" borderId="0" xfId="138" applyFont="1" applyFill="1" applyAlignment="1">
      <alignment horizontal="centerContinuous" vertical="center" shrinkToFit="1"/>
    </xf>
    <xf numFmtId="38" fontId="95" fillId="37" borderId="0" xfId="5" applyFont="1" applyFill="1" applyBorder="1" applyAlignment="1">
      <alignment vertical="center" wrapText="1"/>
    </xf>
    <xf numFmtId="0" fontId="97" fillId="37" borderId="0" xfId="117" applyFont="1" applyFill="1" applyAlignment="1">
      <alignment horizontal="center" vertical="center"/>
    </xf>
    <xf numFmtId="0" fontId="97" fillId="37" borderId="0" xfId="117" applyFont="1" applyFill="1" applyAlignment="1">
      <alignment horizontal="left" vertical="center"/>
    </xf>
    <xf numFmtId="3" fontId="102" fillId="37" borderId="0" xfId="138" applyNumberFormat="1" applyFont="1" applyFill="1" applyAlignment="1">
      <alignment horizontal="center" vertical="center" shrinkToFit="1"/>
    </xf>
    <xf numFmtId="3" fontId="102" fillId="37" borderId="0" xfId="138" applyNumberFormat="1" applyFont="1" applyFill="1" applyAlignment="1">
      <alignment horizontal="center" vertical="top" shrinkToFit="1"/>
    </xf>
    <xf numFmtId="0" fontId="97" fillId="37" borderId="0" xfId="138" applyFont="1" applyFill="1" applyAlignment="1">
      <alignment horizontal="center"/>
    </xf>
    <xf numFmtId="0" fontId="97" fillId="37" borderId="0" xfId="138" applyFont="1" applyFill="1">
      <alignment vertical="center"/>
    </xf>
    <xf numFmtId="38" fontId="95" fillId="37" borderId="0" xfId="139" applyFont="1" applyFill="1" applyBorder="1">
      <alignment vertical="center"/>
    </xf>
    <xf numFmtId="184" fontId="103" fillId="0" borderId="0" xfId="143" applyNumberFormat="1" applyFont="1"/>
    <xf numFmtId="184" fontId="103" fillId="0" borderId="0" xfId="143" applyNumberFormat="1" applyFont="1" applyAlignment="1">
      <alignment vertical="top"/>
    </xf>
    <xf numFmtId="184" fontId="104" fillId="0" borderId="0" xfId="143" applyNumberFormat="1" applyFont="1"/>
    <xf numFmtId="184" fontId="103" fillId="0" borderId="0" xfId="143" applyNumberFormat="1" applyFont="1" applyAlignment="1">
      <alignment horizontal="center" vertical="center"/>
    </xf>
    <xf numFmtId="184" fontId="103" fillId="0" borderId="0" xfId="143" applyNumberFormat="1" applyFont="1" applyAlignment="1">
      <alignment horizontal="center" vertical="center" wrapText="1"/>
    </xf>
    <xf numFmtId="184" fontId="103" fillId="0" borderId="0" xfId="143" applyNumberFormat="1" applyFont="1" applyAlignment="1">
      <alignment horizontal="distributed" vertical="center"/>
    </xf>
    <xf numFmtId="38" fontId="103" fillId="0" borderId="0" xfId="145" applyFont="1" applyFill="1" applyBorder="1">
      <alignment vertical="center"/>
    </xf>
    <xf numFmtId="184" fontId="105" fillId="0" borderId="0" xfId="143" applyNumberFormat="1" applyFont="1"/>
    <xf numFmtId="9" fontId="103" fillId="0" borderId="0" xfId="146" applyFont="1" applyFill="1" applyBorder="1">
      <alignment vertical="center"/>
    </xf>
    <xf numFmtId="184" fontId="103" fillId="0" borderId="0" xfId="143" applyNumberFormat="1" applyFont="1" applyAlignment="1">
      <alignment horizontal="distributed" vertical="center" wrapText="1"/>
    </xf>
    <xf numFmtId="179" fontId="103" fillId="0" borderId="0" xfId="146" applyNumberFormat="1" applyFont="1" applyFill="1" applyBorder="1">
      <alignment vertical="center"/>
    </xf>
    <xf numFmtId="184" fontId="106" fillId="0" borderId="0" xfId="143" applyNumberFormat="1" applyFont="1"/>
    <xf numFmtId="184" fontId="33" fillId="0" borderId="0" xfId="143" applyNumberFormat="1" applyFont="1" applyAlignment="1">
      <alignment horizontal="right" vertical="top"/>
    </xf>
    <xf numFmtId="184" fontId="33" fillId="0" borderId="0" xfId="143" applyNumberFormat="1" applyFont="1" applyAlignment="1">
      <alignment horizontal="center" vertical="center" wrapText="1"/>
    </xf>
    <xf numFmtId="184" fontId="33" fillId="0" borderId="0" xfId="143" applyNumberFormat="1" applyFont="1" applyAlignment="1">
      <alignment horizontal="center" vertical="center"/>
    </xf>
    <xf numFmtId="184" fontId="59" fillId="0" borderId="0" xfId="143" applyNumberFormat="1" applyFont="1" applyAlignment="1">
      <alignment horizontal="right" vertical="center"/>
    </xf>
    <xf numFmtId="184" fontId="124" fillId="0" borderId="0" xfId="143" applyNumberFormat="1" applyFont="1"/>
    <xf numFmtId="184" fontId="124" fillId="0" borderId="0" xfId="143" applyNumberFormat="1" applyFont="1" applyAlignment="1">
      <alignment horizontal="center" vertical="center"/>
    </xf>
    <xf numFmtId="184" fontId="124" fillId="0" borderId="0" xfId="143" applyNumberFormat="1" applyFont="1" applyAlignment="1">
      <alignment horizontal="center" vertical="center" wrapText="1"/>
    </xf>
    <xf numFmtId="184" fontId="124" fillId="0" borderId="0" xfId="143" applyNumberFormat="1" applyFont="1" applyAlignment="1">
      <alignment horizontal="distributed" vertical="center"/>
    </xf>
    <xf numFmtId="38" fontId="124" fillId="0" borderId="0" xfId="145" applyFont="1" applyFill="1" applyBorder="1">
      <alignment vertical="center"/>
    </xf>
    <xf numFmtId="191" fontId="124" fillId="0" borderId="0" xfId="145" applyNumberFormat="1" applyFont="1" applyFill="1" applyBorder="1">
      <alignment vertical="center"/>
    </xf>
    <xf numFmtId="9" fontId="124" fillId="0" borderId="0" xfId="146" applyFont="1" applyFill="1" applyBorder="1">
      <alignment vertical="center"/>
    </xf>
    <xf numFmtId="192" fontId="124" fillId="0" borderId="0" xfId="145" applyNumberFormat="1" applyFont="1" applyFill="1" applyBorder="1">
      <alignment vertical="center"/>
    </xf>
    <xf numFmtId="192" fontId="124" fillId="0" borderId="0" xfId="146" applyNumberFormat="1" applyFont="1" applyFill="1" applyBorder="1">
      <alignment vertical="center"/>
    </xf>
    <xf numFmtId="184" fontId="124" fillId="0" borderId="0" xfId="143" applyNumberFormat="1" applyFont="1" applyAlignment="1">
      <alignment horizontal="distributed" vertical="center" wrapText="1"/>
    </xf>
    <xf numFmtId="0" fontId="74" fillId="0" borderId="0" xfId="117" applyFont="1">
      <alignment vertical="center"/>
    </xf>
    <xf numFmtId="181" fontId="108" fillId="0" borderId="0" xfId="143" applyNumberFormat="1" applyFont="1" applyAlignment="1">
      <alignment vertical="center"/>
    </xf>
    <xf numFmtId="38" fontId="110" fillId="0" borderId="0" xfId="225" applyNumberFormat="1" applyFont="1">
      <alignment vertical="center"/>
    </xf>
    <xf numFmtId="38" fontId="110" fillId="0" borderId="0" xfId="226" applyFont="1" applyFill="1" applyBorder="1">
      <alignment vertical="center"/>
    </xf>
    <xf numFmtId="184" fontId="33" fillId="0" borderId="0" xfId="143" applyNumberFormat="1" applyFont="1" applyAlignment="1">
      <alignment vertical="center" wrapText="1"/>
    </xf>
    <xf numFmtId="179" fontId="124" fillId="0" borderId="0" xfId="146" applyNumberFormat="1" applyFont="1" applyFill="1" applyBorder="1">
      <alignment vertical="center"/>
    </xf>
    <xf numFmtId="184" fontId="33" fillId="0" borderId="0" xfId="143" applyNumberFormat="1" applyFont="1" applyAlignment="1">
      <alignment horizontal="left" vertical="center"/>
    </xf>
    <xf numFmtId="181" fontId="109" fillId="0" borderId="0" xfId="143" applyNumberFormat="1" applyFont="1" applyAlignment="1">
      <alignment vertical="center"/>
    </xf>
    <xf numFmtId="0" fontId="20" fillId="0" borderId="0" xfId="4" applyFont="1" applyAlignment="1">
      <alignment horizontal="center" vertical="center" wrapText="1"/>
    </xf>
    <xf numFmtId="0" fontId="20" fillId="0" borderId="0" xfId="4" applyFont="1" applyAlignment="1">
      <alignment horizontal="center" vertical="center"/>
    </xf>
    <xf numFmtId="0" fontId="20" fillId="0" borderId="0" xfId="4" applyFont="1" applyAlignment="1">
      <alignment vertical="center"/>
    </xf>
    <xf numFmtId="0" fontId="20" fillId="0" borderId="0" xfId="4" applyFont="1" applyAlignment="1">
      <alignment vertical="center" wrapText="1"/>
    </xf>
    <xf numFmtId="0" fontId="20" fillId="0" borderId="3" xfId="4" applyFont="1" applyBorder="1" applyAlignment="1">
      <alignment horizontal="center" vertical="center" wrapText="1"/>
    </xf>
    <xf numFmtId="3" fontId="36" fillId="0" borderId="0" xfId="147" applyNumberFormat="1" applyFont="1" applyAlignment="1">
      <alignment horizontal="center" vertical="center"/>
    </xf>
    <xf numFmtId="3" fontId="36" fillId="0" borderId="0" xfId="147" applyNumberFormat="1" applyFont="1" applyAlignment="1">
      <alignment horizontal="centerContinuous" vertical="center"/>
    </xf>
    <xf numFmtId="0" fontId="36" fillId="0" borderId="0" xfId="147" applyFont="1" applyAlignment="1">
      <alignment horizontal="center" vertical="center"/>
    </xf>
    <xf numFmtId="49" fontId="36" fillId="0" borderId="0" xfId="147" applyNumberFormat="1" applyFont="1" applyAlignment="1">
      <alignment horizontal="center" vertical="center" shrinkToFit="1"/>
    </xf>
    <xf numFmtId="49" fontId="36" fillId="0" borderId="0" xfId="147" applyNumberFormat="1" applyFont="1" applyAlignment="1">
      <alignment horizontal="center" vertical="center"/>
    </xf>
    <xf numFmtId="0" fontId="36" fillId="0" borderId="0" xfId="147" applyFont="1" applyAlignment="1">
      <alignment vertical="center" shrinkToFit="1"/>
    </xf>
    <xf numFmtId="38" fontId="36" fillId="0" borderId="0" xfId="148" applyFont="1" applyFill="1" applyBorder="1" applyAlignment="1" applyProtection="1">
      <alignment horizontal="right" vertical="center"/>
      <protection locked="0"/>
    </xf>
    <xf numFmtId="179" fontId="36" fillId="0" borderId="0" xfId="149" applyNumberFormat="1" applyFont="1" applyFill="1" applyBorder="1" applyAlignment="1" applyProtection="1">
      <alignment horizontal="right" vertical="center"/>
      <protection locked="0"/>
    </xf>
    <xf numFmtId="38" fontId="79" fillId="0" borderId="0" xfId="148" applyFont="1" applyFill="1" applyBorder="1" applyAlignment="1">
      <alignment horizontal="right" vertical="center" wrapText="1"/>
    </xf>
    <xf numFmtId="38" fontId="36" fillId="0" borderId="0" xfId="148" applyFont="1" applyFill="1" applyBorder="1" applyAlignment="1">
      <alignment horizontal="right" vertical="center"/>
    </xf>
    <xf numFmtId="3" fontId="36" fillId="0" borderId="0" xfId="147" applyNumberFormat="1" applyFont="1" applyAlignment="1">
      <alignment horizontal="center" vertical="center" shrinkToFit="1"/>
    </xf>
    <xf numFmtId="3" fontId="36" fillId="0" borderId="0" xfId="147" applyNumberFormat="1" applyFont="1" applyAlignment="1">
      <alignment vertical="center" shrinkToFit="1"/>
    </xf>
    <xf numFmtId="0" fontId="36" fillId="0" borderId="0" xfId="147" applyFont="1" applyAlignment="1">
      <alignment horizontal="center" vertical="center" shrinkToFit="1"/>
    </xf>
    <xf numFmtId="3" fontId="36" fillId="0" borderId="0" xfId="147" applyNumberFormat="1" applyFont="1" applyAlignment="1">
      <alignment horizontal="centerContinuous" vertical="center" shrinkToFit="1"/>
    </xf>
    <xf numFmtId="0" fontId="36" fillId="0" borderId="0" xfId="147" applyFont="1" applyAlignment="1">
      <alignment horizontal="centerContinuous" vertical="center" shrinkToFit="1"/>
    </xf>
    <xf numFmtId="0" fontId="36" fillId="0" borderId="0" xfId="117" applyFont="1" applyAlignment="1">
      <alignment horizontal="center" vertical="center"/>
    </xf>
    <xf numFmtId="0" fontId="66" fillId="0" borderId="0" xfId="117" applyFont="1" applyAlignment="1">
      <alignment horizontal="left" vertical="center"/>
    </xf>
    <xf numFmtId="3" fontId="67" fillId="0" borderId="0" xfId="147" applyNumberFormat="1" applyFont="1" applyAlignment="1">
      <alignment horizontal="center" vertical="center" shrinkToFit="1"/>
    </xf>
    <xf numFmtId="3" fontId="67" fillId="0" borderId="0" xfId="147" applyNumberFormat="1" applyFont="1" applyAlignment="1">
      <alignment horizontal="center" vertical="top" shrinkToFit="1"/>
    </xf>
    <xf numFmtId="0" fontId="36" fillId="0" borderId="0" xfId="147" applyFont="1" applyAlignment="1">
      <alignment horizontal="center"/>
    </xf>
    <xf numFmtId="179" fontId="36" fillId="0" borderId="0" xfId="149" applyNumberFormat="1" applyFont="1" applyFill="1" applyBorder="1" applyAlignment="1">
      <alignment horizontal="right" vertical="center"/>
    </xf>
    <xf numFmtId="38" fontId="33" fillId="2" borderId="0" xfId="5" applyFont="1" applyFill="1" applyBorder="1" applyAlignment="1">
      <alignment horizontal="center" vertical="center"/>
    </xf>
    <xf numFmtId="38" fontId="30" fillId="0" borderId="0" xfId="5" applyFont="1" applyBorder="1">
      <alignment vertical="center"/>
    </xf>
    <xf numFmtId="0" fontId="69" fillId="0" borderId="0" xfId="143" applyFont="1" applyAlignment="1">
      <alignment vertical="center" wrapText="1"/>
    </xf>
    <xf numFmtId="185" fontId="0" fillId="0" borderId="0" xfId="0" applyNumberFormat="1"/>
    <xf numFmtId="184" fontId="69" fillId="0" borderId="0" xfId="143" applyNumberFormat="1" applyFont="1"/>
    <xf numFmtId="0" fontId="66" fillId="0" borderId="138" xfId="137" applyFont="1" applyBorder="1" applyAlignment="1">
      <alignment horizontal="center"/>
    </xf>
    <xf numFmtId="0" fontId="66" fillId="0" borderId="64" xfId="137" applyFont="1" applyBorder="1" applyAlignment="1">
      <alignment horizontal="center"/>
    </xf>
    <xf numFmtId="0" fontId="33" fillId="0" borderId="0" xfId="2" applyFont="1" applyAlignment="1">
      <alignment horizontal="center"/>
    </xf>
    <xf numFmtId="0" fontId="101" fillId="0" borderId="0" xfId="2" applyFont="1" applyAlignment="1">
      <alignment horizontal="center"/>
    </xf>
    <xf numFmtId="38" fontId="30" fillId="0" borderId="32" xfId="2" applyNumberFormat="1" applyFont="1" applyBorder="1" applyAlignment="1">
      <alignment horizontal="center" vertical="center" shrinkToFit="1"/>
    </xf>
    <xf numFmtId="38" fontId="30" fillId="0" borderId="33" xfId="2" applyNumberFormat="1" applyFont="1" applyBorder="1" applyAlignment="1">
      <alignment horizontal="center" vertical="center" shrinkToFit="1"/>
    </xf>
    <xf numFmtId="38" fontId="30" fillId="0" borderId="36" xfId="2" applyNumberFormat="1" applyFont="1" applyBorder="1" applyAlignment="1">
      <alignment horizontal="center" vertical="center" shrinkToFit="1"/>
    </xf>
    <xf numFmtId="38" fontId="30" fillId="0" borderId="37" xfId="2" applyNumberFormat="1" applyFont="1" applyBorder="1" applyAlignment="1">
      <alignment horizontal="center" vertical="center" shrinkToFit="1"/>
    </xf>
    <xf numFmtId="0" fontId="33" fillId="0" borderId="21" xfId="2" applyFont="1" applyBorder="1" applyAlignment="1">
      <alignment horizontal="center"/>
    </xf>
    <xf numFmtId="0" fontId="33" fillId="0" borderId="30" xfId="2" applyFont="1" applyBorder="1" applyAlignment="1">
      <alignment horizontal="center"/>
    </xf>
    <xf numFmtId="38" fontId="30" fillId="0" borderId="36" xfId="2" applyNumberFormat="1" applyFont="1" applyBorder="1" applyAlignment="1">
      <alignment horizontal="center"/>
    </xf>
    <xf numFmtId="38" fontId="30" fillId="0" borderId="37" xfId="2" applyNumberFormat="1" applyFont="1" applyBorder="1" applyAlignment="1">
      <alignment horizontal="center"/>
    </xf>
    <xf numFmtId="38" fontId="33" fillId="0" borderId="32" xfId="2" applyNumberFormat="1" applyFont="1" applyBorder="1" applyAlignment="1">
      <alignment horizontal="distributed" vertical="center" indent="1" shrinkToFit="1"/>
    </xf>
    <xf numFmtId="38" fontId="33" fillId="0" borderId="81" xfId="2" applyNumberFormat="1" applyFont="1" applyBorder="1" applyAlignment="1">
      <alignment horizontal="distributed" vertical="center" indent="1" shrinkToFit="1"/>
    </xf>
    <xf numFmtId="0" fontId="33" fillId="0" borderId="111" xfId="2" applyFont="1" applyBorder="1" applyAlignment="1">
      <alignment horizontal="center"/>
    </xf>
    <xf numFmtId="0" fontId="33" fillId="0" borderId="24" xfId="2" applyFont="1" applyBorder="1" applyAlignment="1">
      <alignment horizontal="center"/>
    </xf>
    <xf numFmtId="0" fontId="33" fillId="0" borderId="34" xfId="2" applyFont="1" applyBorder="1" applyAlignment="1">
      <alignment horizontal="center"/>
    </xf>
    <xf numFmtId="0" fontId="33" fillId="0" borderId="35" xfId="2" applyFont="1" applyBorder="1" applyAlignment="1">
      <alignment horizontal="center"/>
    </xf>
    <xf numFmtId="38" fontId="33" fillId="0" borderId="0" xfId="2" applyNumberFormat="1" applyFont="1" applyAlignment="1">
      <alignment horizontal="distributed" vertical="center" indent="1" shrinkToFit="1"/>
    </xf>
    <xf numFmtId="0" fontId="33" fillId="0" borderId="0" xfId="2" applyFont="1" applyAlignment="1">
      <alignment horizontal="center" vertical="center"/>
    </xf>
    <xf numFmtId="38" fontId="33" fillId="0" borderId="32" xfId="2" applyNumberFormat="1" applyFont="1" applyBorder="1" applyAlignment="1">
      <alignment horizontal="center" vertical="center" shrinkToFit="1"/>
    </xf>
    <xf numFmtId="38" fontId="33" fillId="0" borderId="74" xfId="2" applyNumberFormat="1" applyFont="1" applyBorder="1" applyAlignment="1">
      <alignment horizontal="center" vertical="center" shrinkToFit="1"/>
    </xf>
    <xf numFmtId="0" fontId="33" fillId="0" borderId="21" xfId="2" applyFont="1" applyBorder="1" applyAlignment="1">
      <alignment horizontal="center" vertical="center"/>
    </xf>
    <xf numFmtId="0" fontId="33" fillId="0" borderId="23" xfId="2" applyFont="1" applyBorder="1" applyAlignment="1">
      <alignment horizontal="center" vertical="center"/>
    </xf>
    <xf numFmtId="0" fontId="33" fillId="0" borderId="30" xfId="2" applyFont="1" applyBorder="1" applyAlignment="1">
      <alignment horizontal="center" vertical="center"/>
    </xf>
    <xf numFmtId="178" fontId="31" fillId="2" borderId="73" xfId="7" applyNumberFormat="1" applyFont="1" applyFill="1" applyBorder="1" applyAlignment="1">
      <alignment horizontal="left" vertical="center" textRotation="180"/>
    </xf>
    <xf numFmtId="38" fontId="126" fillId="2" borderId="14" xfId="2" applyNumberFormat="1" applyFont="1" applyFill="1" applyBorder="1" applyAlignment="1">
      <alignment horizontal="center" vertical="center" wrapText="1" shrinkToFit="1"/>
    </xf>
    <xf numFmtId="38" fontId="126" fillId="2" borderId="10" xfId="2" applyNumberFormat="1" applyFont="1" applyFill="1" applyBorder="1" applyAlignment="1">
      <alignment horizontal="center" vertical="center" wrapText="1" shrinkToFit="1"/>
    </xf>
    <xf numFmtId="0" fontId="87" fillId="37" borderId="0" xfId="2" applyFont="1" applyFill="1" applyAlignment="1">
      <alignment horizontal="center" vertical="center"/>
    </xf>
    <xf numFmtId="38" fontId="93" fillId="37" borderId="0" xfId="2" applyNumberFormat="1" applyFont="1" applyFill="1" applyAlignment="1">
      <alignment horizontal="center" vertical="center"/>
    </xf>
    <xf numFmtId="38" fontId="59" fillId="0" borderId="76" xfId="2" applyNumberFormat="1" applyFont="1" applyBorder="1" applyAlignment="1">
      <alignment horizontal="center" vertical="center"/>
    </xf>
    <xf numFmtId="38" fontId="59" fillId="0" borderId="77" xfId="2" applyNumberFormat="1" applyFont="1" applyBorder="1" applyAlignment="1">
      <alignment horizontal="center" vertical="center"/>
    </xf>
    <xf numFmtId="38" fontId="123" fillId="0" borderId="0" xfId="2" applyNumberFormat="1" applyFont="1" applyAlignment="1">
      <alignment horizontal="center" vertical="center"/>
    </xf>
    <xf numFmtId="184" fontId="124" fillId="0" borderId="0" xfId="143" applyNumberFormat="1" applyFont="1" applyAlignment="1">
      <alignment horizontal="center" vertical="center" wrapText="1"/>
    </xf>
    <xf numFmtId="184" fontId="124" fillId="0" borderId="0" xfId="143" applyNumberFormat="1" applyFont="1" applyAlignment="1">
      <alignment horizontal="distributed" vertical="center" indent="5"/>
    </xf>
    <xf numFmtId="184" fontId="124" fillId="0" borderId="0" xfId="143" applyNumberFormat="1" applyFont="1" applyAlignment="1">
      <alignment horizontal="center" vertical="center"/>
    </xf>
    <xf numFmtId="184" fontId="103" fillId="0" borderId="0" xfId="143" applyNumberFormat="1" applyFont="1" applyAlignment="1">
      <alignment horizontal="center" vertical="center" wrapText="1"/>
    </xf>
    <xf numFmtId="184" fontId="103" fillId="0" borderId="0" xfId="143" applyNumberFormat="1" applyFont="1" applyAlignment="1">
      <alignment horizontal="center" vertical="center"/>
    </xf>
    <xf numFmtId="184" fontId="103" fillId="0" borderId="0" xfId="143" applyNumberFormat="1" applyFont="1" applyAlignment="1">
      <alignment horizontal="distributed" vertical="center" indent="5"/>
    </xf>
    <xf numFmtId="184" fontId="77" fillId="0" borderId="21" xfId="143" applyNumberFormat="1" applyFont="1" applyBorder="1" applyAlignment="1">
      <alignment horizontal="center" vertical="center" wrapText="1"/>
    </xf>
    <xf numFmtId="184" fontId="77" fillId="0" borderId="49" xfId="143" applyNumberFormat="1" applyFont="1" applyBorder="1" applyAlignment="1">
      <alignment horizontal="center" vertical="center" wrapText="1"/>
    </xf>
    <xf numFmtId="184" fontId="77" fillId="0" borderId="23" xfId="143" applyNumberFormat="1" applyFont="1" applyBorder="1" applyAlignment="1">
      <alignment horizontal="center" vertical="center" wrapText="1"/>
    </xf>
    <xf numFmtId="184" fontId="77" fillId="0" borderId="50" xfId="143" applyNumberFormat="1" applyFont="1" applyBorder="1" applyAlignment="1">
      <alignment horizontal="center" vertical="center" wrapText="1"/>
    </xf>
    <xf numFmtId="184" fontId="77" fillId="0" borderId="32" xfId="143" applyNumberFormat="1" applyFont="1" applyBorder="1" applyAlignment="1">
      <alignment horizontal="center" vertical="center"/>
    </xf>
    <xf numFmtId="184" fontId="77" fillId="0" borderId="74" xfId="143" applyNumberFormat="1" applyFont="1" applyBorder="1" applyAlignment="1">
      <alignment horizontal="center" vertical="center"/>
    </xf>
    <xf numFmtId="184" fontId="77" fillId="0" borderId="36" xfId="143" applyNumberFormat="1" applyFont="1" applyBorder="1" applyAlignment="1">
      <alignment horizontal="center" vertical="center"/>
    </xf>
    <xf numFmtId="184" fontId="77" fillId="0" borderId="20" xfId="143" applyNumberFormat="1" applyFont="1" applyBorder="1" applyAlignment="1">
      <alignment horizontal="center" vertical="center" wrapText="1"/>
    </xf>
    <xf numFmtId="184" fontId="77" fillId="0" borderId="112" xfId="143" applyNumberFormat="1" applyFont="1" applyBorder="1" applyAlignment="1">
      <alignment horizontal="center" vertical="center" wrapText="1"/>
    </xf>
    <xf numFmtId="184" fontId="77" fillId="0" borderId="22" xfId="143" applyNumberFormat="1" applyFont="1" applyBorder="1" applyAlignment="1">
      <alignment horizontal="distributed" vertical="center" indent="5"/>
    </xf>
    <xf numFmtId="184" fontId="77" fillId="0" borderId="111" xfId="143" applyNumberFormat="1" applyFont="1" applyBorder="1" applyAlignment="1">
      <alignment horizontal="distributed" vertical="center" indent="5"/>
    </xf>
    <xf numFmtId="184" fontId="77" fillId="0" borderId="35" xfId="143" applyNumberFormat="1" applyFont="1" applyBorder="1" applyAlignment="1">
      <alignment horizontal="distributed" vertical="center" indent="5"/>
    </xf>
    <xf numFmtId="0" fontId="20" fillId="0" borderId="0" xfId="4" applyFont="1" applyAlignment="1">
      <alignment horizontal="center" vertical="center" wrapText="1"/>
    </xf>
    <xf numFmtId="0" fontId="20" fillId="0" borderId="17" xfId="4" applyFont="1" applyBorder="1" applyAlignment="1">
      <alignment horizontal="center" vertical="center"/>
    </xf>
    <xf numFmtId="0" fontId="20" fillId="0" borderId="31" xfId="4" applyFont="1" applyBorder="1" applyAlignment="1">
      <alignment horizontal="center" vertical="center"/>
    </xf>
    <xf numFmtId="0" fontId="20" fillId="0" borderId="30" xfId="4" applyFont="1" applyBorder="1" applyAlignment="1">
      <alignment horizontal="center" vertical="center" wrapText="1"/>
    </xf>
    <xf numFmtId="0" fontId="20" fillId="0" borderId="22" xfId="4" applyFont="1" applyBorder="1" applyAlignment="1">
      <alignment horizontal="center" vertical="center" wrapText="1"/>
    </xf>
    <xf numFmtId="0" fontId="20" fillId="0" borderId="17" xfId="4" applyFont="1" applyBorder="1" applyAlignment="1">
      <alignment horizontal="center" vertical="center" wrapText="1"/>
    </xf>
    <xf numFmtId="0" fontId="20" fillId="0" borderId="31" xfId="4" applyFont="1" applyBorder="1" applyAlignment="1">
      <alignment horizontal="center" vertical="center" wrapText="1"/>
    </xf>
    <xf numFmtId="0" fontId="20" fillId="0" borderId="30" xfId="4" applyFont="1" applyBorder="1" applyAlignment="1">
      <alignment horizontal="center" vertical="center"/>
    </xf>
    <xf numFmtId="0" fontId="20" fillId="0" borderId="22" xfId="4" applyFont="1" applyBorder="1" applyAlignment="1">
      <alignment horizontal="center" vertical="center"/>
    </xf>
    <xf numFmtId="0" fontId="20" fillId="0" borderId="12" xfId="4" applyFont="1" applyBorder="1" applyAlignment="1">
      <alignment horizontal="center" vertical="center"/>
    </xf>
    <xf numFmtId="0" fontId="20" fillId="0" borderId="5" xfId="4" applyFont="1" applyBorder="1" applyAlignment="1">
      <alignment horizontal="center" vertical="center"/>
    </xf>
    <xf numFmtId="0" fontId="20" fillId="0" borderId="34" xfId="4" applyFont="1" applyBorder="1" applyAlignment="1">
      <alignment horizontal="center" vertical="center"/>
    </xf>
    <xf numFmtId="0" fontId="20" fillId="0" borderId="111" xfId="4" applyFont="1" applyBorder="1" applyAlignment="1">
      <alignment horizontal="center" vertical="center"/>
    </xf>
    <xf numFmtId="0" fontId="20" fillId="0" borderId="24" xfId="4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20" fillId="0" borderId="116" xfId="4" applyFont="1" applyBorder="1" applyAlignment="1">
      <alignment horizontal="center" vertical="center"/>
    </xf>
    <xf numFmtId="0" fontId="20" fillId="0" borderId="134" xfId="4" applyFont="1" applyBorder="1" applyAlignment="1">
      <alignment horizontal="center" vertical="center"/>
    </xf>
    <xf numFmtId="0" fontId="20" fillId="0" borderId="32" xfId="4" applyFont="1" applyBorder="1" applyAlignment="1">
      <alignment horizontal="center" vertical="center" wrapText="1"/>
    </xf>
    <xf numFmtId="0" fontId="20" fillId="0" borderId="33" xfId="4" applyFont="1" applyBorder="1" applyAlignment="1">
      <alignment horizontal="center" vertical="center" wrapText="1"/>
    </xf>
    <xf numFmtId="0" fontId="20" fillId="0" borderId="36" xfId="4" applyFont="1" applyBorder="1" applyAlignment="1">
      <alignment horizontal="center" vertical="center" wrapText="1"/>
    </xf>
    <xf numFmtId="0" fontId="20" fillId="0" borderId="37" xfId="4" applyFont="1" applyBorder="1" applyAlignment="1">
      <alignment horizontal="center" vertical="center" wrapText="1"/>
    </xf>
    <xf numFmtId="0" fontId="20" fillId="0" borderId="16" xfId="4" applyFont="1" applyBorder="1" applyAlignment="1">
      <alignment horizontal="center" vertical="center"/>
    </xf>
    <xf numFmtId="0" fontId="20" fillId="0" borderId="46" xfId="4" applyFont="1" applyBorder="1" applyAlignment="1">
      <alignment horizontal="center" vertical="center"/>
    </xf>
    <xf numFmtId="0" fontId="20" fillId="0" borderId="3" xfId="4" applyFont="1" applyBorder="1" applyAlignment="1">
      <alignment horizontal="center" vertical="center"/>
    </xf>
    <xf numFmtId="0" fontId="59" fillId="2" borderId="126" xfId="143" applyFont="1" applyFill="1" applyBorder="1" applyAlignment="1">
      <alignment horizontal="center" vertical="center" wrapText="1"/>
    </xf>
    <xf numFmtId="0" fontId="59" fillId="2" borderId="36" xfId="143" applyFont="1" applyFill="1" applyBorder="1" applyAlignment="1">
      <alignment horizontal="center" vertical="center" wrapText="1"/>
    </xf>
    <xf numFmtId="0" fontId="59" fillId="0" borderId="34" xfId="143" applyFont="1" applyBorder="1" applyAlignment="1">
      <alignment horizontal="center" vertical="center"/>
    </xf>
    <xf numFmtId="0" fontId="59" fillId="0" borderId="75" xfId="143" applyFont="1" applyBorder="1" applyAlignment="1">
      <alignment horizontal="center" vertical="center"/>
    </xf>
    <xf numFmtId="185" fontId="59" fillId="0" borderId="30" xfId="143" applyNumberFormat="1" applyFont="1" applyBorder="1" applyAlignment="1">
      <alignment horizontal="center" vertical="center"/>
    </xf>
    <xf numFmtId="185" fontId="59" fillId="0" borderId="14" xfId="143" applyNumberFormat="1" applyFont="1" applyBorder="1" applyAlignment="1">
      <alignment horizontal="center" vertical="center"/>
    </xf>
    <xf numFmtId="185" fontId="59" fillId="0" borderId="21" xfId="143" applyNumberFormat="1" applyFont="1" applyBorder="1" applyAlignment="1">
      <alignment horizontal="center" vertical="center" wrapText="1"/>
    </xf>
    <xf numFmtId="185" fontId="59" fillId="0" borderId="49" xfId="143" applyNumberFormat="1" applyFont="1" applyBorder="1" applyAlignment="1">
      <alignment horizontal="center" vertical="center"/>
    </xf>
    <xf numFmtId="185" fontId="59" fillId="0" borderId="49" xfId="143" applyNumberFormat="1" applyFont="1" applyBorder="1" applyAlignment="1">
      <alignment horizontal="center" vertical="center" wrapText="1"/>
    </xf>
    <xf numFmtId="38" fontId="59" fillId="0" borderId="21" xfId="143" applyNumberFormat="1" applyFont="1" applyBorder="1" applyAlignment="1">
      <alignment horizontal="center" vertical="center" wrapText="1"/>
    </xf>
    <xf numFmtId="38" fontId="59" fillId="0" borderId="49" xfId="143" applyNumberFormat="1" applyFont="1" applyBorder="1" applyAlignment="1">
      <alignment horizontal="center" vertical="center" wrapText="1"/>
    </xf>
    <xf numFmtId="185" fontId="59" fillId="0" borderId="23" xfId="143" applyNumberFormat="1" applyFont="1" applyBorder="1" applyAlignment="1">
      <alignment horizontal="center" vertical="center" wrapText="1"/>
    </xf>
    <xf numFmtId="185" fontId="59" fillId="0" borderId="50" xfId="143" applyNumberFormat="1" applyFont="1" applyBorder="1" applyAlignment="1">
      <alignment horizontal="center" vertical="center" wrapText="1"/>
    </xf>
    <xf numFmtId="0" fontId="59" fillId="2" borderId="32" xfId="143" applyFont="1" applyFill="1" applyBorder="1" applyAlignment="1">
      <alignment horizontal="center" vertical="center" wrapText="1"/>
    </xf>
    <xf numFmtId="0" fontId="59" fillId="2" borderId="81" xfId="143" applyFont="1" applyFill="1" applyBorder="1" applyAlignment="1">
      <alignment horizontal="center" vertical="center" wrapText="1"/>
    </xf>
    <xf numFmtId="0" fontId="59" fillId="2" borderId="75" xfId="143" applyFont="1" applyFill="1" applyBorder="1" applyAlignment="1">
      <alignment horizontal="center" vertical="center" wrapText="1"/>
    </xf>
    <xf numFmtId="0" fontId="59" fillId="2" borderId="16" xfId="143" applyFont="1" applyFill="1" applyBorder="1" applyAlignment="1">
      <alignment horizontal="center" vertical="center" wrapText="1"/>
    </xf>
    <xf numFmtId="0" fontId="59" fillId="0" borderId="125" xfId="143" applyFont="1" applyBorder="1" applyAlignment="1">
      <alignment horizontal="center" vertical="center"/>
    </xf>
    <xf numFmtId="0" fontId="59" fillId="0" borderId="21" xfId="143" applyFont="1" applyBorder="1" applyAlignment="1">
      <alignment horizontal="center" vertical="center"/>
    </xf>
    <xf numFmtId="0" fontId="59" fillId="0" borderId="22" xfId="143" applyFont="1" applyBorder="1" applyAlignment="1">
      <alignment horizontal="center" vertical="center"/>
    </xf>
    <xf numFmtId="185" fontId="59" fillId="0" borderId="20" xfId="143" applyNumberFormat="1" applyFont="1" applyBorder="1" applyAlignment="1">
      <alignment horizontal="center" vertical="center" wrapText="1"/>
    </xf>
    <xf numFmtId="185" fontId="59" fillId="0" borderId="112" xfId="143" applyNumberFormat="1" applyFont="1" applyBorder="1" applyAlignment="1">
      <alignment horizontal="center" vertical="center" wrapText="1"/>
    </xf>
    <xf numFmtId="0" fontId="20" fillId="0" borderId="80" xfId="4" applyFont="1" applyBorder="1" applyAlignment="1">
      <alignment horizontal="center" vertical="center"/>
    </xf>
    <xf numFmtId="0" fontId="20" fillId="0" borderId="64" xfId="4" applyFont="1" applyBorder="1" applyAlignment="1">
      <alignment horizontal="center" vertical="center"/>
    </xf>
    <xf numFmtId="0" fontId="20" fillId="0" borderId="27" xfId="4" applyFont="1" applyBorder="1" applyAlignment="1">
      <alignment horizontal="center" vertical="center"/>
    </xf>
    <xf numFmtId="0" fontId="20" fillId="0" borderId="65" xfId="4" applyFont="1" applyBorder="1" applyAlignment="1">
      <alignment horizontal="center" vertical="center" wrapText="1"/>
    </xf>
    <xf numFmtId="0" fontId="20" fillId="0" borderId="79" xfId="4" applyFont="1" applyBorder="1" applyAlignment="1">
      <alignment horizontal="center" vertical="center" wrapText="1"/>
    </xf>
    <xf numFmtId="0" fontId="20" fillId="0" borderId="117" xfId="4" applyFont="1" applyBorder="1" applyAlignment="1">
      <alignment horizontal="center" vertical="center" wrapText="1"/>
    </xf>
    <xf numFmtId="0" fontId="20" fillId="0" borderId="45" xfId="4" applyFont="1" applyBorder="1" applyAlignment="1">
      <alignment horizontal="center" vertical="center" wrapText="1"/>
    </xf>
    <xf numFmtId="0" fontId="20" fillId="0" borderId="26" xfId="4" applyFont="1" applyBorder="1" applyAlignment="1">
      <alignment horizontal="center" vertical="center"/>
    </xf>
    <xf numFmtId="0" fontId="36" fillId="0" borderId="141" xfId="0" applyFont="1" applyBorder="1" applyAlignment="1">
      <alignment horizontal="center" vertical="center" wrapText="1"/>
    </xf>
    <xf numFmtId="0" fontId="36" fillId="0" borderId="120" xfId="0" applyFont="1" applyBorder="1" applyAlignment="1">
      <alignment horizontal="center" vertical="center" wrapText="1"/>
    </xf>
    <xf numFmtId="180" fontId="36" fillId="0" borderId="117" xfId="0" applyNumberFormat="1" applyFont="1" applyBorder="1" applyAlignment="1" applyProtection="1">
      <alignment horizontal="center" vertical="center"/>
      <protection locked="0"/>
    </xf>
    <xf numFmtId="180" fontId="36" fillId="0" borderId="45" xfId="0" applyNumberFormat="1" applyFont="1" applyBorder="1" applyAlignment="1" applyProtection="1">
      <alignment horizontal="center" vertical="center"/>
      <protection locked="0"/>
    </xf>
    <xf numFmtId="0" fontId="36" fillId="0" borderId="52" xfId="0" applyFont="1" applyBorder="1" applyAlignment="1">
      <alignment horizontal="center" vertical="center" wrapText="1"/>
    </xf>
    <xf numFmtId="0" fontId="36" fillId="0" borderId="43" xfId="0" applyFont="1" applyBorder="1" applyAlignment="1">
      <alignment horizontal="center" vertical="center"/>
    </xf>
    <xf numFmtId="180" fontId="36" fillId="0" borderId="125" xfId="0" applyNumberFormat="1" applyFont="1" applyBorder="1" applyAlignment="1" applyProtection="1">
      <alignment horizontal="center" vertical="center"/>
      <protection locked="0"/>
    </xf>
    <xf numFmtId="180" fontId="36" fillId="0" borderId="44" xfId="0" applyNumberFormat="1" applyFont="1" applyBorder="1" applyAlignment="1" applyProtection="1">
      <alignment horizontal="center" vertical="center"/>
      <protection locked="0"/>
    </xf>
    <xf numFmtId="0" fontId="36" fillId="0" borderId="125" xfId="0" applyFont="1" applyBorder="1" applyAlignment="1">
      <alignment horizontal="center" vertical="center" wrapText="1"/>
    </xf>
    <xf numFmtId="0" fontId="36" fillId="0" borderId="44" xfId="0" applyFont="1" applyBorder="1" applyAlignment="1">
      <alignment horizontal="center" vertical="center"/>
    </xf>
    <xf numFmtId="180" fontId="36" fillId="0" borderId="117" xfId="0" applyNumberFormat="1" applyFont="1" applyBorder="1" applyAlignment="1" applyProtection="1">
      <alignment horizontal="center" vertical="center" wrapText="1"/>
      <protection locked="0"/>
    </xf>
    <xf numFmtId="180" fontId="36" fillId="0" borderId="125" xfId="0" applyNumberFormat="1" applyFont="1" applyBorder="1" applyAlignment="1" applyProtection="1">
      <alignment horizontal="center" vertical="center" wrapText="1"/>
      <protection locked="0"/>
    </xf>
    <xf numFmtId="0" fontId="36" fillId="0" borderId="34" xfId="0" applyFont="1" applyBorder="1" applyAlignment="1">
      <alignment horizontal="center" vertical="center"/>
    </xf>
    <xf numFmtId="0" fontId="36" fillId="0" borderId="111" xfId="0" applyFont="1" applyBorder="1" applyAlignment="1">
      <alignment horizontal="center" vertical="center"/>
    </xf>
    <xf numFmtId="0" fontId="36" fillId="0" borderId="24" xfId="0" applyFont="1" applyBorder="1" applyAlignment="1">
      <alignment horizontal="center" vertical="center"/>
    </xf>
    <xf numFmtId="0" fontId="59" fillId="0" borderId="0" xfId="143" applyFont="1" applyAlignment="1">
      <alignment horizontal="left" vertical="center" wrapText="1"/>
    </xf>
    <xf numFmtId="0" fontId="81" fillId="0" borderId="0" xfId="151" applyFont="1" applyAlignment="1">
      <alignment horizontal="center"/>
    </xf>
    <xf numFmtId="0" fontId="81" fillId="0" borderId="37" xfId="151" applyFont="1" applyBorder="1" applyAlignment="1">
      <alignment horizontal="center"/>
    </xf>
  </cellXfs>
  <cellStyles count="479">
    <cellStyle name="20% - アクセント 1 2" xfId="13" xr:uid="{00000000-0005-0000-0000-000000000000}"/>
    <cellStyle name="20% - アクセント 1 3" xfId="14" xr:uid="{00000000-0005-0000-0000-000001000000}"/>
    <cellStyle name="20% - アクセント 1 4" xfId="314" xr:uid="{00000000-0005-0000-0000-000002000000}"/>
    <cellStyle name="20% - アクセント 2 2" xfId="15" xr:uid="{00000000-0005-0000-0000-000003000000}"/>
    <cellStyle name="20% - アクセント 2 3" xfId="16" xr:uid="{00000000-0005-0000-0000-000004000000}"/>
    <cellStyle name="20% - アクセント 2 4" xfId="315" xr:uid="{00000000-0005-0000-0000-000005000000}"/>
    <cellStyle name="20% - アクセント 3 2" xfId="17" xr:uid="{00000000-0005-0000-0000-000006000000}"/>
    <cellStyle name="20% - アクセント 3 3" xfId="18" xr:uid="{00000000-0005-0000-0000-000007000000}"/>
    <cellStyle name="20% - アクセント 3 4" xfId="316" xr:uid="{00000000-0005-0000-0000-000008000000}"/>
    <cellStyle name="20% - アクセント 4 2" xfId="19" xr:uid="{00000000-0005-0000-0000-000009000000}"/>
    <cellStyle name="20% - アクセント 4 3" xfId="20" xr:uid="{00000000-0005-0000-0000-00000A000000}"/>
    <cellStyle name="20% - アクセント 4 4" xfId="317" xr:uid="{00000000-0005-0000-0000-00000B000000}"/>
    <cellStyle name="20% - アクセント 5 2" xfId="21" xr:uid="{00000000-0005-0000-0000-00000C000000}"/>
    <cellStyle name="20% - アクセント 5 3" xfId="22" xr:uid="{00000000-0005-0000-0000-00000D000000}"/>
    <cellStyle name="20% - アクセント 5 4" xfId="318" xr:uid="{00000000-0005-0000-0000-00000E000000}"/>
    <cellStyle name="20% - アクセント 6 2" xfId="23" xr:uid="{00000000-0005-0000-0000-00000F000000}"/>
    <cellStyle name="20% - アクセント 6 3" xfId="24" xr:uid="{00000000-0005-0000-0000-000010000000}"/>
    <cellStyle name="20% - アクセント 6 4" xfId="319" xr:uid="{00000000-0005-0000-0000-000011000000}"/>
    <cellStyle name="40% - アクセント 1 2" xfId="25" xr:uid="{00000000-0005-0000-0000-000012000000}"/>
    <cellStyle name="40% - アクセント 1 3" xfId="26" xr:uid="{00000000-0005-0000-0000-000013000000}"/>
    <cellStyle name="40% - アクセント 1 4" xfId="320" xr:uid="{00000000-0005-0000-0000-000014000000}"/>
    <cellStyle name="40% - アクセント 2 2" xfId="27" xr:uid="{00000000-0005-0000-0000-000015000000}"/>
    <cellStyle name="40% - アクセント 2 3" xfId="28" xr:uid="{00000000-0005-0000-0000-000016000000}"/>
    <cellStyle name="40% - アクセント 2 4" xfId="321" xr:uid="{00000000-0005-0000-0000-000017000000}"/>
    <cellStyle name="40% - アクセント 3 2" xfId="29" xr:uid="{00000000-0005-0000-0000-000018000000}"/>
    <cellStyle name="40% - アクセント 3 3" xfId="30" xr:uid="{00000000-0005-0000-0000-000019000000}"/>
    <cellStyle name="40% - アクセント 3 4" xfId="322" xr:uid="{00000000-0005-0000-0000-00001A000000}"/>
    <cellStyle name="40% - アクセント 4 2" xfId="31" xr:uid="{00000000-0005-0000-0000-00001B000000}"/>
    <cellStyle name="40% - アクセント 4 3" xfId="32" xr:uid="{00000000-0005-0000-0000-00001C000000}"/>
    <cellStyle name="40% - アクセント 4 4" xfId="323" xr:uid="{00000000-0005-0000-0000-00001D000000}"/>
    <cellStyle name="40% - アクセント 5 2" xfId="33" xr:uid="{00000000-0005-0000-0000-00001E000000}"/>
    <cellStyle name="40% - アクセント 5 3" xfId="34" xr:uid="{00000000-0005-0000-0000-00001F000000}"/>
    <cellStyle name="40% - アクセント 5 4" xfId="324" xr:uid="{00000000-0005-0000-0000-000020000000}"/>
    <cellStyle name="40% - アクセント 6 2" xfId="35" xr:uid="{00000000-0005-0000-0000-000021000000}"/>
    <cellStyle name="40% - アクセント 6 3" xfId="36" xr:uid="{00000000-0005-0000-0000-000022000000}"/>
    <cellStyle name="40% - アクセント 6 4" xfId="325" xr:uid="{00000000-0005-0000-0000-000023000000}"/>
    <cellStyle name="60% - アクセント 1 2" xfId="37" xr:uid="{00000000-0005-0000-0000-000024000000}"/>
    <cellStyle name="60% - アクセント 1 3" xfId="38" xr:uid="{00000000-0005-0000-0000-000025000000}"/>
    <cellStyle name="60% - アクセント 1 4" xfId="326" xr:uid="{00000000-0005-0000-0000-000026000000}"/>
    <cellStyle name="60% - アクセント 2 2" xfId="39" xr:uid="{00000000-0005-0000-0000-000027000000}"/>
    <cellStyle name="60% - アクセント 2 3" xfId="40" xr:uid="{00000000-0005-0000-0000-000028000000}"/>
    <cellStyle name="60% - アクセント 2 4" xfId="327" xr:uid="{00000000-0005-0000-0000-000029000000}"/>
    <cellStyle name="60% - アクセント 3 2" xfId="41" xr:uid="{00000000-0005-0000-0000-00002A000000}"/>
    <cellStyle name="60% - アクセント 3 3" xfId="42" xr:uid="{00000000-0005-0000-0000-00002B000000}"/>
    <cellStyle name="60% - アクセント 3 4" xfId="328" xr:uid="{00000000-0005-0000-0000-00002C000000}"/>
    <cellStyle name="60% - アクセント 4 2" xfId="43" xr:uid="{00000000-0005-0000-0000-00002D000000}"/>
    <cellStyle name="60% - アクセント 4 3" xfId="44" xr:uid="{00000000-0005-0000-0000-00002E000000}"/>
    <cellStyle name="60% - アクセント 4 4" xfId="329" xr:uid="{00000000-0005-0000-0000-00002F000000}"/>
    <cellStyle name="60% - アクセント 5 2" xfId="45" xr:uid="{00000000-0005-0000-0000-000030000000}"/>
    <cellStyle name="60% - アクセント 5 3" xfId="46" xr:uid="{00000000-0005-0000-0000-000031000000}"/>
    <cellStyle name="60% - アクセント 5 4" xfId="330" xr:uid="{00000000-0005-0000-0000-000032000000}"/>
    <cellStyle name="60% - アクセント 6 2" xfId="47" xr:uid="{00000000-0005-0000-0000-000033000000}"/>
    <cellStyle name="60% - アクセント 6 3" xfId="48" xr:uid="{00000000-0005-0000-0000-000034000000}"/>
    <cellStyle name="60% - アクセント 6 4" xfId="331" xr:uid="{00000000-0005-0000-0000-000035000000}"/>
    <cellStyle name="アクセント 1 2" xfId="49" xr:uid="{00000000-0005-0000-0000-000036000000}"/>
    <cellStyle name="アクセント 1 3" xfId="50" xr:uid="{00000000-0005-0000-0000-000037000000}"/>
    <cellStyle name="アクセント 1 4" xfId="332" xr:uid="{00000000-0005-0000-0000-000038000000}"/>
    <cellStyle name="アクセント 2 2" xfId="51" xr:uid="{00000000-0005-0000-0000-000039000000}"/>
    <cellStyle name="アクセント 2 3" xfId="52" xr:uid="{00000000-0005-0000-0000-00003A000000}"/>
    <cellStyle name="アクセント 2 4" xfId="333" xr:uid="{00000000-0005-0000-0000-00003B000000}"/>
    <cellStyle name="アクセント 3 2" xfId="53" xr:uid="{00000000-0005-0000-0000-00003C000000}"/>
    <cellStyle name="アクセント 3 3" xfId="54" xr:uid="{00000000-0005-0000-0000-00003D000000}"/>
    <cellStyle name="アクセント 3 4" xfId="334" xr:uid="{00000000-0005-0000-0000-00003E000000}"/>
    <cellStyle name="アクセント 4 2" xfId="55" xr:uid="{00000000-0005-0000-0000-00003F000000}"/>
    <cellStyle name="アクセント 4 3" xfId="56" xr:uid="{00000000-0005-0000-0000-000040000000}"/>
    <cellStyle name="アクセント 4 4" xfId="335" xr:uid="{00000000-0005-0000-0000-000041000000}"/>
    <cellStyle name="アクセント 5 2" xfId="57" xr:uid="{00000000-0005-0000-0000-000042000000}"/>
    <cellStyle name="アクセント 5 3" xfId="58" xr:uid="{00000000-0005-0000-0000-000043000000}"/>
    <cellStyle name="アクセント 5 4" xfId="336" xr:uid="{00000000-0005-0000-0000-000044000000}"/>
    <cellStyle name="アクセント 6 2" xfId="59" xr:uid="{00000000-0005-0000-0000-000045000000}"/>
    <cellStyle name="アクセント 6 3" xfId="60" xr:uid="{00000000-0005-0000-0000-000046000000}"/>
    <cellStyle name="アクセント 6 4" xfId="337" xr:uid="{00000000-0005-0000-0000-000047000000}"/>
    <cellStyle name="タイトル 2" xfId="61" xr:uid="{00000000-0005-0000-0000-000048000000}"/>
    <cellStyle name="タイトル 3" xfId="62" xr:uid="{00000000-0005-0000-0000-000049000000}"/>
    <cellStyle name="タイトル 4" xfId="338" xr:uid="{00000000-0005-0000-0000-00004A000000}"/>
    <cellStyle name="チェック セル 2" xfId="63" xr:uid="{00000000-0005-0000-0000-00004B000000}"/>
    <cellStyle name="チェック セル 3" xfId="64" xr:uid="{00000000-0005-0000-0000-00004C000000}"/>
    <cellStyle name="チェック セル 4" xfId="339" xr:uid="{00000000-0005-0000-0000-00004D000000}"/>
    <cellStyle name="どちらでもない 2" xfId="65" xr:uid="{00000000-0005-0000-0000-00004E000000}"/>
    <cellStyle name="どちらでもない 3" xfId="66" xr:uid="{00000000-0005-0000-0000-00004F000000}"/>
    <cellStyle name="どちらでもない 4" xfId="340" xr:uid="{00000000-0005-0000-0000-000050000000}"/>
    <cellStyle name="パーセント 2" xfId="10" xr:uid="{00000000-0005-0000-0000-000051000000}"/>
    <cellStyle name="パーセント 2 2" xfId="202" xr:uid="{00000000-0005-0000-0000-000052000000}"/>
    <cellStyle name="パーセント 2 3" xfId="178" xr:uid="{00000000-0005-0000-0000-000053000000}"/>
    <cellStyle name="パーセント 3" xfId="67" xr:uid="{00000000-0005-0000-0000-000054000000}"/>
    <cellStyle name="パーセント 4" xfId="68" xr:uid="{00000000-0005-0000-0000-000055000000}"/>
    <cellStyle name="パーセント 5" xfId="69" xr:uid="{00000000-0005-0000-0000-000056000000}"/>
    <cellStyle name="パーセント 6" xfId="70" xr:uid="{00000000-0005-0000-0000-000057000000}"/>
    <cellStyle name="パーセント 6 2" xfId="149" xr:uid="{00000000-0005-0000-0000-000058000000}"/>
    <cellStyle name="パーセント 7" xfId="71" xr:uid="{00000000-0005-0000-0000-000059000000}"/>
    <cellStyle name="パーセント 8" xfId="146" xr:uid="{00000000-0005-0000-0000-00005A000000}"/>
    <cellStyle name="ハイパーリンク" xfId="150" builtinId="8"/>
    <cellStyle name="ハイパーリンク 2" xfId="153" xr:uid="{00000000-0005-0000-0000-00005C000000}"/>
    <cellStyle name="メモ 2" xfId="72" xr:uid="{00000000-0005-0000-0000-00005D000000}"/>
    <cellStyle name="メモ 3" xfId="73" xr:uid="{00000000-0005-0000-0000-00005E000000}"/>
    <cellStyle name="メモ 4" xfId="181" xr:uid="{00000000-0005-0000-0000-00005F000000}"/>
    <cellStyle name="メモ 5" xfId="341" xr:uid="{00000000-0005-0000-0000-000060000000}"/>
    <cellStyle name="リンク セル 2" xfId="74" xr:uid="{00000000-0005-0000-0000-000061000000}"/>
    <cellStyle name="リンク セル 3" xfId="75" xr:uid="{00000000-0005-0000-0000-000062000000}"/>
    <cellStyle name="リンク セル 4" xfId="342" xr:uid="{00000000-0005-0000-0000-000063000000}"/>
    <cellStyle name="悪い 2" xfId="76" xr:uid="{00000000-0005-0000-0000-000064000000}"/>
    <cellStyle name="悪い 3" xfId="77" xr:uid="{00000000-0005-0000-0000-000065000000}"/>
    <cellStyle name="悪い 4" xfId="343" xr:uid="{00000000-0005-0000-0000-000066000000}"/>
    <cellStyle name="計算 2" xfId="78" xr:uid="{00000000-0005-0000-0000-000067000000}"/>
    <cellStyle name="計算 3" xfId="79" xr:uid="{00000000-0005-0000-0000-000068000000}"/>
    <cellStyle name="計算 4" xfId="344" xr:uid="{00000000-0005-0000-0000-000069000000}"/>
    <cellStyle name="警告文 2" xfId="80" xr:uid="{00000000-0005-0000-0000-00006A000000}"/>
    <cellStyle name="警告文 3" xfId="81" xr:uid="{00000000-0005-0000-0000-00006B000000}"/>
    <cellStyle name="警告文 4" xfId="345" xr:uid="{00000000-0005-0000-0000-00006C000000}"/>
    <cellStyle name="桁区切り" xfId="5" builtinId="6"/>
    <cellStyle name="桁区切り 10" xfId="82" xr:uid="{00000000-0005-0000-0000-00006E000000}"/>
    <cellStyle name="桁区切り 11" xfId="139" xr:uid="{00000000-0005-0000-0000-00006F000000}"/>
    <cellStyle name="桁区切り 11 2" xfId="145" xr:uid="{00000000-0005-0000-0000-000070000000}"/>
    <cellStyle name="桁区切り 12" xfId="141" xr:uid="{00000000-0005-0000-0000-000071000000}"/>
    <cellStyle name="桁区切り 13" xfId="157" xr:uid="{00000000-0005-0000-0000-000072000000}"/>
    <cellStyle name="桁区切り 14" xfId="161" xr:uid="{00000000-0005-0000-0000-000073000000}"/>
    <cellStyle name="桁区切り 15" xfId="226" xr:uid="{00000000-0005-0000-0000-000074000000}"/>
    <cellStyle name="桁区切り 16" xfId="270" xr:uid="{00000000-0005-0000-0000-000075000000}"/>
    <cellStyle name="桁区切り 2" xfId="9" xr:uid="{00000000-0005-0000-0000-000076000000}"/>
    <cellStyle name="桁区切り 2 2" xfId="83" xr:uid="{00000000-0005-0000-0000-000077000000}"/>
    <cellStyle name="桁区切り 2 2 2" xfId="155" xr:uid="{00000000-0005-0000-0000-000078000000}"/>
    <cellStyle name="桁区切り 2 2 2 2" xfId="177" xr:uid="{00000000-0005-0000-0000-000079000000}"/>
    <cellStyle name="桁区切り 2 2 3" xfId="158" xr:uid="{00000000-0005-0000-0000-00007A000000}"/>
    <cellStyle name="桁区切り 2 2 3 2" xfId="209" xr:uid="{00000000-0005-0000-0000-00007B000000}"/>
    <cellStyle name="桁区切り 2 2 4" xfId="218" xr:uid="{00000000-0005-0000-0000-00007C000000}"/>
    <cellStyle name="桁区切り 2 2 5" xfId="356" xr:uid="{00000000-0005-0000-0000-00007D000000}"/>
    <cellStyle name="桁区切り 2 3" xfId="84" xr:uid="{00000000-0005-0000-0000-00007E000000}"/>
    <cellStyle name="桁区切り 2 4" xfId="85" xr:uid="{00000000-0005-0000-0000-00007F000000}"/>
    <cellStyle name="桁区切り 2 5" xfId="86" xr:uid="{00000000-0005-0000-0000-000080000000}"/>
    <cellStyle name="桁区切り 3" xfId="3" xr:uid="{00000000-0005-0000-0000-000081000000}"/>
    <cellStyle name="桁区切り 3 2" xfId="87" xr:uid="{00000000-0005-0000-0000-000082000000}"/>
    <cellStyle name="桁区切り 3 2 2" xfId="175" xr:uid="{00000000-0005-0000-0000-000083000000}"/>
    <cellStyle name="桁区切り 3 2 3" xfId="222" xr:uid="{00000000-0005-0000-0000-000084000000}"/>
    <cellStyle name="桁区切り 3 2 3 2" xfId="268" xr:uid="{00000000-0005-0000-0000-000085000000}"/>
    <cellStyle name="桁区切り 3 2 3 2 2" xfId="308" xr:uid="{00000000-0005-0000-0000-000086000000}"/>
    <cellStyle name="桁区切り 3 2 3 2 2 2" xfId="468" xr:uid="{00000000-0005-0000-0000-000087000000}"/>
    <cellStyle name="桁区切り 3 2 3 2 3" xfId="392" xr:uid="{00000000-0005-0000-0000-000088000000}"/>
    <cellStyle name="桁区切り 3 2 3 3" xfId="242" xr:uid="{00000000-0005-0000-0000-000089000000}"/>
    <cellStyle name="桁区切り 3 2 3 3 2" xfId="450" xr:uid="{00000000-0005-0000-0000-00008A000000}"/>
    <cellStyle name="桁区切り 3 2 3 4" xfId="286" xr:uid="{00000000-0005-0000-0000-00008B000000}"/>
    <cellStyle name="桁区切り 3 2 3 5" xfId="373" xr:uid="{00000000-0005-0000-0000-00008C000000}"/>
    <cellStyle name="桁区切り 3 2 4" xfId="173" xr:uid="{00000000-0005-0000-0000-00008D000000}"/>
    <cellStyle name="桁区切り 3 2 4 2" xfId="253" xr:uid="{00000000-0005-0000-0000-00008E000000}"/>
    <cellStyle name="桁区切り 3 2 4 2 2" xfId="457" xr:uid="{00000000-0005-0000-0000-00008F000000}"/>
    <cellStyle name="桁区切り 3 2 4 3" xfId="295" xr:uid="{00000000-0005-0000-0000-000090000000}"/>
    <cellStyle name="桁区切り 3 2 4 4" xfId="381" xr:uid="{00000000-0005-0000-0000-000091000000}"/>
    <cellStyle name="桁区切り 3 2 5" xfId="231" xr:uid="{00000000-0005-0000-0000-000092000000}"/>
    <cellStyle name="桁区切り 3 2 5 2" xfId="437" xr:uid="{00000000-0005-0000-0000-000093000000}"/>
    <cellStyle name="桁区切り 3 2 5 3" xfId="358" xr:uid="{00000000-0005-0000-0000-000094000000}"/>
    <cellStyle name="桁区切り 3 2 6" xfId="275" xr:uid="{00000000-0005-0000-0000-000095000000}"/>
    <cellStyle name="桁区切り 3 2 6 2" xfId="435" xr:uid="{00000000-0005-0000-0000-000096000000}"/>
    <cellStyle name="桁区切り 3 2 7" xfId="312" xr:uid="{00000000-0005-0000-0000-000097000000}"/>
    <cellStyle name="桁区切り 3 3" xfId="167" xr:uid="{00000000-0005-0000-0000-000098000000}"/>
    <cellStyle name="桁区切り 3 3 2" xfId="245" xr:uid="{00000000-0005-0000-0000-000099000000}"/>
    <cellStyle name="桁区切り 3 3 3" xfId="251" xr:uid="{00000000-0005-0000-0000-00009A000000}"/>
    <cellStyle name="桁区切り 3 3 3 2" xfId="293" xr:uid="{00000000-0005-0000-0000-00009B000000}"/>
    <cellStyle name="桁区切り 3 3 3 2 2" xfId="455" xr:uid="{00000000-0005-0000-0000-00009C000000}"/>
    <cellStyle name="桁区切り 3 3 3 3" xfId="379" xr:uid="{00000000-0005-0000-0000-00009D000000}"/>
    <cellStyle name="桁区切り 3 3 4" xfId="229" xr:uid="{00000000-0005-0000-0000-00009E000000}"/>
    <cellStyle name="桁区切り 3 3 4 2" xfId="448" xr:uid="{00000000-0005-0000-0000-00009F000000}"/>
    <cellStyle name="桁区切り 3 3 5" xfId="273" xr:uid="{00000000-0005-0000-0000-0000A0000000}"/>
    <cellStyle name="桁区切り 3 3 6" xfId="371" xr:uid="{00000000-0005-0000-0000-0000A1000000}"/>
    <cellStyle name="桁区切り 3 4" xfId="199" xr:uid="{00000000-0005-0000-0000-0000A2000000}"/>
    <cellStyle name="桁区切り 3 5" xfId="180" xr:uid="{00000000-0005-0000-0000-0000A3000000}"/>
    <cellStyle name="桁区切り 3 6" xfId="164" xr:uid="{00000000-0005-0000-0000-0000A4000000}"/>
    <cellStyle name="桁区切り 3 6 2" xfId="436" xr:uid="{00000000-0005-0000-0000-0000A5000000}"/>
    <cellStyle name="桁区切り 3 6 3" xfId="357" xr:uid="{00000000-0005-0000-0000-0000A6000000}"/>
    <cellStyle name="桁区切り 3 7" xfId="411" xr:uid="{00000000-0005-0000-0000-0000A7000000}"/>
    <cellStyle name="桁区切り 3 8" xfId="310" xr:uid="{00000000-0005-0000-0000-0000A8000000}"/>
    <cellStyle name="桁区切り 4" xfId="88" xr:uid="{00000000-0005-0000-0000-0000A9000000}"/>
    <cellStyle name="桁区切り 4 2" xfId="89" xr:uid="{00000000-0005-0000-0000-0000AA000000}"/>
    <cellStyle name="桁区切り 4 2 2" xfId="183" xr:uid="{00000000-0005-0000-0000-0000AB000000}"/>
    <cellStyle name="桁区切り 4 2 2 2" xfId="261" xr:uid="{00000000-0005-0000-0000-0000AC000000}"/>
    <cellStyle name="桁区切り 4 2 2 2 2" xfId="458" xr:uid="{00000000-0005-0000-0000-0000AD000000}"/>
    <cellStyle name="桁区切り 4 2 2 3" xfId="303" xr:uid="{00000000-0005-0000-0000-0000AE000000}"/>
    <cellStyle name="桁区切り 4 2 2 4" xfId="382" xr:uid="{00000000-0005-0000-0000-0000AF000000}"/>
    <cellStyle name="桁区切り 4 2 3" xfId="232" xr:uid="{00000000-0005-0000-0000-0000B0000000}"/>
    <cellStyle name="桁区切り 4 2 3 2" xfId="439" xr:uid="{00000000-0005-0000-0000-0000B1000000}"/>
    <cellStyle name="桁区切り 4 2 4" xfId="276" xr:uid="{00000000-0005-0000-0000-0000B2000000}"/>
    <cellStyle name="桁区切り 4 2 5" xfId="360" xr:uid="{00000000-0005-0000-0000-0000B3000000}"/>
    <cellStyle name="桁区切り 4 3" xfId="207" xr:uid="{00000000-0005-0000-0000-0000B4000000}"/>
    <cellStyle name="桁区切り 4 4" xfId="182" xr:uid="{00000000-0005-0000-0000-0000B5000000}"/>
    <cellStyle name="桁区切り 4 5" xfId="172" xr:uid="{00000000-0005-0000-0000-0000B6000000}"/>
    <cellStyle name="桁区切り 4 5 2" xfId="438" xr:uid="{00000000-0005-0000-0000-0000B7000000}"/>
    <cellStyle name="桁区切り 4 5 3" xfId="359" xr:uid="{00000000-0005-0000-0000-0000B8000000}"/>
    <cellStyle name="桁区切り 5" xfId="90" xr:uid="{00000000-0005-0000-0000-0000B9000000}"/>
    <cellStyle name="桁区切り 6" xfId="91" xr:uid="{00000000-0005-0000-0000-0000BA000000}"/>
    <cellStyle name="桁区切り 7" xfId="92" xr:uid="{00000000-0005-0000-0000-0000BB000000}"/>
    <cellStyle name="桁区切り 7 2" xfId="184" xr:uid="{00000000-0005-0000-0000-0000BC000000}"/>
    <cellStyle name="桁区切り 7 2 2" xfId="256" xr:uid="{00000000-0005-0000-0000-0000BD000000}"/>
    <cellStyle name="桁区切り 7 2 2 2" xfId="459" xr:uid="{00000000-0005-0000-0000-0000BE000000}"/>
    <cellStyle name="桁区切り 7 2 3" xfId="298" xr:uid="{00000000-0005-0000-0000-0000BF000000}"/>
    <cellStyle name="桁区切り 7 2 4" xfId="383" xr:uid="{00000000-0005-0000-0000-0000C0000000}"/>
    <cellStyle name="桁区切り 7 3" xfId="233" xr:uid="{00000000-0005-0000-0000-0000C1000000}"/>
    <cellStyle name="桁区切り 7 3 2" xfId="445" xr:uid="{00000000-0005-0000-0000-0000C2000000}"/>
    <cellStyle name="桁区切り 7 4" xfId="277" xr:uid="{00000000-0005-0000-0000-0000C3000000}"/>
    <cellStyle name="桁区切り 7 5" xfId="368" xr:uid="{00000000-0005-0000-0000-0000C4000000}"/>
    <cellStyle name="桁区切り 8" xfId="93" xr:uid="{00000000-0005-0000-0000-0000C5000000}"/>
    <cellStyle name="桁区切り 8 2" xfId="248" xr:uid="{00000000-0005-0000-0000-0000C6000000}"/>
    <cellStyle name="桁区切り 8 2 2" xfId="452" xr:uid="{00000000-0005-0000-0000-0000C7000000}"/>
    <cellStyle name="桁区切り 8 3" xfId="290" xr:uid="{00000000-0005-0000-0000-0000C8000000}"/>
    <cellStyle name="桁区切り 8 4" xfId="376" xr:uid="{00000000-0005-0000-0000-0000C9000000}"/>
    <cellStyle name="桁区切り 9" xfId="94" xr:uid="{00000000-0005-0000-0000-0000CA000000}"/>
    <cellStyle name="桁区切り 9 2" xfId="148" xr:uid="{00000000-0005-0000-0000-0000CB000000}"/>
    <cellStyle name="桁区切り 9 3" xfId="402" xr:uid="{00000000-0005-0000-0000-0000CC000000}"/>
    <cellStyle name="見出し 1 2" xfId="95" xr:uid="{00000000-0005-0000-0000-0000CD000000}"/>
    <cellStyle name="見出し 1 3" xfId="96" xr:uid="{00000000-0005-0000-0000-0000CE000000}"/>
    <cellStyle name="見出し 1 4" xfId="346" xr:uid="{00000000-0005-0000-0000-0000CF000000}"/>
    <cellStyle name="見出し 2 2" xfId="97" xr:uid="{00000000-0005-0000-0000-0000D0000000}"/>
    <cellStyle name="見出し 2 3" xfId="98" xr:uid="{00000000-0005-0000-0000-0000D1000000}"/>
    <cellStyle name="見出し 2 4" xfId="347" xr:uid="{00000000-0005-0000-0000-0000D2000000}"/>
    <cellStyle name="見出し 3 2" xfId="99" xr:uid="{00000000-0005-0000-0000-0000D3000000}"/>
    <cellStyle name="見出し 3 3" xfId="100" xr:uid="{00000000-0005-0000-0000-0000D4000000}"/>
    <cellStyle name="見出し 3 4" xfId="348" xr:uid="{00000000-0005-0000-0000-0000D5000000}"/>
    <cellStyle name="見出し 4 2" xfId="101" xr:uid="{00000000-0005-0000-0000-0000D6000000}"/>
    <cellStyle name="見出し 4 3" xfId="102" xr:uid="{00000000-0005-0000-0000-0000D7000000}"/>
    <cellStyle name="見出し 4 4" xfId="349" xr:uid="{00000000-0005-0000-0000-0000D8000000}"/>
    <cellStyle name="集計 2" xfId="103" xr:uid="{00000000-0005-0000-0000-0000D9000000}"/>
    <cellStyle name="集計 3" xfId="104" xr:uid="{00000000-0005-0000-0000-0000DA000000}"/>
    <cellStyle name="集計 4" xfId="350" xr:uid="{00000000-0005-0000-0000-0000DB000000}"/>
    <cellStyle name="出力 2" xfId="105" xr:uid="{00000000-0005-0000-0000-0000DC000000}"/>
    <cellStyle name="出力 3" xfId="106" xr:uid="{00000000-0005-0000-0000-0000DD000000}"/>
    <cellStyle name="出力 4" xfId="351" xr:uid="{00000000-0005-0000-0000-0000DE000000}"/>
    <cellStyle name="数値" xfId="107" xr:uid="{00000000-0005-0000-0000-0000DF000000}"/>
    <cellStyle name="数値 2" xfId="185" xr:uid="{00000000-0005-0000-0000-0000E0000000}"/>
    <cellStyle name="数値 2 2" xfId="259" xr:uid="{00000000-0005-0000-0000-0000E1000000}"/>
    <cellStyle name="数値 2 2 2" xfId="474" xr:uid="{00000000-0005-0000-0000-0000E2000000}"/>
    <cellStyle name="数値 2 3" xfId="301" xr:uid="{00000000-0005-0000-0000-0000E3000000}"/>
    <cellStyle name="数値 2 4" xfId="398" xr:uid="{00000000-0005-0000-0000-0000E4000000}"/>
    <cellStyle name="数値 3" xfId="254" xr:uid="{00000000-0005-0000-0000-0000E5000000}"/>
    <cellStyle name="数値 3 2" xfId="296" xr:uid="{00000000-0005-0000-0000-0000E6000000}"/>
    <cellStyle name="数値 3 2 2" xfId="470" xr:uid="{00000000-0005-0000-0000-0000E7000000}"/>
    <cellStyle name="数値 3 3" xfId="394" xr:uid="{00000000-0005-0000-0000-0000E8000000}"/>
    <cellStyle name="数値 4" xfId="234" xr:uid="{00000000-0005-0000-0000-0000E9000000}"/>
    <cellStyle name="数値 4 2" xfId="460" xr:uid="{00000000-0005-0000-0000-0000EA000000}"/>
    <cellStyle name="数値 5" xfId="278" xr:uid="{00000000-0005-0000-0000-0000EB000000}"/>
    <cellStyle name="数値 6" xfId="384" xr:uid="{00000000-0005-0000-0000-0000EC000000}"/>
    <cellStyle name="説明文 2" xfId="108" xr:uid="{00000000-0005-0000-0000-0000ED000000}"/>
    <cellStyle name="説明文 3" xfId="109" xr:uid="{00000000-0005-0000-0000-0000EE000000}"/>
    <cellStyle name="説明文 4" xfId="352" xr:uid="{00000000-0005-0000-0000-0000EF000000}"/>
    <cellStyle name="通貨 2" xfId="110" xr:uid="{00000000-0005-0000-0000-0000F0000000}"/>
    <cellStyle name="通貨 2 2" xfId="198" xr:uid="{00000000-0005-0000-0000-0000F1000000}"/>
    <cellStyle name="通貨 2 2 2" xfId="262" xr:uid="{00000000-0005-0000-0000-0000F2000000}"/>
    <cellStyle name="通貨 2 2 2 2" xfId="304" xr:uid="{00000000-0005-0000-0000-0000F3000000}"/>
    <cellStyle name="通貨 2 2 2 2 2" xfId="476" xr:uid="{00000000-0005-0000-0000-0000F4000000}"/>
    <cellStyle name="通貨 2 2 2 3" xfId="400" xr:uid="{00000000-0005-0000-0000-0000F5000000}"/>
    <cellStyle name="通貨 2 2 3" xfId="257" xr:uid="{00000000-0005-0000-0000-0000F6000000}"/>
    <cellStyle name="通貨 2 2 3 2" xfId="299" xr:uid="{00000000-0005-0000-0000-0000F7000000}"/>
    <cellStyle name="通貨 2 2 3 2 2" xfId="472" xr:uid="{00000000-0005-0000-0000-0000F8000000}"/>
    <cellStyle name="通貨 2 2 3 3" xfId="396" xr:uid="{00000000-0005-0000-0000-0000F9000000}"/>
    <cellStyle name="通貨 2 2 4" xfId="239" xr:uid="{00000000-0005-0000-0000-0000FA000000}"/>
    <cellStyle name="通貨 2 2 4 2" xfId="465" xr:uid="{00000000-0005-0000-0000-0000FB000000}"/>
    <cellStyle name="通貨 2 2 5" xfId="283" xr:uid="{00000000-0005-0000-0000-0000FC000000}"/>
    <cellStyle name="通貨 2 2 6" xfId="389" xr:uid="{00000000-0005-0000-0000-0000FD000000}"/>
    <cellStyle name="通貨 2 3" xfId="186" xr:uid="{00000000-0005-0000-0000-0000FE000000}"/>
    <cellStyle name="通貨 2 3 2" xfId="260" xr:uid="{00000000-0005-0000-0000-0000FF000000}"/>
    <cellStyle name="通貨 2 3 2 2" xfId="302" xr:uid="{00000000-0005-0000-0000-000000010000}"/>
    <cellStyle name="通貨 2 3 2 2 2" xfId="475" xr:uid="{00000000-0005-0000-0000-000001010000}"/>
    <cellStyle name="通貨 2 3 2 3" xfId="399" xr:uid="{00000000-0005-0000-0000-000002010000}"/>
    <cellStyle name="通貨 2 3 3" xfId="246" xr:uid="{00000000-0005-0000-0000-000003010000}"/>
    <cellStyle name="通貨 2 3 3 2" xfId="288" xr:uid="{00000000-0005-0000-0000-000004010000}"/>
    <cellStyle name="通貨 2 3 3 3" xfId="461" xr:uid="{00000000-0005-0000-0000-000005010000}"/>
    <cellStyle name="通貨 2 3 4" xfId="235" xr:uid="{00000000-0005-0000-0000-000006010000}"/>
    <cellStyle name="通貨 2 3 5" xfId="279" xr:uid="{00000000-0005-0000-0000-000007010000}"/>
    <cellStyle name="通貨 2 3 6" xfId="385" xr:uid="{00000000-0005-0000-0000-000008010000}"/>
    <cellStyle name="通貨 2 4" xfId="162" xr:uid="{00000000-0005-0000-0000-000009010000}"/>
    <cellStyle name="通貨 2 4 2" xfId="258" xr:uid="{00000000-0005-0000-0000-00000A010000}"/>
    <cellStyle name="通貨 2 4 2 2" xfId="473" xr:uid="{00000000-0005-0000-0000-00000B010000}"/>
    <cellStyle name="通貨 2 4 3" xfId="300" xr:uid="{00000000-0005-0000-0000-00000C010000}"/>
    <cellStyle name="通貨 2 4 4" xfId="397" xr:uid="{00000000-0005-0000-0000-00000D010000}"/>
    <cellStyle name="通貨 2 5" xfId="255" xr:uid="{00000000-0005-0000-0000-00000E010000}"/>
    <cellStyle name="通貨 2 5 2" xfId="297" xr:uid="{00000000-0005-0000-0000-00000F010000}"/>
    <cellStyle name="通貨 2 5 2 2" xfId="471" xr:uid="{00000000-0005-0000-0000-000010010000}"/>
    <cellStyle name="通貨 2 5 3" xfId="395" xr:uid="{00000000-0005-0000-0000-000011010000}"/>
    <cellStyle name="通貨 2 6" xfId="249" xr:uid="{00000000-0005-0000-0000-000012010000}"/>
    <cellStyle name="通貨 2 6 2" xfId="291" xr:uid="{00000000-0005-0000-0000-000013010000}"/>
    <cellStyle name="通貨 2 6 2 2" xfId="453" xr:uid="{00000000-0005-0000-0000-000014010000}"/>
    <cellStyle name="通貨 2 6 3" xfId="377" xr:uid="{00000000-0005-0000-0000-000015010000}"/>
    <cellStyle name="通貨 2 7" xfId="227" xr:uid="{00000000-0005-0000-0000-000016010000}"/>
    <cellStyle name="通貨 2 7 2" xfId="446" xr:uid="{00000000-0005-0000-0000-000017010000}"/>
    <cellStyle name="通貨 2 8" xfId="271" xr:uid="{00000000-0005-0000-0000-000018010000}"/>
    <cellStyle name="通貨 2 9" xfId="369" xr:uid="{00000000-0005-0000-0000-000019010000}"/>
    <cellStyle name="通貨 3" xfId="244" xr:uid="{00000000-0005-0000-0000-00001A010000}"/>
    <cellStyle name="通貨 3 2" xfId="263" xr:uid="{00000000-0005-0000-0000-00001B010000}"/>
    <cellStyle name="通貨 3 2 2" xfId="305" xr:uid="{00000000-0005-0000-0000-00001C010000}"/>
    <cellStyle name="通貨 3 2 2 2" xfId="477" xr:uid="{00000000-0005-0000-0000-00001D010000}"/>
    <cellStyle name="通貨 3 2 3" xfId="401" xr:uid="{00000000-0005-0000-0000-00001E010000}"/>
    <cellStyle name="通貨 3 3" xfId="287" xr:uid="{00000000-0005-0000-0000-00001F010000}"/>
    <cellStyle name="通貨 3 3 2" xfId="469" xr:uid="{00000000-0005-0000-0000-000020010000}"/>
    <cellStyle name="通貨 3 4" xfId="393" xr:uid="{00000000-0005-0000-0000-000021010000}"/>
    <cellStyle name="入力 2" xfId="111" xr:uid="{00000000-0005-0000-0000-000022010000}"/>
    <cellStyle name="入力 3" xfId="112" xr:uid="{00000000-0005-0000-0000-000023010000}"/>
    <cellStyle name="入力 4" xfId="353" xr:uid="{00000000-0005-0000-0000-000024010000}"/>
    <cellStyle name="標準" xfId="0" builtinId="0"/>
    <cellStyle name="標準 10" xfId="113" xr:uid="{00000000-0005-0000-0000-000026010000}"/>
    <cellStyle name="標準 10 2" xfId="147" xr:uid="{00000000-0005-0000-0000-000027010000}"/>
    <cellStyle name="標準 10 3" xfId="214" xr:uid="{00000000-0005-0000-0000-000028010000}"/>
    <cellStyle name="標準 11" xfId="138" xr:uid="{00000000-0005-0000-0000-000029010000}"/>
    <cellStyle name="標準 11 2" xfId="144" xr:uid="{00000000-0005-0000-0000-00002A010000}"/>
    <cellStyle name="標準 11 3" xfId="243" xr:uid="{00000000-0005-0000-0000-00002B010000}"/>
    <cellStyle name="標準 12" xfId="140" xr:uid="{00000000-0005-0000-0000-00002C010000}"/>
    <cellStyle name="標準 12 2" xfId="247" xr:uid="{00000000-0005-0000-0000-00002D010000}"/>
    <cellStyle name="標準 12 2 2" xfId="451" xr:uid="{00000000-0005-0000-0000-00002E010000}"/>
    <cellStyle name="標準 12 3" xfId="289" xr:uid="{00000000-0005-0000-0000-00002F010000}"/>
    <cellStyle name="標準 12 4" xfId="375" xr:uid="{00000000-0005-0000-0000-000030010000}"/>
    <cellStyle name="標準 13" xfId="156" xr:uid="{00000000-0005-0000-0000-000031010000}"/>
    <cellStyle name="標準 13 2" xfId="313" xr:uid="{00000000-0005-0000-0000-000032010000}"/>
    <cellStyle name="標準 14" xfId="159" xr:uid="{00000000-0005-0000-0000-000033010000}"/>
    <cellStyle name="標準 14 2" xfId="374" xr:uid="{00000000-0005-0000-0000-000034010000}"/>
    <cellStyle name="標準 15" xfId="225" xr:uid="{00000000-0005-0000-0000-000035010000}"/>
    <cellStyle name="標準 15 2" xfId="403" xr:uid="{00000000-0005-0000-0000-000036010000}"/>
    <cellStyle name="標準 16" xfId="269" xr:uid="{00000000-0005-0000-0000-000037010000}"/>
    <cellStyle name="標準 16 2" xfId="408" xr:uid="{00000000-0005-0000-0000-000038010000}"/>
    <cellStyle name="標準 17" xfId="422" xr:uid="{00000000-0005-0000-0000-000039010000}"/>
    <cellStyle name="標準 18" xfId="406" xr:uid="{00000000-0005-0000-0000-00003A010000}"/>
    <cellStyle name="標準 19" xfId="421" xr:uid="{00000000-0005-0000-0000-00003B010000}"/>
    <cellStyle name="標準 2" xfId="4" xr:uid="{00000000-0005-0000-0000-00003C010000}"/>
    <cellStyle name="標準 2 10" xfId="160" xr:uid="{00000000-0005-0000-0000-00003D010000}"/>
    <cellStyle name="標準 2 10 2" xfId="224" xr:uid="{00000000-0005-0000-0000-00003E010000}"/>
    <cellStyle name="標準 2 11" xfId="433" xr:uid="{00000000-0005-0000-0000-00003F010000}"/>
    <cellStyle name="標準 2 12" xfId="309" xr:uid="{00000000-0005-0000-0000-000040010000}"/>
    <cellStyle name="標準 2 2" xfId="114" xr:uid="{00000000-0005-0000-0000-000041010000}"/>
    <cellStyle name="標準 2 2 2" xfId="2" xr:uid="{00000000-0005-0000-0000-000042010000}"/>
    <cellStyle name="標準 2 2 2 2" xfId="200" xr:uid="{00000000-0005-0000-0000-000043010000}"/>
    <cellStyle name="標準 2 2 2 3" xfId="187" xr:uid="{00000000-0005-0000-0000-000044010000}"/>
    <cellStyle name="標準 2 2 3" xfId="115" xr:uid="{00000000-0005-0000-0000-000045010000}"/>
    <cellStyle name="標準 2 2 3 2" xfId="210" xr:uid="{00000000-0005-0000-0000-000046010000}"/>
    <cellStyle name="標準 2 2 3 3" xfId="188" xr:uid="{00000000-0005-0000-0000-000047010000}"/>
    <cellStyle name="標準 2 2 3 4" xfId="176" xr:uid="{00000000-0005-0000-0000-000048010000}"/>
    <cellStyle name="標準 2 2 4" xfId="204" xr:uid="{00000000-0005-0000-0000-000049010000}"/>
    <cellStyle name="標準 2 2 5" xfId="219" xr:uid="{00000000-0005-0000-0000-00004A010000}"/>
    <cellStyle name="標準 2 2 6" xfId="168" xr:uid="{00000000-0005-0000-0000-00004B010000}"/>
    <cellStyle name="標準 2 2 6 2" xfId="361" xr:uid="{00000000-0005-0000-0000-00004C010000}"/>
    <cellStyle name="標準 2 2_増減率絶対値10000以上のチェック" xfId="116" xr:uid="{00000000-0005-0000-0000-00004D010000}"/>
    <cellStyle name="標準 2 3" xfId="117" xr:uid="{00000000-0005-0000-0000-00004E010000}"/>
    <cellStyle name="標準 2 3 2" xfId="205" xr:uid="{00000000-0005-0000-0000-00004F010000}"/>
    <cellStyle name="標準 2 3 3" xfId="189" xr:uid="{00000000-0005-0000-0000-000050010000}"/>
    <cellStyle name="標準 2 3 4" xfId="169" xr:uid="{00000000-0005-0000-0000-000051010000}"/>
    <cellStyle name="標準 2 4" xfId="118" xr:uid="{00000000-0005-0000-0000-000052010000}"/>
    <cellStyle name="標準 2 4 2" xfId="203" xr:uid="{00000000-0005-0000-0000-000053010000}"/>
    <cellStyle name="標準 2 4 2 2" xfId="240" xr:uid="{00000000-0005-0000-0000-000054010000}"/>
    <cellStyle name="標準 2 4 2 2 2" xfId="466" xr:uid="{00000000-0005-0000-0000-000055010000}"/>
    <cellStyle name="標準 2 4 2 3" xfId="284" xr:uid="{00000000-0005-0000-0000-000056010000}"/>
    <cellStyle name="標準 2 4 2 4" xfId="390" xr:uid="{00000000-0005-0000-0000-000057010000}"/>
    <cellStyle name="標準 2 4 3" xfId="190" xr:uid="{00000000-0005-0000-0000-000058010000}"/>
    <cellStyle name="標準 2 4 4" xfId="166" xr:uid="{00000000-0005-0000-0000-000059010000}"/>
    <cellStyle name="標準 2 4 4 2" xfId="250" xr:uid="{00000000-0005-0000-0000-00005A010000}"/>
    <cellStyle name="標準 2 4 4 2 2" xfId="454" xr:uid="{00000000-0005-0000-0000-00005B010000}"/>
    <cellStyle name="標準 2 4 4 3" xfId="292" xr:uid="{00000000-0005-0000-0000-00005C010000}"/>
    <cellStyle name="標準 2 4 4 4" xfId="378" xr:uid="{00000000-0005-0000-0000-00005D010000}"/>
    <cellStyle name="標準 2 4 5" xfId="228" xr:uid="{00000000-0005-0000-0000-00005E010000}"/>
    <cellStyle name="標準 2 4 5 2" xfId="447" xr:uid="{00000000-0005-0000-0000-00005F010000}"/>
    <cellStyle name="標準 2 4 6" xfId="272" xr:uid="{00000000-0005-0000-0000-000060010000}"/>
    <cellStyle name="標準 2 4 7" xfId="370" xr:uid="{00000000-0005-0000-0000-000061010000}"/>
    <cellStyle name="標準 2 5" xfId="152" xr:uid="{00000000-0005-0000-0000-000062010000}"/>
    <cellStyle name="標準 2 5 2" xfId="211" xr:uid="{00000000-0005-0000-0000-000063010000}"/>
    <cellStyle name="標準 2 6" xfId="217" xr:uid="{00000000-0005-0000-0000-000064010000}"/>
    <cellStyle name="標準 2 7" xfId="179" xr:uid="{00000000-0005-0000-0000-000065010000}"/>
    <cellStyle name="標準 2 8" xfId="215" xr:uid="{00000000-0005-0000-0000-000066010000}"/>
    <cellStyle name="標準 2 9" xfId="216" xr:uid="{00000000-0005-0000-0000-000067010000}"/>
    <cellStyle name="標準 2_調査票01_リスト等4_VLOOKUP用" xfId="119" xr:uid="{00000000-0005-0000-0000-000068010000}"/>
    <cellStyle name="標準 20" xfId="412" xr:uid="{00000000-0005-0000-0000-000069010000}"/>
    <cellStyle name="標準 21" xfId="405" xr:uid="{00000000-0005-0000-0000-00006A010000}"/>
    <cellStyle name="標準 22" xfId="404" xr:uid="{00000000-0005-0000-0000-00006B010000}"/>
    <cellStyle name="標準 23" xfId="410" xr:uid="{00000000-0005-0000-0000-00006C010000}"/>
    <cellStyle name="標準 24" xfId="420" xr:uid="{00000000-0005-0000-0000-00006D010000}"/>
    <cellStyle name="標準 25" xfId="414" xr:uid="{00000000-0005-0000-0000-00006E010000}"/>
    <cellStyle name="標準 26" xfId="413" xr:uid="{00000000-0005-0000-0000-00006F010000}"/>
    <cellStyle name="標準 27" xfId="419" xr:uid="{00000000-0005-0000-0000-000070010000}"/>
    <cellStyle name="標準 28" xfId="418" xr:uid="{00000000-0005-0000-0000-000071010000}"/>
    <cellStyle name="標準 29" xfId="407" xr:uid="{00000000-0005-0000-0000-000072010000}"/>
    <cellStyle name="標準 3" xfId="120" xr:uid="{00000000-0005-0000-0000-000073010000}"/>
    <cellStyle name="標準 3 2" xfId="121" xr:uid="{00000000-0005-0000-0000-000074010000}"/>
    <cellStyle name="標準 3 2 2" xfId="201" xr:uid="{00000000-0005-0000-0000-000075010000}"/>
    <cellStyle name="標準 3 2 3" xfId="191" xr:uid="{00000000-0005-0000-0000-000076010000}"/>
    <cellStyle name="標準 3 2 4" xfId="165" xr:uid="{00000000-0005-0000-0000-000077010000}"/>
    <cellStyle name="標準 3 3" xfId="122" xr:uid="{00000000-0005-0000-0000-000078010000}"/>
    <cellStyle name="標準 3 3 2" xfId="220" xr:uid="{00000000-0005-0000-0000-000079010000}"/>
    <cellStyle name="標準 3 3 3" xfId="264" xr:uid="{00000000-0005-0000-0000-00007A010000}"/>
    <cellStyle name="標準 3 4" xfId="123" xr:uid="{00000000-0005-0000-0000-00007B010000}"/>
    <cellStyle name="標準 3 5" xfId="124" xr:uid="{00000000-0005-0000-0000-00007C010000}"/>
    <cellStyle name="標準 3 5 2" xfId="355" xr:uid="{00000000-0005-0000-0000-00007D010000}"/>
    <cellStyle name="標準 3 6" xfId="154" xr:uid="{00000000-0005-0000-0000-00007E010000}"/>
    <cellStyle name="標準 3_増減率絶対値10000以上のチェック" xfId="125" xr:uid="{00000000-0005-0000-0000-00007F010000}"/>
    <cellStyle name="標準 30" xfId="423" xr:uid="{00000000-0005-0000-0000-000080010000}"/>
    <cellStyle name="標準 31" xfId="424" xr:uid="{00000000-0005-0000-0000-000081010000}"/>
    <cellStyle name="標準 32" xfId="425" xr:uid="{00000000-0005-0000-0000-000082010000}"/>
    <cellStyle name="標準 33" xfId="426" xr:uid="{00000000-0005-0000-0000-000083010000}"/>
    <cellStyle name="標準 34" xfId="427" xr:uid="{00000000-0005-0000-0000-000084010000}"/>
    <cellStyle name="標準 35" xfId="428" xr:uid="{00000000-0005-0000-0000-000085010000}"/>
    <cellStyle name="標準 36" xfId="429" xr:uid="{00000000-0005-0000-0000-000086010000}"/>
    <cellStyle name="標準 37" xfId="430" xr:uid="{00000000-0005-0000-0000-000087010000}"/>
    <cellStyle name="標準 38" xfId="431" xr:uid="{00000000-0005-0000-0000-000088010000}"/>
    <cellStyle name="標準 39" xfId="432" xr:uid="{00000000-0005-0000-0000-000089010000}"/>
    <cellStyle name="標準 4" xfId="1" xr:uid="{00000000-0005-0000-0000-00008A010000}"/>
    <cellStyle name="標準 4 2" xfId="126" xr:uid="{00000000-0005-0000-0000-00008B010000}"/>
    <cellStyle name="標準 4 2 2" xfId="208" xr:uid="{00000000-0005-0000-0000-00008C010000}"/>
    <cellStyle name="標準 4 2 3" xfId="193" xr:uid="{00000000-0005-0000-0000-00008D010000}"/>
    <cellStyle name="標準 4 2 3 2" xfId="236" xr:uid="{00000000-0005-0000-0000-00008E010000}"/>
    <cellStyle name="標準 4 2 3 2 2" xfId="462" xr:uid="{00000000-0005-0000-0000-00008F010000}"/>
    <cellStyle name="標準 4 2 3 3" xfId="280" xr:uid="{00000000-0005-0000-0000-000090010000}"/>
    <cellStyle name="標準 4 2 3 4" xfId="386" xr:uid="{00000000-0005-0000-0000-000091010000}"/>
    <cellStyle name="標準 4 2 4" xfId="174" xr:uid="{00000000-0005-0000-0000-000092010000}"/>
    <cellStyle name="標準 4 2 4 2" xfId="441" xr:uid="{00000000-0005-0000-0000-000093010000}"/>
    <cellStyle name="標準 4 2 4 3" xfId="363" xr:uid="{00000000-0005-0000-0000-000094010000}"/>
    <cellStyle name="標準 4 2 5" xfId="416" xr:uid="{00000000-0005-0000-0000-000095010000}"/>
    <cellStyle name="標準 4 3" xfId="127" xr:uid="{00000000-0005-0000-0000-000096010000}"/>
    <cellStyle name="標準 4 3 2" xfId="213" xr:uid="{00000000-0005-0000-0000-000097010000}"/>
    <cellStyle name="標準 4 3 2 2" xfId="241" xr:uid="{00000000-0005-0000-0000-000098010000}"/>
    <cellStyle name="標準 4 3 2 2 2" xfId="467" xr:uid="{00000000-0005-0000-0000-000099010000}"/>
    <cellStyle name="標準 4 3 2 3" xfId="285" xr:uid="{00000000-0005-0000-0000-00009A010000}"/>
    <cellStyle name="標準 4 3 2 4" xfId="391" xr:uid="{00000000-0005-0000-0000-00009B010000}"/>
    <cellStyle name="標準 4 3 3" xfId="265" xr:uid="{00000000-0005-0000-0000-00009C010000}"/>
    <cellStyle name="標準 4 3 4" xfId="415" xr:uid="{00000000-0005-0000-0000-00009D010000}"/>
    <cellStyle name="標準 4 3 5" xfId="449" xr:uid="{00000000-0005-0000-0000-00009E010000}"/>
    <cellStyle name="標準 4 3 6" xfId="372" xr:uid="{00000000-0005-0000-0000-00009F010000}"/>
    <cellStyle name="標準 4 4" xfId="128" xr:uid="{00000000-0005-0000-0000-0000A0010000}"/>
    <cellStyle name="標準 4 4 2" xfId="192" xr:uid="{00000000-0005-0000-0000-0000A1010000}"/>
    <cellStyle name="標準 4 5" xfId="142" xr:uid="{00000000-0005-0000-0000-0000A2010000}"/>
    <cellStyle name="標準 4 5 2" xfId="252" xr:uid="{00000000-0005-0000-0000-0000A3010000}"/>
    <cellStyle name="標準 4 5 2 2" xfId="456" xr:uid="{00000000-0005-0000-0000-0000A4010000}"/>
    <cellStyle name="標準 4 5 3" xfId="294" xr:uid="{00000000-0005-0000-0000-0000A5010000}"/>
    <cellStyle name="標準 4 5 4" xfId="380" xr:uid="{00000000-0005-0000-0000-0000A6010000}"/>
    <cellStyle name="標準 4 6" xfId="170" xr:uid="{00000000-0005-0000-0000-0000A7010000}"/>
    <cellStyle name="標準 4 6 2" xfId="440" xr:uid="{00000000-0005-0000-0000-0000A8010000}"/>
    <cellStyle name="標準 4 6 3" xfId="362" xr:uid="{00000000-0005-0000-0000-0000A9010000}"/>
    <cellStyle name="標準 4 7" xfId="230" xr:uid="{00000000-0005-0000-0000-0000AA010000}"/>
    <cellStyle name="標準 4 7 2" xfId="409" xr:uid="{00000000-0005-0000-0000-0000AB010000}"/>
    <cellStyle name="標準 4 8" xfId="274" xr:uid="{00000000-0005-0000-0000-0000AC010000}"/>
    <cellStyle name="標準 4 9" xfId="311" xr:uid="{00000000-0005-0000-0000-0000AD010000}"/>
    <cellStyle name="標準 40" xfId="434" xr:uid="{00000000-0005-0000-0000-0000AE010000}"/>
    <cellStyle name="標準 41" xfId="478" xr:uid="{27FAF7B7-1235-445F-B420-EB51683C470C}"/>
    <cellStyle name="標準 5" xfId="129" xr:uid="{00000000-0005-0000-0000-0000AF010000}"/>
    <cellStyle name="標準 5 2" xfId="130" xr:uid="{00000000-0005-0000-0000-0000B0010000}"/>
    <cellStyle name="標準 5 2 2" xfId="194" xr:uid="{00000000-0005-0000-0000-0000B1010000}"/>
    <cellStyle name="標準 5 2 2 2" xfId="266" xr:uid="{00000000-0005-0000-0000-0000B2010000}"/>
    <cellStyle name="標準 5 2 2 2 2" xfId="463" xr:uid="{00000000-0005-0000-0000-0000B3010000}"/>
    <cellStyle name="標準 5 2 2 3" xfId="306" xr:uid="{00000000-0005-0000-0000-0000B4010000}"/>
    <cellStyle name="標準 5 2 2 4" xfId="387" xr:uid="{00000000-0005-0000-0000-0000B5010000}"/>
    <cellStyle name="標準 5 2 3" xfId="237" xr:uid="{00000000-0005-0000-0000-0000B6010000}"/>
    <cellStyle name="標準 5 2 3 2" xfId="443" xr:uid="{00000000-0005-0000-0000-0000B7010000}"/>
    <cellStyle name="標準 5 2 4" xfId="281" xr:uid="{00000000-0005-0000-0000-0000B8010000}"/>
    <cellStyle name="標準 5 2 5" xfId="365" xr:uid="{00000000-0005-0000-0000-0000B9010000}"/>
    <cellStyle name="標準 5 3" xfId="221" xr:uid="{00000000-0005-0000-0000-0000BA010000}"/>
    <cellStyle name="標準 5 4" xfId="364" xr:uid="{00000000-0005-0000-0000-0000BB010000}"/>
    <cellStyle name="標準 5 4 2" xfId="442" xr:uid="{00000000-0005-0000-0000-0000BC010000}"/>
    <cellStyle name="標準 6" xfId="131" xr:uid="{00000000-0005-0000-0000-0000BD010000}"/>
    <cellStyle name="標準 6 2" xfId="206" xr:uid="{00000000-0005-0000-0000-0000BE010000}"/>
    <cellStyle name="標準 6 3" xfId="195" xr:uid="{00000000-0005-0000-0000-0000BF010000}"/>
    <cellStyle name="標準 6 4" xfId="212" xr:uid="{00000000-0005-0000-0000-0000C0010000}"/>
    <cellStyle name="標準 6 5" xfId="171" xr:uid="{00000000-0005-0000-0000-0000C1010000}"/>
    <cellStyle name="標準 6 5 2" xfId="366" xr:uid="{00000000-0005-0000-0000-0000C2010000}"/>
    <cellStyle name="標準 7" xfId="132" xr:uid="{00000000-0005-0000-0000-0000C3010000}"/>
    <cellStyle name="標準 7 2" xfId="223" xr:uid="{00000000-0005-0000-0000-0000C4010000}"/>
    <cellStyle name="標準 7 3" xfId="196" xr:uid="{00000000-0005-0000-0000-0000C5010000}"/>
    <cellStyle name="標準 7 4" xfId="163" xr:uid="{00000000-0005-0000-0000-0000C6010000}"/>
    <cellStyle name="標準 8" xfId="133" xr:uid="{00000000-0005-0000-0000-0000C7010000}"/>
    <cellStyle name="標準 9" xfId="134" xr:uid="{00000000-0005-0000-0000-0000C8010000}"/>
    <cellStyle name="標準 9 2" xfId="197" xr:uid="{00000000-0005-0000-0000-0000C9010000}"/>
    <cellStyle name="標準 9 2 2" xfId="267" xr:uid="{00000000-0005-0000-0000-0000CA010000}"/>
    <cellStyle name="標準 9 2 2 2" xfId="464" xr:uid="{00000000-0005-0000-0000-0000CB010000}"/>
    <cellStyle name="標準 9 2 3" xfId="307" xr:uid="{00000000-0005-0000-0000-0000CC010000}"/>
    <cellStyle name="標準 9 2 4" xfId="388" xr:uid="{00000000-0005-0000-0000-0000CD010000}"/>
    <cellStyle name="標準 9 3" xfId="238" xr:uid="{00000000-0005-0000-0000-0000CE010000}"/>
    <cellStyle name="標準 9 3 2" xfId="444" xr:uid="{00000000-0005-0000-0000-0000CF010000}"/>
    <cellStyle name="標準 9 4" xfId="282" xr:uid="{00000000-0005-0000-0000-0000D0010000}"/>
    <cellStyle name="標準 9 5" xfId="367" xr:uid="{00000000-0005-0000-0000-0000D1010000}"/>
    <cellStyle name="標準_Book1" xfId="143" xr:uid="{00000000-0005-0000-0000-0000D3010000}"/>
    <cellStyle name="標準_MX_OUT_A" xfId="7" xr:uid="{00000000-0005-0000-0000-0000D5010000}"/>
    <cellStyle name="標準_WS10(結果)" xfId="12" xr:uid="{00000000-0005-0000-0000-0000D6010000}"/>
    <cellStyle name="標準_WS9（結果) " xfId="6" xr:uid="{00000000-0005-0000-0000-0000D7010000}"/>
    <cellStyle name="標準_WSS97β" xfId="11" xr:uid="{00000000-0005-0000-0000-0000D8010000}"/>
    <cellStyle name="標準_国土交通省提供（H14下水汚泥関連） " xfId="137" xr:uid="{00000000-0005-0000-0000-0000D9010000}"/>
    <cellStyle name="標準_全種類" xfId="8" xr:uid="{00000000-0005-0000-0000-0000DA010000}"/>
    <cellStyle name="標準_表－資・Ⅱ・１（２）　活動量指標全国合計値（新産業分類）" xfId="151" xr:uid="{00000000-0005-0000-0000-0000DC010000}"/>
    <cellStyle name="未定義" xfId="417" xr:uid="{00000000-0005-0000-0000-0000DD010000}"/>
    <cellStyle name="良い 2" xfId="135" xr:uid="{00000000-0005-0000-0000-0000DE010000}"/>
    <cellStyle name="良い 3" xfId="136" xr:uid="{00000000-0005-0000-0000-0000DF010000}"/>
    <cellStyle name="良い 4" xfId="354" xr:uid="{00000000-0005-0000-0000-0000E0010000}"/>
  </cellStyles>
  <dxfs count="68">
    <dxf>
      <fill>
        <patternFill>
          <bgColor rgb="FFFFFF00"/>
        </patternFill>
      </fill>
    </dxf>
    <dxf>
      <font>
        <color theme="0"/>
      </font>
    </dxf>
    <dxf>
      <fill>
        <patternFill>
          <bgColor rgb="FFFFFF99"/>
        </patternFill>
      </fill>
    </dxf>
    <dxf>
      <fill>
        <patternFill>
          <bgColor theme="1" tint="0.499984740745262"/>
        </patternFill>
      </fill>
    </dxf>
    <dxf>
      <fill>
        <patternFill>
          <bgColor rgb="FFFFFF99"/>
        </patternFill>
      </fill>
    </dxf>
    <dxf>
      <fill>
        <patternFill>
          <bgColor theme="1" tint="0.499984740745262"/>
        </patternFill>
      </fill>
    </dxf>
    <dxf>
      <fill>
        <patternFill>
          <bgColor rgb="FFFFFF00"/>
        </patternFill>
      </fill>
    </dxf>
    <dxf>
      <fill>
        <patternFill>
          <bgColor rgb="FFFFFF99"/>
        </patternFill>
      </fill>
    </dxf>
    <dxf>
      <fill>
        <patternFill>
          <bgColor theme="1" tint="0.499984740745262"/>
        </patternFill>
      </fill>
    </dxf>
    <dxf>
      <fill>
        <patternFill>
          <bgColor rgb="FFFFFF99"/>
        </patternFill>
      </fill>
    </dxf>
    <dxf>
      <fill>
        <patternFill>
          <bgColor theme="1" tint="0.499984740745262"/>
        </patternFill>
      </fill>
    </dxf>
    <dxf>
      <fill>
        <patternFill>
          <bgColor rgb="FFFFFF99"/>
        </patternFill>
      </fill>
    </dxf>
    <dxf>
      <fill>
        <patternFill>
          <bgColor theme="1" tint="0.499984740745262"/>
        </patternFill>
      </fill>
    </dxf>
    <dxf>
      <fill>
        <patternFill>
          <bgColor rgb="FFFFFF99"/>
        </patternFill>
      </fill>
    </dxf>
    <dxf>
      <fill>
        <patternFill>
          <bgColor theme="1" tint="0.499984740745262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99"/>
        </patternFill>
      </fill>
    </dxf>
    <dxf>
      <fill>
        <patternFill>
          <bgColor theme="1" tint="0.499984740745262"/>
        </patternFill>
      </fill>
    </dxf>
    <dxf>
      <fill>
        <patternFill>
          <bgColor rgb="FFFFFF99"/>
        </patternFill>
      </fill>
    </dxf>
    <dxf>
      <fill>
        <patternFill>
          <bgColor theme="1" tint="0.499984740745262"/>
        </patternFill>
      </fill>
    </dxf>
    <dxf>
      <fill>
        <patternFill>
          <bgColor rgb="FFFFFF99"/>
        </patternFill>
      </fill>
    </dxf>
    <dxf>
      <fill>
        <patternFill>
          <bgColor theme="1" tint="0.499984740745262"/>
        </patternFill>
      </fill>
    </dxf>
    <dxf>
      <fill>
        <patternFill>
          <bgColor rgb="FFFFFF99"/>
        </patternFill>
      </fill>
    </dxf>
    <dxf>
      <fill>
        <patternFill>
          <bgColor theme="1" tint="0.499984740745262"/>
        </patternFill>
      </fill>
    </dxf>
    <dxf>
      <fill>
        <patternFill>
          <bgColor rgb="FFFFFF00"/>
        </patternFill>
      </fill>
    </dxf>
    <dxf>
      <fill>
        <patternFill>
          <bgColor rgb="FFFFFF99"/>
        </patternFill>
      </fill>
    </dxf>
    <dxf>
      <fill>
        <patternFill>
          <bgColor theme="1" tint="0.499984740745262"/>
        </patternFill>
      </fill>
    </dxf>
    <dxf>
      <fill>
        <patternFill>
          <bgColor rgb="FFFFFF99"/>
        </patternFill>
      </fill>
    </dxf>
    <dxf>
      <fill>
        <patternFill>
          <bgColor theme="1" tint="0.499984740745262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99"/>
        </patternFill>
      </fill>
    </dxf>
    <dxf>
      <fill>
        <patternFill>
          <bgColor theme="1" tint="0.499984740745262"/>
        </patternFill>
      </fill>
    </dxf>
    <dxf>
      <fill>
        <patternFill>
          <bgColor rgb="FFFFFF99"/>
        </patternFill>
      </fill>
    </dxf>
    <dxf>
      <fill>
        <patternFill>
          <bgColor theme="1" tint="0.499984740745262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6" tint="0.59996337778862885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6" tint="0.59996337778862885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6" tint="0.59996337778862885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theme="6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6" tint="0.59996337778862885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6" tint="0.59996337778862885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6" tint="0.59996337778862885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6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theme="6" tint="0.59996337778862885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</font>
      <fill>
        <patternFill>
          <bgColor theme="6" tint="0.59996337778862885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6" tint="0.59996337778862885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6" tint="0.59996337778862885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6" tint="0.59996337778862885"/>
        </patternFill>
      </fill>
    </dxf>
  </dxfs>
  <tableStyles count="0" defaultTableStyle="TableStyleMedium2" defaultPivotStyle="PivotStyleMedium9"/>
  <colors>
    <mruColors>
      <color rgb="FFCCFFFF"/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externalLink" Target="externalLinks/externalLink4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externalLink" Target="externalLinks/externalLink3.xml"/><Relationship Id="rId33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2.xml"/><Relationship Id="rId32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1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Relationship Id="rId30" Type="http://schemas.openxmlformats.org/officeDocument/2006/relationships/calcChain" Target="calcChain.xml"/><Relationship Id="rId8" Type="http://schemas.openxmlformats.org/officeDocument/2006/relationships/worksheet" Target="worksheets/sheet8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75"/>
      <c:rotY val="0"/>
      <c:rAngAx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24090627358915229"/>
          <c:y val="0.13324455053099879"/>
          <c:w val="0.64322619760249267"/>
          <c:h val="0.85847155921167051"/>
        </c:manualLayout>
      </c:layout>
      <c:pie3DChart>
        <c:varyColors val="1"/>
        <c:ser>
          <c:idx val="0"/>
          <c:order val="0"/>
          <c:tx>
            <c:strRef>
              <c:f>表Ⅲ・2!$H$91</c:f>
              <c:strCache>
                <c:ptCount val="1"/>
              </c:strCache>
            </c:strRef>
          </c:tx>
          <c:spPr>
            <a:solidFill>
              <a:schemeClr val="bg1"/>
            </a:solidFill>
            <a:ln>
              <a:solidFill>
                <a:schemeClr val="tx1"/>
              </a:solidFill>
            </a:ln>
          </c:spPr>
          <c:dLbls>
            <c:dLbl>
              <c:idx val="0"/>
              <c:layout>
                <c:manualLayout>
                  <c:x val="-0.19557476409908173"/>
                  <c:y val="0.15591229366405071"/>
                </c:manualLayout>
              </c:layout>
              <c:numFmt formatCode="\(0.0%\)" sourceLinked="0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noAutofit/>
                </a:bodyPr>
                <a:lstStyle/>
                <a:p>
                  <a:pPr>
                    <a:defRPr/>
                  </a:pPr>
                  <a:endParaRPr lang="ja-JP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22069824382503142"/>
                      <c:h val="0.12531338179836321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0-6A45-4385-A7E6-709E71010958}"/>
                </c:ext>
              </c:extLst>
            </c:dLbl>
            <c:dLbl>
              <c:idx val="1"/>
              <c:layout>
                <c:manualLayout>
                  <c:x val="-0.13929307868492771"/>
                  <c:y val="-0.17543689651793118"/>
                </c:manualLayout>
              </c:layout>
              <c:numFmt formatCode="\(0.0%\)" sourceLinked="0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noAutofit/>
                </a:bodyPr>
                <a:lstStyle/>
                <a:p>
                  <a:pPr>
                    <a:defRPr/>
                  </a:pPr>
                  <a:endParaRPr lang="ja-JP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13533264800863096"/>
                      <c:h val="0.12004620295606425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6A45-4385-A7E6-709E71010958}"/>
                </c:ext>
              </c:extLst>
            </c:dLbl>
            <c:dLbl>
              <c:idx val="2"/>
              <c:layout>
                <c:manualLayout>
                  <c:x val="9.9304355901413871E-2"/>
                  <c:y val="-0.11972772208452359"/>
                </c:manualLayout>
              </c:layout>
              <c:numFmt formatCode="\(0.0%\)" sourceLinked="0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noAutofit/>
                </a:bodyPr>
                <a:lstStyle/>
                <a:p>
                  <a:pPr>
                    <a:defRPr/>
                  </a:pPr>
                  <a:endParaRPr lang="ja-JP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1164702644535978"/>
                      <c:h val="0.1450529899660254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2-6A45-4385-A7E6-709E71010958}"/>
                </c:ext>
              </c:extLst>
            </c:dLbl>
            <c:dLbl>
              <c:idx val="3"/>
              <c:layout>
                <c:manualLayout>
                  <c:x val="0.17470255468309503"/>
                  <c:y val="-4.4645558285686358E-2"/>
                </c:manualLayout>
              </c:layout>
              <c:numFmt formatCode="\(0.0%\)" sourceLinked="0"/>
              <c:spPr>
                <a:ln w="9525"/>
              </c:spPr>
              <c:txPr>
                <a:bodyPr/>
                <a:lstStyle/>
                <a:p>
                  <a:pPr>
                    <a:defRPr/>
                  </a:pPr>
                  <a:endParaRPr lang="ja-JP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2629239831756694"/>
                      <c:h val="0.11798092728086358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6A45-4385-A7E6-709E71010958}"/>
                </c:ext>
              </c:extLst>
            </c:dLbl>
            <c:dLbl>
              <c:idx val="4"/>
              <c:layout>
                <c:manualLayout>
                  <c:x val="0.11308626369913735"/>
                  <c:y val="4.627977339886253E-2"/>
                </c:manualLayout>
              </c:layout>
              <c:numFmt formatCode="\(0.0%\)" sourceLinked="0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noAutofit/>
                </a:bodyPr>
                <a:lstStyle/>
                <a:p>
                  <a:pPr>
                    <a:defRPr/>
                  </a:pPr>
                  <a:endParaRPr lang="ja-JP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10004743551329662"/>
                      <c:h val="0.11414955057146829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4-6A45-4385-A7E6-709E71010958}"/>
                </c:ext>
              </c:extLst>
            </c:dLbl>
            <c:dLbl>
              <c:idx val="5"/>
              <c:layout>
                <c:manualLayout>
                  <c:x val="5.3865449225033724E-4"/>
                  <c:y val="5.4250102366788414E-2"/>
                </c:manualLayout>
              </c:layout>
              <c:numFmt formatCode="\(0.0%\)" sourceLinked="0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noAutofit/>
                </a:bodyPr>
                <a:lstStyle/>
                <a:p>
                  <a:pPr>
                    <a:defRPr/>
                  </a:pPr>
                  <a:endParaRPr lang="ja-JP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228962611438461"/>
                      <c:h val="0.11726763910161897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5-6A45-4385-A7E6-709E71010958}"/>
                </c:ext>
              </c:extLst>
            </c:dLbl>
            <c:dLbl>
              <c:idx val="6"/>
              <c:layout>
                <c:manualLayout>
                  <c:x val="-6.466262700667981E-2"/>
                  <c:y val="-3.4005419708049288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6A45-4385-A7E6-709E71010958}"/>
                </c:ext>
              </c:extLst>
            </c:dLbl>
            <c:dLbl>
              <c:idx val="7"/>
              <c:layout>
                <c:manualLayout>
                  <c:x val="-1.5348173823705975E-2"/>
                  <c:y val="-6.328835996022758E-2"/>
                </c:manualLayout>
              </c:layout>
              <c:numFmt formatCode="\(0.0%\)" sourceLinked="0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noAutofit/>
                </a:bodyPr>
                <a:lstStyle/>
                <a:p>
                  <a:pPr>
                    <a:defRPr/>
                  </a:pPr>
                  <a:endParaRPr lang="ja-JP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11353022153747269"/>
                      <c:h val="0.1172677432319405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6A45-4385-A7E6-709E71010958}"/>
                </c:ext>
              </c:extLst>
            </c:dLbl>
            <c:dLbl>
              <c:idx val="8"/>
              <c:layout>
                <c:manualLayout>
                  <c:x val="0.10459154930430659"/>
                  <c:y val="-5.7376011240223436E-2"/>
                </c:manualLayout>
              </c:layout>
              <c:numFmt formatCode="\(0.0%\)" sourceLinked="0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noAutofit/>
                </a:bodyPr>
                <a:lstStyle/>
                <a:p>
                  <a:pPr>
                    <a:defRPr/>
                  </a:pPr>
                  <a:endParaRPr lang="ja-JP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14604639934964825"/>
                      <c:h val="0.1256033306649548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8-6A45-4385-A7E6-709E71010958}"/>
                </c:ext>
              </c:extLst>
            </c:dLbl>
            <c:dLbl>
              <c:idx val="9"/>
              <c:layout>
                <c:manualLayout>
                  <c:x val="0.16967680460587484"/>
                  <c:y val="-1.6095109313150967E-2"/>
                </c:manualLayout>
              </c:layout>
              <c:numFmt formatCode="\(0.0%\)" sourceLinked="0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noAutofit/>
                </a:bodyPr>
                <a:lstStyle/>
                <a:p>
                  <a:pPr>
                    <a:defRPr/>
                  </a:pPr>
                  <a:endParaRPr lang="ja-JP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15016364802740978"/>
                      <c:h val="0.12282476681050949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9-6A45-4385-A7E6-709E71010958}"/>
                </c:ext>
              </c:extLst>
            </c:dLbl>
            <c:dLbl>
              <c:idx val="1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6A45-4385-A7E6-709E71010958}"/>
                </c:ext>
              </c:extLst>
            </c:dLbl>
            <c:numFmt formatCode="\(0.0%\)" sourceLinked="0"/>
            <c:spPr>
              <a:noFill/>
              <a:ln>
                <a:noFill/>
              </a:ln>
              <a:effectLst/>
            </c:spPr>
            <c:showLegendKey val="0"/>
            <c:showVal val="0"/>
            <c:showCatName val="1"/>
            <c:showSerName val="0"/>
            <c:showPercent val="1"/>
            <c:showBubbleSize val="0"/>
            <c:separator>
</c:separator>
            <c:showLeaderLines val="1"/>
            <c:extLst>
              <c:ext xmlns:c15="http://schemas.microsoft.com/office/drawing/2012/chart" uri="{CE6537A1-D6FC-4f65-9D91-7224C49458BB}"/>
            </c:extLst>
          </c:dLbls>
          <c:cat>
            <c:multiLvlStrRef>
              <c:f>表Ⅲ・2!$G$92:$H$101</c:f>
            </c:multiLvlStrRef>
          </c:cat>
          <c:val>
            <c:numRef>
              <c:f>(表Ⅲ・2!$H$92:$H$101,表Ⅲ・2!$C$116)</c:f>
              <c:numCache>
                <c:formatCode>#,##0_);[Red]\(#,##0\)</c:formatCode>
                <c:ptCount val="11"/>
              </c:numCache>
            </c:numRef>
          </c:val>
          <c:extLst>
            <c:ext xmlns:c16="http://schemas.microsoft.com/office/drawing/2014/chart" uri="{C3380CC4-5D6E-409C-BE32-E72D297353CC}">
              <c16:uniqueId val="{0000000B-6A45-4385-A7E6-709E71010958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1"/>
        </c:dLbls>
      </c:pie3DChart>
    </c:plotArea>
    <c:plotVisOnly val="1"/>
    <c:dispBlanksAs val="gap"/>
    <c:showDLblsOverMax val="0"/>
  </c:chart>
  <c:spPr>
    <a:noFill/>
    <a:ln>
      <a:noFill/>
    </a:ln>
  </c:spPr>
  <c:printSettings>
    <c:headerFooter/>
    <c:pageMargins b="0.75" l="0.7" r="0.7" t="0.75" header="0.3" footer="0.3"/>
    <c:pageSetup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75"/>
      <c:rotY val="0"/>
      <c:rAngAx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24090627358915229"/>
          <c:y val="0.13324455053099879"/>
          <c:w val="0.64322619760249267"/>
          <c:h val="0.85847155921167051"/>
        </c:manualLayout>
      </c:layout>
      <c:pie3DChart>
        <c:varyColors val="1"/>
        <c:ser>
          <c:idx val="0"/>
          <c:order val="0"/>
          <c:tx>
            <c:strRef>
              <c:f>表Ⅲ・2!$D$91</c:f>
              <c:strCache>
                <c:ptCount val="1"/>
              </c:strCache>
            </c:strRef>
          </c:tx>
          <c:spPr>
            <a:solidFill>
              <a:schemeClr val="bg1"/>
            </a:solidFill>
            <a:ln>
              <a:solidFill>
                <a:schemeClr val="tx1"/>
              </a:solidFill>
            </a:ln>
          </c:spPr>
          <c:dLbls>
            <c:dLbl>
              <c:idx val="0"/>
              <c:layout>
                <c:manualLayout>
                  <c:x val="-0.13935401968035224"/>
                  <c:y val="0.19854583140817444"/>
                </c:manualLayout>
              </c:layout>
              <c:showLegendKey val="0"/>
              <c:showVal val="1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26754996673901249"/>
                      <c:h val="0.14796043654823021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0-8968-4BBA-A045-D25B1961C038}"/>
                </c:ext>
              </c:extLst>
            </c:dLbl>
            <c:dLbl>
              <c:idx val="1"/>
              <c:layout>
                <c:manualLayout>
                  <c:x val="-0.10879353835685696"/>
                  <c:y val="-0.14676775368232411"/>
                </c:manualLayout>
              </c:layout>
              <c:showLegendKey val="0"/>
              <c:showVal val="1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8968-4BBA-A045-D25B1961C038}"/>
                </c:ext>
              </c:extLst>
            </c:dLbl>
            <c:dLbl>
              <c:idx val="2"/>
              <c:layout>
                <c:manualLayout>
                  <c:x val="7.456005877178358E-2"/>
                  <c:y val="-0.13419347900685277"/>
                </c:manualLayout>
              </c:layout>
              <c:showLegendKey val="0"/>
              <c:showVal val="1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8968-4BBA-A045-D25B1961C038}"/>
                </c:ext>
              </c:extLst>
            </c:dLbl>
            <c:dLbl>
              <c:idx val="3"/>
              <c:layout>
                <c:manualLayout>
                  <c:x val="0.19779729331705009"/>
                  <c:y val="-4.2062155740445972E-2"/>
                </c:manualLayout>
              </c:layout>
              <c:numFmt formatCode="\(0.0%\)" sourceLinked="0"/>
              <c:spPr>
                <a:ln w="9525"/>
              </c:spPr>
              <c:txPr>
                <a:bodyPr/>
                <a:lstStyle/>
                <a:p>
                  <a:pPr>
                    <a:defRPr/>
                  </a:pPr>
                  <a:endParaRPr lang="ja-JP"/>
                </a:p>
              </c:txPr>
              <c:showLegendKey val="0"/>
              <c:showVal val="1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25582200088892715"/>
                      <c:h val="0.1695289804336213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8968-4BBA-A045-D25B1961C038}"/>
                </c:ext>
              </c:extLst>
            </c:dLbl>
            <c:dLbl>
              <c:idx val="4"/>
              <c:layout>
                <c:manualLayout>
                  <c:x val="0.14893625549095346"/>
                  <c:y val="4.2379546774795419E-2"/>
                </c:manualLayout>
              </c:layout>
              <c:numFmt formatCode="\(0.0%\)" sourceLinked="0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noAutofit/>
                </a:bodyPr>
                <a:lstStyle/>
                <a:p>
                  <a:pPr>
                    <a:defRPr/>
                  </a:pPr>
                  <a:endParaRPr lang="ja-JP"/>
                </a:p>
              </c:txPr>
              <c:showLegendKey val="0"/>
              <c:showVal val="1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1568093239372273"/>
                      <c:h val="0.14011097483730009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4-8968-4BBA-A045-D25B1961C038}"/>
                </c:ext>
              </c:extLst>
            </c:dLbl>
            <c:dLbl>
              <c:idx val="5"/>
              <c:layout>
                <c:manualLayout>
                  <c:x val="-4.1269994369054278E-2"/>
                  <c:y val="8.3208301804222673E-2"/>
                </c:manualLayout>
              </c:layout>
              <c:showLegendKey val="0"/>
              <c:showVal val="1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8968-4BBA-A045-D25B1961C038}"/>
                </c:ext>
              </c:extLst>
            </c:dLbl>
            <c:dLbl>
              <c:idx val="6"/>
              <c:layout>
                <c:manualLayout>
                  <c:x val="-7.2759369298485352E-2"/>
                  <c:y val="7.7698621710289694E-3"/>
                </c:manualLayout>
              </c:layout>
              <c:showLegendKey val="0"/>
              <c:showVal val="1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8968-4BBA-A045-D25B1961C038}"/>
                </c:ext>
              </c:extLst>
            </c:dLbl>
            <c:dLbl>
              <c:idx val="7"/>
              <c:layout>
                <c:manualLayout>
                  <c:x val="-3.1217550594722233E-2"/>
                  <c:y val="-8.2172494860364778E-2"/>
                </c:manualLayout>
              </c:layout>
              <c:showLegendKey val="0"/>
              <c:showVal val="1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8968-4BBA-A045-D25B1961C038}"/>
                </c:ext>
              </c:extLst>
            </c:dLbl>
            <c:dLbl>
              <c:idx val="8"/>
              <c:layout>
                <c:manualLayout>
                  <c:x val="5.3193101098148156E-2"/>
                  <c:y val="-6.2448081176201611E-2"/>
                </c:manualLayout>
              </c:layout>
              <c:showLegendKey val="0"/>
              <c:showVal val="1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8968-4BBA-A045-D25B1961C038}"/>
                </c:ext>
              </c:extLst>
            </c:dLbl>
            <c:dLbl>
              <c:idx val="9"/>
              <c:layout>
                <c:manualLayout>
                  <c:x val="0.11933450714247949"/>
                  <c:y val="-2.3800284979352652E-2"/>
                </c:manualLayout>
              </c:layout>
              <c:showLegendKey val="0"/>
              <c:showVal val="1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8968-4BBA-A045-D25B1961C038}"/>
                </c:ext>
              </c:extLst>
            </c:dLbl>
            <c:dLbl>
              <c:idx val="10"/>
              <c:layout>
                <c:manualLayout>
                  <c:x val="0.2771460146429065"/>
                  <c:y val="-4.1850325397828521E-2"/>
                </c:manualLayout>
              </c:layout>
              <c:showLegendKey val="0"/>
              <c:showVal val="1"/>
              <c:showCatName val="1"/>
              <c:showSerName val="0"/>
              <c:showPercent val="1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8968-4BBA-A045-D25B1961C038}"/>
                </c:ext>
              </c:extLst>
            </c:dLbl>
            <c:numFmt formatCode="\(0.0%\)" sourceLinked="0"/>
            <c:spPr>
              <a:noFill/>
              <a:ln>
                <a:noFill/>
              </a:ln>
              <a:effectLst/>
            </c:spPr>
            <c:showLegendKey val="0"/>
            <c:showVal val="1"/>
            <c:showCatName val="1"/>
            <c:showSerName val="0"/>
            <c:showPercent val="1"/>
            <c:showBubbleSize val="0"/>
            <c:separator>
</c:separator>
            <c:showLeaderLines val="1"/>
            <c:extLst>
              <c:ext xmlns:c15="http://schemas.microsoft.com/office/drawing/2012/chart" uri="{CE6537A1-D6FC-4f65-9D91-7224C49458BB}"/>
            </c:extLst>
          </c:dLbls>
          <c:cat>
            <c:numRef>
              <c:f>表Ⅲ・2!$C$92:$C$101</c:f>
              <c:numCache>
                <c:formatCode>General</c:formatCode>
                <c:ptCount val="10"/>
              </c:numCache>
            </c:numRef>
          </c:cat>
          <c:val>
            <c:numRef>
              <c:f>表Ⅲ・2!$D$92:$D$101</c:f>
              <c:numCache>
                <c:formatCode>#,##0_);[Red]\(#,##0\)</c:formatCode>
                <c:ptCount val="10"/>
              </c:numCache>
            </c:numRef>
          </c:val>
          <c:extLst>
            <c:ext xmlns:c16="http://schemas.microsoft.com/office/drawing/2014/chart" uri="{C3380CC4-5D6E-409C-BE32-E72D297353CC}">
              <c16:uniqueId val="{0000000B-8968-4BBA-A045-D25B1961C038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1"/>
        </c:dLbls>
      </c:pie3DChart>
    </c:plotArea>
    <c:plotVisOnly val="1"/>
    <c:dispBlanksAs val="gap"/>
    <c:showDLblsOverMax val="0"/>
  </c:chart>
  <c:spPr>
    <a:noFill/>
    <a:ln>
      <a:noFill/>
    </a:ln>
  </c:spPr>
  <c:printSettings>
    <c:headerFooter/>
    <c:pageMargins b="0.75" l="0.7" r="0.7" t="0.75" header="0.3" footer="0.3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0</xdr:colOff>
      <xdr:row>25</xdr:row>
      <xdr:rowOff>0</xdr:rowOff>
    </xdr:from>
    <xdr:to>
      <xdr:col>34</xdr:col>
      <xdr:colOff>39110</xdr:colOff>
      <xdr:row>86</xdr:row>
      <xdr:rowOff>121235</xdr:rowOff>
    </xdr:to>
    <xdr:graphicFrame macro="">
      <xdr:nvGraphicFramePr>
        <xdr:cNvPr id="6" name="グラフ 5">
          <a:extLst>
            <a:ext uri="{FF2B5EF4-FFF2-40B4-BE49-F238E27FC236}">
              <a16:creationId xmlns:a16="http://schemas.microsoft.com/office/drawing/2014/main" id="{0A00CA03-72E1-4E87-8F15-CC25AE08545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24</xdr:col>
      <xdr:colOff>458660</xdr:colOff>
      <xdr:row>90</xdr:row>
      <xdr:rowOff>84027</xdr:rowOff>
    </xdr:from>
    <xdr:to>
      <xdr:col>33</xdr:col>
      <xdr:colOff>488493</xdr:colOff>
      <xdr:row>117</xdr:row>
      <xdr:rowOff>31771</xdr:rowOff>
    </xdr:to>
    <xdr:graphicFrame macro="">
      <xdr:nvGraphicFramePr>
        <xdr:cNvPr id="7" name="グラフ 6">
          <a:extLst>
            <a:ext uri="{FF2B5EF4-FFF2-40B4-BE49-F238E27FC236}">
              <a16:creationId xmlns:a16="http://schemas.microsoft.com/office/drawing/2014/main" id="{EECEAE7C-6882-4D14-B327-29C7E696358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0.45005</cdr:x>
      <cdr:y>0.36439</cdr:y>
    </cdr:from>
    <cdr:to>
      <cdr:x>0.67224</cdr:x>
      <cdr:y>0.68083</cdr:y>
    </cdr:to>
    <cdr:sp macro="" textlink="">
      <cdr:nvSpPr>
        <cdr:cNvPr id="2" name="円/楕円 1"/>
        <cdr:cNvSpPr/>
      </cdr:nvSpPr>
      <cdr:spPr>
        <a:xfrm xmlns:a="http://schemas.openxmlformats.org/drawingml/2006/main">
          <a:off x="2971801" y="1654629"/>
          <a:ext cx="1467160" cy="1436928"/>
        </a:xfrm>
        <a:prstGeom xmlns:a="http://schemas.openxmlformats.org/drawingml/2006/main" prst="ellipse">
          <a:avLst/>
        </a:prstGeom>
        <a:solidFill xmlns:a="http://schemas.openxmlformats.org/drawingml/2006/main">
          <a:schemeClr val="bg1"/>
        </a:solidFill>
        <a:ln xmlns:a="http://schemas.openxmlformats.org/drawingml/2006/main" w="9525">
          <a:solidFill>
            <a:schemeClr val="tx1"/>
          </a:solidFill>
        </a:ln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 anchor="ctr" anchorCtr="0"/>
        <a:lstStyle xmlns:a="http://schemas.openxmlformats.org/drawingml/2006/main"/>
        <a:p xmlns:a="http://schemas.openxmlformats.org/drawingml/2006/main">
          <a:pPr algn="ctr"/>
          <a:r>
            <a:rPr lang="ja-JP" altLang="en-US">
              <a:solidFill>
                <a:sysClr val="windowText" lastClr="000000"/>
              </a:solidFill>
              <a:latin typeface="+mj-ea"/>
              <a:ea typeface="+mj-ea"/>
            </a:rPr>
            <a:t>平成</a:t>
          </a:r>
          <a:r>
            <a:rPr lang="en-US" altLang="ja-JP">
              <a:solidFill>
                <a:sysClr val="windowText" lastClr="000000"/>
              </a:solidFill>
              <a:latin typeface="+mj-ea"/>
              <a:ea typeface="+mj-ea"/>
            </a:rPr>
            <a:t>30</a:t>
          </a:r>
          <a:r>
            <a:rPr lang="ja-JP" altLang="en-US">
              <a:solidFill>
                <a:sysClr val="windowText" lastClr="000000"/>
              </a:solidFill>
              <a:latin typeface="+mj-ea"/>
              <a:ea typeface="+mj-ea"/>
            </a:rPr>
            <a:t>年度</a:t>
          </a:r>
          <a:endParaRPr lang="en-US" altLang="ja-JP">
            <a:solidFill>
              <a:sysClr val="windowText" lastClr="000000"/>
            </a:solidFill>
            <a:latin typeface="+mj-ea"/>
            <a:ea typeface="+mj-ea"/>
          </a:endParaRPr>
        </a:p>
        <a:p xmlns:a="http://schemas.openxmlformats.org/drawingml/2006/main">
          <a:pPr algn="ctr"/>
          <a:r>
            <a:rPr lang="ja-JP" altLang="en-US">
              <a:solidFill>
                <a:sysClr val="windowText" lastClr="000000"/>
              </a:solidFill>
              <a:latin typeface="+mj-ea"/>
              <a:ea typeface="+mj-ea"/>
            </a:rPr>
            <a:t>計</a:t>
          </a:r>
          <a:endParaRPr lang="en-US" altLang="ja-JP">
            <a:solidFill>
              <a:sysClr val="windowText" lastClr="000000"/>
            </a:solidFill>
            <a:latin typeface="+mj-ea"/>
            <a:ea typeface="+mj-ea"/>
          </a:endParaRPr>
        </a:p>
        <a:p xmlns:a="http://schemas.openxmlformats.org/drawingml/2006/main">
          <a:pPr algn="ctr"/>
          <a:r>
            <a:rPr lang="en-US" altLang="ja-JP">
              <a:solidFill>
                <a:sysClr val="windowText" lastClr="000000"/>
              </a:solidFill>
              <a:latin typeface="+mj-ea"/>
              <a:ea typeface="+mj-ea"/>
            </a:rPr>
            <a:t>378,832</a:t>
          </a:r>
          <a:r>
            <a:rPr lang="ja-JP" altLang="en-US">
              <a:solidFill>
                <a:sysClr val="windowText" lastClr="000000"/>
              </a:solidFill>
              <a:latin typeface="+mj-ea"/>
              <a:ea typeface="+mj-ea"/>
            </a:rPr>
            <a:t>（</a:t>
          </a:r>
          <a:r>
            <a:rPr lang="en-US" altLang="ja-JP">
              <a:solidFill>
                <a:sysClr val="windowText" lastClr="000000"/>
              </a:solidFill>
              <a:latin typeface="+mj-ea"/>
              <a:ea typeface="+mj-ea"/>
            </a:rPr>
            <a:t>100</a:t>
          </a:r>
          <a:r>
            <a:rPr lang="ja-JP" altLang="en-US">
              <a:solidFill>
                <a:sysClr val="windowText" lastClr="000000"/>
              </a:solidFill>
              <a:latin typeface="+mj-ea"/>
              <a:ea typeface="+mj-ea"/>
            </a:rPr>
            <a:t>％）</a:t>
          </a:r>
          <a:endParaRPr lang="ja-JP">
            <a:solidFill>
              <a:sysClr val="windowText" lastClr="000000"/>
            </a:solidFill>
            <a:latin typeface="+mj-ea"/>
            <a:ea typeface="+mj-ea"/>
          </a:endParaRP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0.46324</cdr:x>
      <cdr:y>0.39602</cdr:y>
    </cdr:from>
    <cdr:to>
      <cdr:x>0.6745</cdr:x>
      <cdr:y>0.7059</cdr:y>
    </cdr:to>
    <cdr:sp macro="" textlink="">
      <cdr:nvSpPr>
        <cdr:cNvPr id="2" name="円/楕円 1"/>
        <cdr:cNvSpPr/>
      </cdr:nvSpPr>
      <cdr:spPr>
        <a:xfrm xmlns:a="http://schemas.openxmlformats.org/drawingml/2006/main">
          <a:off x="3054561" y="1733887"/>
          <a:ext cx="1393031" cy="1356702"/>
        </a:xfrm>
        <a:prstGeom xmlns:a="http://schemas.openxmlformats.org/drawingml/2006/main" prst="ellipse">
          <a:avLst/>
        </a:prstGeom>
        <a:solidFill xmlns:a="http://schemas.openxmlformats.org/drawingml/2006/main">
          <a:schemeClr val="bg1"/>
        </a:solidFill>
        <a:ln xmlns:a="http://schemas.openxmlformats.org/drawingml/2006/main" w="9525">
          <a:solidFill>
            <a:schemeClr val="tx1"/>
          </a:solidFill>
        </a:ln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 anchor="ctr" anchorCtr="0"/>
        <a:lstStyle xmlns:a="http://schemas.openxmlformats.org/drawingml/2006/main"/>
        <a:p xmlns:a="http://schemas.openxmlformats.org/drawingml/2006/main">
          <a:pPr algn="ctr"/>
          <a:r>
            <a:rPr lang="ja-JP" altLang="en-US">
              <a:solidFill>
                <a:sysClr val="windowText" lastClr="000000"/>
              </a:solidFill>
              <a:latin typeface="+mj-ea"/>
              <a:ea typeface="+mj-ea"/>
            </a:rPr>
            <a:t>平成</a:t>
          </a:r>
          <a:r>
            <a:rPr lang="en-US" altLang="ja-JP">
              <a:solidFill>
                <a:sysClr val="windowText" lastClr="000000"/>
              </a:solidFill>
              <a:latin typeface="+mj-ea"/>
              <a:ea typeface="+mj-ea"/>
            </a:rPr>
            <a:t>29</a:t>
          </a:r>
          <a:r>
            <a:rPr lang="ja-JP" altLang="en-US">
              <a:solidFill>
                <a:sysClr val="windowText" lastClr="000000"/>
              </a:solidFill>
              <a:latin typeface="+mj-ea"/>
              <a:ea typeface="+mj-ea"/>
            </a:rPr>
            <a:t>年度</a:t>
          </a:r>
          <a:endParaRPr lang="en-US" altLang="ja-JP">
            <a:solidFill>
              <a:sysClr val="windowText" lastClr="000000"/>
            </a:solidFill>
            <a:latin typeface="+mj-ea"/>
            <a:ea typeface="+mj-ea"/>
          </a:endParaRPr>
        </a:p>
        <a:p xmlns:a="http://schemas.openxmlformats.org/drawingml/2006/main">
          <a:pPr algn="ctr"/>
          <a:r>
            <a:rPr lang="ja-JP" altLang="en-US">
              <a:solidFill>
                <a:sysClr val="windowText" lastClr="000000"/>
              </a:solidFill>
              <a:latin typeface="+mj-ea"/>
              <a:ea typeface="+mj-ea"/>
            </a:rPr>
            <a:t>計</a:t>
          </a:r>
          <a:endParaRPr lang="en-US" altLang="ja-JP">
            <a:solidFill>
              <a:sysClr val="windowText" lastClr="000000"/>
            </a:solidFill>
            <a:latin typeface="+mj-ea"/>
            <a:ea typeface="+mj-ea"/>
          </a:endParaRPr>
        </a:p>
        <a:p xmlns:a="http://schemas.openxmlformats.org/drawingml/2006/main">
          <a:pPr algn="ctr"/>
          <a:r>
            <a:rPr lang="en-US" altLang="ja-JP">
              <a:solidFill>
                <a:sysClr val="windowText" lastClr="000000"/>
              </a:solidFill>
              <a:latin typeface="+mj-ea"/>
              <a:ea typeface="+mj-ea"/>
            </a:rPr>
            <a:t>383,544</a:t>
          </a:r>
        </a:p>
        <a:p xmlns:a="http://schemas.openxmlformats.org/drawingml/2006/main">
          <a:pPr algn="ctr"/>
          <a:r>
            <a:rPr lang="ja-JP" altLang="en-US">
              <a:solidFill>
                <a:sysClr val="windowText" lastClr="000000"/>
              </a:solidFill>
              <a:latin typeface="+mj-ea"/>
              <a:ea typeface="+mj-ea"/>
            </a:rPr>
            <a:t>（</a:t>
          </a:r>
          <a:r>
            <a:rPr lang="en-US" altLang="ja-JP">
              <a:solidFill>
                <a:sysClr val="windowText" lastClr="000000"/>
              </a:solidFill>
              <a:latin typeface="+mj-ea"/>
              <a:ea typeface="+mj-ea"/>
            </a:rPr>
            <a:t>100</a:t>
          </a:r>
          <a:r>
            <a:rPr lang="ja-JP" altLang="en-US">
              <a:solidFill>
                <a:sysClr val="windowText" lastClr="000000"/>
              </a:solidFill>
              <a:latin typeface="+mj-ea"/>
              <a:ea typeface="+mj-ea"/>
            </a:rPr>
            <a:t>％）</a:t>
          </a:r>
          <a:endParaRPr lang="ja-JP">
            <a:solidFill>
              <a:sysClr val="windowText" lastClr="000000"/>
            </a:solidFill>
            <a:latin typeface="+mj-ea"/>
            <a:ea typeface="+mj-ea"/>
          </a:endParaRPr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w-svr01\jw_users\04_&#35519;&#26619;&#30740;&#31350;&#37096;\00_&#35519;&#26619;&#30740;&#31350;&#37096;&#20849;&#26377;\&#65320;&#65298;&#65296;&#24180;&#24230;&#20107;&#26989;\&#25490;&#20986;&#20966;&#29702;&#29366;&#27841;&#31561;\20&#24180;&#24230;&#22577;&#21578;&#26360;&#65288;18&#24180;&#24230;&#23455;&#32318;&#65289;\&#22577;&#21578;&#26360;&#22259;&#34920;\H18&#25490;&#20986;&#37327;&#25512;&#35336;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Windows/system32/192.168.10.32/&#20849;&#26377;&#12501;&#12457;&#12523;&#12480;/Users/&#30000;&#20013;&#12288;&#21644;&#24184;/Desktop/H24&#23455;&#32318;&#25490;&#20986;&#12539;&#20966;&#29702;&#29366;&#27841;&#35519;&#26619;&#65288;&#30906;&#22577;&#29256;&#65289;/&#9675;&#34920;&#65293;&#8546;&#12539;&#65301;&#12289;&#65302;&#12288;&#24179;&#25104;24&#24180;&#24230;&#37117;&#36947;&#24220;&#30476;&#21029;&#30906;&#22577;&#25490;&#20986;&#37327;.xlsx" TargetMode="External"/><Relationship Id="rId1" Type="http://schemas.openxmlformats.org/officeDocument/2006/relationships/externalLinkPath" Target="/Windows/system32/192.168.10.32/&#20849;&#26377;&#12501;&#12457;&#12523;&#12480;/Users/&#30000;&#20013;&#12288;&#21644;&#24184;/Desktop/H24&#23455;&#32318;&#25490;&#20986;&#12539;&#20966;&#29702;&#29366;&#27841;&#35519;&#26619;&#65288;&#30906;&#22577;&#29256;&#65289;/&#9675;&#34920;&#65293;&#8546;&#12539;&#65301;&#12289;&#65302;&#12288;&#24179;&#25104;24&#24180;&#24230;&#37117;&#36947;&#24220;&#30476;&#21029;&#30906;&#22577;&#25490;&#20986;&#37327;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oba\&#37428;&#26408;&#12373;&#12435;\&#29987;&#24259;&#20351;&#12387;&#12383;&#36039;&#26009;\H25H26&#27963;&#21205;&#37327;&#25351;&#27161;&#12398;&#35336;&#31639;_151105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oba\&#37428;&#26408;&#12373;&#12435;\&#29987;&#24259;&#20351;&#12387;&#12383;&#36039;&#26009;\&#36039;&#26009;&#32232;&#22259;&#34920;\&#34920;&#65293;&#36039;&#12539;&#8547;&#12539;2&#12288;&#24179;&#25104;25&#24180;&#24230;&#26989;&#31278;&#21029;&#12539;&#31278;&#39006;&#21029;&#26377;&#21177;&#22238;&#31572;&#12487;&#12540;&#12479;&#25968;&#21512;&#35336;&#34920;&#65288;&#26087;&#29987;&#26989;&#20998;&#39006;&#12398;&#26989;&#31278;&#21306;&#20998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収録一覧"/>
      <sheetName val="チェック"/>
      <sheetName val="チェック2"/>
      <sheetName val="構成(P1,P2)"/>
      <sheetName val="構成(P3,P4)"/>
      <sheetName val="活動指標"/>
      <sheetName val="Sheet1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全国"/>
      <sheetName val="汚泥"/>
      <sheetName val="死体"/>
      <sheetName val="原単位"/>
      <sheetName val="出版・印刷振分け係数"/>
      <sheetName val="ふん尿"/>
      <sheetName val="デフレータ"/>
      <sheetName val="Sheet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/>
      <sheetData sheetId="6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Ⅲ・５ 全国24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２５年度係数"/>
      <sheetName val="補正係数対24年度"/>
      <sheetName val="補正係数対23年度"/>
      <sheetName val="補正係数対22年度"/>
      <sheetName val="補正係数対21年度"/>
      <sheetName val="補正係数対20年度"/>
      <sheetName val="旧分類"/>
      <sheetName val="新分類"/>
      <sheetName val="H26活動指標"/>
      <sheetName val="H25活動指標"/>
      <sheetName val="H24活動指標"/>
      <sheetName val="H23活動指標"/>
      <sheetName val="H22活動指標"/>
      <sheetName val="H21活動指標"/>
      <sheetName val="H20活動指標"/>
      <sheetName val="デフレーター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9">
          <cell r="BB9">
            <v>3867977.1279999996</v>
          </cell>
        </row>
        <row r="65">
          <cell r="BD65">
            <v>51</v>
          </cell>
        </row>
        <row r="66">
          <cell r="BB66">
            <v>81507</v>
          </cell>
        </row>
        <row r="67">
          <cell r="BD67">
            <v>53</v>
          </cell>
        </row>
      </sheetData>
      <sheetData sheetId="10">
        <row r="9">
          <cell r="BB9">
            <v>3933780.3460000008</v>
          </cell>
        </row>
        <row r="65">
          <cell r="BB65">
            <v>313823</v>
          </cell>
        </row>
        <row r="66">
          <cell r="BB66">
            <v>89710</v>
          </cell>
        </row>
        <row r="67">
          <cell r="BB67">
            <v>62602.666666666672</v>
          </cell>
        </row>
      </sheetData>
      <sheetData sheetId="11">
        <row r="9">
          <cell r="BB9">
            <v>3999583.5639999988</v>
          </cell>
        </row>
        <row r="65">
          <cell r="BB65">
            <v>324341</v>
          </cell>
        </row>
        <row r="66">
          <cell r="BB66">
            <v>97913</v>
          </cell>
        </row>
        <row r="67">
          <cell r="BB67">
            <v>81150</v>
          </cell>
        </row>
      </sheetData>
      <sheetData sheetId="12">
        <row r="9">
          <cell r="BB9">
            <v>4359500</v>
          </cell>
        </row>
        <row r="65">
          <cell r="BA65">
            <v>2854.6666666666665</v>
          </cell>
        </row>
        <row r="66">
          <cell r="BB66">
            <v>120126.9388127854</v>
          </cell>
        </row>
        <row r="67">
          <cell r="BA67">
            <v>2180.3333333333335</v>
          </cell>
        </row>
      </sheetData>
      <sheetData sheetId="13">
        <row r="9">
          <cell r="BB9">
            <v>4196993.2179999985</v>
          </cell>
        </row>
        <row r="65">
          <cell r="AZ65">
            <v>3567</v>
          </cell>
        </row>
        <row r="66">
          <cell r="BB66">
            <v>122522</v>
          </cell>
        </row>
        <row r="67">
          <cell r="AZ67">
            <v>1527</v>
          </cell>
        </row>
      </sheetData>
      <sheetData sheetId="14">
        <row r="9">
          <cell r="BB9">
            <v>4421758.9619999994</v>
          </cell>
        </row>
        <row r="65">
          <cell r="AY65">
            <v>810</v>
          </cell>
        </row>
        <row r="66">
          <cell r="BB66">
            <v>286889.79999999993</v>
          </cell>
        </row>
        <row r="67">
          <cell r="AY67">
            <v>1022.2</v>
          </cell>
        </row>
      </sheetData>
      <sheetData sheetId="15"/>
      <sheetData sheetId="16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_全国25"/>
      <sheetName val="26_京都府22"/>
      <sheetName val="28_兵庫県20"/>
      <sheetName val="35_山口県20"/>
      <sheetName val="40_福岡県21"/>
      <sheetName val="46_鹿児島県20"/>
    </sheetNames>
    <sheetDataSet>
      <sheetData sheetId="0"/>
      <sheetData sheetId="1">
        <row r="5"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542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278975</v>
          </cell>
          <cell r="W5">
            <v>303</v>
          </cell>
          <cell r="X5">
            <v>0</v>
          </cell>
          <cell r="Y5">
            <v>279820</v>
          </cell>
        </row>
        <row r="6"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</row>
        <row r="7"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</row>
        <row r="8"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</row>
        <row r="9"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1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1</v>
          </cell>
        </row>
        <row r="10"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15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15</v>
          </cell>
        </row>
        <row r="11"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</row>
        <row r="12"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</row>
        <row r="13">
          <cell r="F13">
            <v>0</v>
          </cell>
          <cell r="G13">
            <v>4800</v>
          </cell>
          <cell r="H13">
            <v>5</v>
          </cell>
          <cell r="I13">
            <v>0</v>
          </cell>
          <cell r="J13">
            <v>0</v>
          </cell>
          <cell r="K13">
            <v>5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73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4883</v>
          </cell>
        </row>
        <row r="14">
          <cell r="F14">
            <v>331</v>
          </cell>
          <cell r="G14">
            <v>108973</v>
          </cell>
          <cell r="H14">
            <v>60</v>
          </cell>
          <cell r="I14">
            <v>0</v>
          </cell>
          <cell r="J14">
            <v>11</v>
          </cell>
          <cell r="K14">
            <v>7893</v>
          </cell>
          <cell r="L14">
            <v>2147</v>
          </cell>
          <cell r="M14">
            <v>57184</v>
          </cell>
          <cell r="N14">
            <v>1738</v>
          </cell>
          <cell r="O14">
            <v>0</v>
          </cell>
          <cell r="P14">
            <v>0</v>
          </cell>
          <cell r="Q14">
            <v>0</v>
          </cell>
          <cell r="R14">
            <v>25477</v>
          </cell>
          <cell r="S14">
            <v>22931</v>
          </cell>
          <cell r="T14">
            <v>340</v>
          </cell>
          <cell r="U14">
            <v>636842</v>
          </cell>
          <cell r="V14">
            <v>0</v>
          </cell>
          <cell r="W14">
            <v>0</v>
          </cell>
          <cell r="X14">
            <v>0</v>
          </cell>
          <cell r="Y14">
            <v>863927</v>
          </cell>
        </row>
        <row r="15">
          <cell r="F15">
            <v>2846</v>
          </cell>
          <cell r="G15">
            <v>306711</v>
          </cell>
          <cell r="H15">
            <v>55637</v>
          </cell>
          <cell r="I15">
            <v>13173</v>
          </cell>
          <cell r="J15">
            <v>6141</v>
          </cell>
          <cell r="K15">
            <v>45334</v>
          </cell>
          <cell r="L15">
            <v>23771</v>
          </cell>
          <cell r="M15">
            <v>3538</v>
          </cell>
          <cell r="N15">
            <v>713</v>
          </cell>
          <cell r="O15">
            <v>63985</v>
          </cell>
          <cell r="P15">
            <v>0</v>
          </cell>
          <cell r="Q15">
            <v>362</v>
          </cell>
          <cell r="R15">
            <v>19702</v>
          </cell>
          <cell r="S15">
            <v>22750</v>
          </cell>
          <cell r="T15">
            <v>56383</v>
          </cell>
          <cell r="U15">
            <v>4508</v>
          </cell>
          <cell r="V15">
            <v>0</v>
          </cell>
          <cell r="W15">
            <v>0</v>
          </cell>
          <cell r="X15">
            <v>93</v>
          </cell>
          <cell r="Y15">
            <v>625647</v>
          </cell>
        </row>
        <row r="16">
          <cell r="F16">
            <v>8</v>
          </cell>
          <cell r="G16">
            <v>51978</v>
          </cell>
          <cell r="H16">
            <v>509</v>
          </cell>
          <cell r="I16">
            <v>469</v>
          </cell>
          <cell r="J16">
            <v>0</v>
          </cell>
          <cell r="K16">
            <v>4310</v>
          </cell>
          <cell r="L16">
            <v>0</v>
          </cell>
          <cell r="M16">
            <v>3</v>
          </cell>
          <cell r="N16">
            <v>0</v>
          </cell>
          <cell r="O16">
            <v>27862</v>
          </cell>
          <cell r="P16">
            <v>0</v>
          </cell>
          <cell r="Q16">
            <v>0</v>
          </cell>
          <cell r="R16">
            <v>547</v>
          </cell>
          <cell r="S16">
            <v>67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85753</v>
          </cell>
        </row>
        <row r="17">
          <cell r="F17">
            <v>237</v>
          </cell>
          <cell r="G17">
            <v>43160</v>
          </cell>
          <cell r="H17">
            <v>30</v>
          </cell>
          <cell r="I17">
            <v>105</v>
          </cell>
          <cell r="J17">
            <v>20</v>
          </cell>
          <cell r="K17">
            <v>1615</v>
          </cell>
          <cell r="L17">
            <v>0</v>
          </cell>
          <cell r="M17">
            <v>395</v>
          </cell>
          <cell r="N17">
            <v>0</v>
          </cell>
          <cell r="O17">
            <v>36056</v>
          </cell>
          <cell r="P17">
            <v>0</v>
          </cell>
          <cell r="Q17">
            <v>0</v>
          </cell>
          <cell r="R17">
            <v>286</v>
          </cell>
          <cell r="S17">
            <v>112</v>
          </cell>
          <cell r="T17">
            <v>0</v>
          </cell>
          <cell r="U17">
            <v>2</v>
          </cell>
          <cell r="V17">
            <v>0</v>
          </cell>
          <cell r="W17">
            <v>0</v>
          </cell>
          <cell r="X17">
            <v>0</v>
          </cell>
          <cell r="Y17">
            <v>82018</v>
          </cell>
        </row>
        <row r="18">
          <cell r="F18">
            <v>6</v>
          </cell>
          <cell r="G18">
            <v>8036</v>
          </cell>
          <cell r="H18">
            <v>88</v>
          </cell>
          <cell r="I18">
            <v>0</v>
          </cell>
          <cell r="J18">
            <v>185</v>
          </cell>
          <cell r="K18">
            <v>2366</v>
          </cell>
          <cell r="L18">
            <v>0</v>
          </cell>
          <cell r="M18">
            <v>8</v>
          </cell>
          <cell r="N18">
            <v>709</v>
          </cell>
          <cell r="O18">
            <v>0</v>
          </cell>
          <cell r="P18">
            <v>0</v>
          </cell>
          <cell r="Q18">
            <v>0</v>
          </cell>
          <cell r="R18">
            <v>460</v>
          </cell>
          <cell r="S18">
            <v>1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11859</v>
          </cell>
        </row>
        <row r="19"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</row>
        <row r="20">
          <cell r="F20">
            <v>2496</v>
          </cell>
          <cell r="G20">
            <v>6</v>
          </cell>
          <cell r="H20">
            <v>105</v>
          </cell>
          <cell r="I20">
            <v>0</v>
          </cell>
          <cell r="J20">
            <v>0</v>
          </cell>
          <cell r="K20">
            <v>211</v>
          </cell>
          <cell r="L20">
            <v>0</v>
          </cell>
          <cell r="M20">
            <v>867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2448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6133</v>
          </cell>
        </row>
        <row r="21">
          <cell r="F21">
            <v>0</v>
          </cell>
          <cell r="G21">
            <v>0</v>
          </cell>
          <cell r="H21">
            <v>2</v>
          </cell>
          <cell r="I21">
            <v>0</v>
          </cell>
          <cell r="J21">
            <v>0</v>
          </cell>
          <cell r="K21">
            <v>77</v>
          </cell>
          <cell r="L21">
            <v>0</v>
          </cell>
          <cell r="M21">
            <v>256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10</v>
          </cell>
          <cell r="S21">
            <v>1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346</v>
          </cell>
        </row>
        <row r="22">
          <cell r="F22">
            <v>0</v>
          </cell>
          <cell r="G22">
            <v>1123</v>
          </cell>
          <cell r="H22">
            <v>1630</v>
          </cell>
          <cell r="I22">
            <v>33</v>
          </cell>
          <cell r="J22">
            <v>18</v>
          </cell>
          <cell r="K22">
            <v>5820</v>
          </cell>
          <cell r="L22">
            <v>16359</v>
          </cell>
          <cell r="M22">
            <v>367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151</v>
          </cell>
          <cell r="S22">
            <v>1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25502</v>
          </cell>
        </row>
        <row r="23">
          <cell r="F23">
            <v>35</v>
          </cell>
          <cell r="G23">
            <v>34</v>
          </cell>
          <cell r="H23">
            <v>5005</v>
          </cell>
          <cell r="I23">
            <v>525</v>
          </cell>
          <cell r="J23">
            <v>812</v>
          </cell>
          <cell r="K23">
            <v>17549</v>
          </cell>
          <cell r="L23">
            <v>7412</v>
          </cell>
          <cell r="M23">
            <v>259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366</v>
          </cell>
          <cell r="S23">
            <v>11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89</v>
          </cell>
          <cell r="Y23">
            <v>32097</v>
          </cell>
        </row>
        <row r="24">
          <cell r="F24">
            <v>26</v>
          </cell>
          <cell r="G24">
            <v>19520</v>
          </cell>
          <cell r="H24">
            <v>36917</v>
          </cell>
          <cell r="I24">
            <v>3305</v>
          </cell>
          <cell r="J24">
            <v>2368</v>
          </cell>
          <cell r="K24">
            <v>2044</v>
          </cell>
          <cell r="L24">
            <v>0</v>
          </cell>
          <cell r="M24">
            <v>13</v>
          </cell>
          <cell r="N24">
            <v>0</v>
          </cell>
          <cell r="O24">
            <v>67</v>
          </cell>
          <cell r="P24">
            <v>0</v>
          </cell>
          <cell r="Q24">
            <v>9</v>
          </cell>
          <cell r="R24">
            <v>1014</v>
          </cell>
          <cell r="S24">
            <v>65</v>
          </cell>
          <cell r="T24">
            <v>0</v>
          </cell>
          <cell r="U24">
            <v>1</v>
          </cell>
          <cell r="V24">
            <v>0</v>
          </cell>
          <cell r="W24">
            <v>0</v>
          </cell>
          <cell r="X24">
            <v>4</v>
          </cell>
          <cell r="Y24">
            <v>65353</v>
          </cell>
        </row>
        <row r="25"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200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200</v>
          </cell>
        </row>
        <row r="26">
          <cell r="F26">
            <v>0</v>
          </cell>
          <cell r="G26">
            <v>50</v>
          </cell>
          <cell r="H26">
            <v>371</v>
          </cell>
          <cell r="I26">
            <v>1</v>
          </cell>
          <cell r="J26">
            <v>4</v>
          </cell>
          <cell r="K26">
            <v>1556</v>
          </cell>
          <cell r="L26">
            <v>0</v>
          </cell>
          <cell r="M26">
            <v>96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190</v>
          </cell>
          <cell r="S26">
            <v>4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2272</v>
          </cell>
        </row>
        <row r="27">
          <cell r="F27">
            <v>24</v>
          </cell>
          <cell r="G27">
            <v>0</v>
          </cell>
          <cell r="H27">
            <v>38</v>
          </cell>
          <cell r="I27">
            <v>0</v>
          </cell>
          <cell r="J27">
            <v>0</v>
          </cell>
          <cell r="K27">
            <v>1099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331</v>
          </cell>
          <cell r="R27">
            <v>47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1539</v>
          </cell>
        </row>
        <row r="28"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187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187</v>
          </cell>
        </row>
        <row r="29">
          <cell r="F29">
            <v>0</v>
          </cell>
          <cell r="G29">
            <v>62027</v>
          </cell>
          <cell r="H29">
            <v>1724</v>
          </cell>
          <cell r="I29">
            <v>141</v>
          </cell>
          <cell r="J29">
            <v>174</v>
          </cell>
          <cell r="K29">
            <v>823</v>
          </cell>
          <cell r="L29">
            <v>0</v>
          </cell>
          <cell r="M29">
            <v>45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247</v>
          </cell>
          <cell r="S29">
            <v>19449</v>
          </cell>
          <cell r="T29">
            <v>83</v>
          </cell>
          <cell r="U29">
            <v>3968</v>
          </cell>
          <cell r="V29">
            <v>0</v>
          </cell>
          <cell r="W29">
            <v>0</v>
          </cell>
          <cell r="X29">
            <v>0</v>
          </cell>
          <cell r="Y29">
            <v>88681</v>
          </cell>
        </row>
        <row r="30">
          <cell r="F30">
            <v>0</v>
          </cell>
          <cell r="G30">
            <v>60179</v>
          </cell>
          <cell r="H30">
            <v>594</v>
          </cell>
          <cell r="I30">
            <v>508</v>
          </cell>
          <cell r="J30">
            <v>22</v>
          </cell>
          <cell r="K30">
            <v>287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561</v>
          </cell>
          <cell r="S30">
            <v>41</v>
          </cell>
          <cell r="T30">
            <v>995</v>
          </cell>
          <cell r="U30">
            <v>29</v>
          </cell>
          <cell r="V30">
            <v>0</v>
          </cell>
          <cell r="W30">
            <v>0</v>
          </cell>
          <cell r="X30">
            <v>0</v>
          </cell>
          <cell r="Y30">
            <v>63216</v>
          </cell>
        </row>
        <row r="31">
          <cell r="F31">
            <v>0</v>
          </cell>
          <cell r="G31">
            <v>321</v>
          </cell>
          <cell r="H31">
            <v>344</v>
          </cell>
          <cell r="I31">
            <v>1781</v>
          </cell>
          <cell r="J31">
            <v>0</v>
          </cell>
          <cell r="K31">
            <v>362</v>
          </cell>
          <cell r="L31">
            <v>0</v>
          </cell>
          <cell r="M31">
            <v>5</v>
          </cell>
          <cell r="N31">
            <v>0</v>
          </cell>
          <cell r="O31">
            <v>0</v>
          </cell>
          <cell r="P31">
            <v>0</v>
          </cell>
          <cell r="Q31">
            <v>23</v>
          </cell>
          <cell r="R31">
            <v>90</v>
          </cell>
          <cell r="S31">
            <v>3</v>
          </cell>
          <cell r="T31">
            <v>781</v>
          </cell>
          <cell r="U31">
            <v>54</v>
          </cell>
          <cell r="V31">
            <v>0</v>
          </cell>
          <cell r="W31">
            <v>0</v>
          </cell>
          <cell r="X31">
            <v>0</v>
          </cell>
          <cell r="Y31">
            <v>3764</v>
          </cell>
        </row>
        <row r="32">
          <cell r="F32">
            <v>9</v>
          </cell>
          <cell r="G32">
            <v>6223</v>
          </cell>
          <cell r="H32">
            <v>1384</v>
          </cell>
          <cell r="I32">
            <v>4459</v>
          </cell>
          <cell r="J32">
            <v>241</v>
          </cell>
          <cell r="K32">
            <v>891</v>
          </cell>
          <cell r="L32">
            <v>0</v>
          </cell>
          <cell r="M32">
            <v>62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5482</v>
          </cell>
          <cell r="S32">
            <v>9</v>
          </cell>
          <cell r="T32">
            <v>0</v>
          </cell>
          <cell r="U32">
            <v>1</v>
          </cell>
          <cell r="V32">
            <v>0</v>
          </cell>
          <cell r="W32">
            <v>0</v>
          </cell>
          <cell r="X32">
            <v>0</v>
          </cell>
          <cell r="Y32">
            <v>18761</v>
          </cell>
        </row>
        <row r="33">
          <cell r="F33">
            <v>5</v>
          </cell>
          <cell r="G33">
            <v>203</v>
          </cell>
          <cell r="H33">
            <v>442</v>
          </cell>
          <cell r="I33">
            <v>1</v>
          </cell>
          <cell r="J33">
            <v>3</v>
          </cell>
          <cell r="K33">
            <v>571</v>
          </cell>
          <cell r="L33">
            <v>0</v>
          </cell>
          <cell r="M33">
            <v>65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713</v>
          </cell>
          <cell r="S33">
            <v>36</v>
          </cell>
          <cell r="T33">
            <v>71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2110</v>
          </cell>
        </row>
        <row r="34">
          <cell r="F34">
            <v>0</v>
          </cell>
          <cell r="G34">
            <v>366</v>
          </cell>
          <cell r="H34">
            <v>485</v>
          </cell>
          <cell r="I34">
            <v>340</v>
          </cell>
          <cell r="J34">
            <v>335</v>
          </cell>
          <cell r="K34">
            <v>1020</v>
          </cell>
          <cell r="L34">
            <v>0</v>
          </cell>
          <cell r="M34">
            <v>43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1709</v>
          </cell>
          <cell r="S34">
            <v>34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4332</v>
          </cell>
        </row>
        <row r="35">
          <cell r="F35">
            <v>0</v>
          </cell>
          <cell r="G35">
            <v>9</v>
          </cell>
          <cell r="H35">
            <v>9</v>
          </cell>
          <cell r="I35">
            <v>2</v>
          </cell>
          <cell r="J35">
            <v>0</v>
          </cell>
          <cell r="K35">
            <v>614</v>
          </cell>
          <cell r="L35">
            <v>0</v>
          </cell>
          <cell r="M35">
            <v>581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15</v>
          </cell>
          <cell r="S35">
            <v>31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1261</v>
          </cell>
        </row>
        <row r="36">
          <cell r="F36">
            <v>0</v>
          </cell>
          <cell r="G36">
            <v>46474</v>
          </cell>
          <cell r="H36">
            <v>2584</v>
          </cell>
          <cell r="I36">
            <v>1298</v>
          </cell>
          <cell r="J36">
            <v>797</v>
          </cell>
          <cell r="K36">
            <v>1007</v>
          </cell>
          <cell r="L36">
            <v>0</v>
          </cell>
          <cell r="M36">
            <v>13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215</v>
          </cell>
          <cell r="S36">
            <v>129</v>
          </cell>
          <cell r="T36">
            <v>55</v>
          </cell>
          <cell r="U36">
            <v>3</v>
          </cell>
          <cell r="V36">
            <v>0</v>
          </cell>
          <cell r="W36">
            <v>0</v>
          </cell>
          <cell r="X36">
            <v>0</v>
          </cell>
          <cell r="Y36">
            <v>52575</v>
          </cell>
        </row>
        <row r="37">
          <cell r="F37">
            <v>0</v>
          </cell>
          <cell r="G37">
            <v>3680</v>
          </cell>
          <cell r="H37">
            <v>2839</v>
          </cell>
          <cell r="I37">
            <v>10</v>
          </cell>
          <cell r="J37">
            <v>994</v>
          </cell>
          <cell r="K37">
            <v>900</v>
          </cell>
          <cell r="L37">
            <v>0</v>
          </cell>
          <cell r="M37">
            <v>308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6593</v>
          </cell>
          <cell r="S37">
            <v>26</v>
          </cell>
          <cell r="T37">
            <v>54398</v>
          </cell>
          <cell r="U37">
            <v>415</v>
          </cell>
          <cell r="V37">
            <v>0</v>
          </cell>
          <cell r="W37">
            <v>0</v>
          </cell>
          <cell r="X37">
            <v>0</v>
          </cell>
          <cell r="Y37">
            <v>70163</v>
          </cell>
        </row>
        <row r="38"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</row>
        <row r="39">
          <cell r="F39">
            <v>0</v>
          </cell>
          <cell r="G39">
            <v>3322</v>
          </cell>
          <cell r="H39">
            <v>538</v>
          </cell>
          <cell r="I39">
            <v>195</v>
          </cell>
          <cell r="J39">
            <v>167</v>
          </cell>
          <cell r="K39">
            <v>2026</v>
          </cell>
          <cell r="L39">
            <v>0</v>
          </cell>
          <cell r="M39">
            <v>152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1004</v>
          </cell>
          <cell r="S39">
            <v>82</v>
          </cell>
          <cell r="T39">
            <v>0</v>
          </cell>
          <cell r="U39">
            <v>35</v>
          </cell>
          <cell r="V39">
            <v>0</v>
          </cell>
          <cell r="W39">
            <v>0</v>
          </cell>
          <cell r="X39">
            <v>0</v>
          </cell>
          <cell r="Y39">
            <v>7521</v>
          </cell>
        </row>
        <row r="40">
          <cell r="F40">
            <v>14483</v>
          </cell>
          <cell r="G40">
            <v>2101981</v>
          </cell>
          <cell r="H40">
            <v>44</v>
          </cell>
          <cell r="I40">
            <v>0</v>
          </cell>
          <cell r="J40">
            <v>2</v>
          </cell>
          <cell r="K40">
            <v>40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182</v>
          </cell>
          <cell r="S40">
            <v>13</v>
          </cell>
          <cell r="T40">
            <v>11</v>
          </cell>
          <cell r="U40">
            <v>4066</v>
          </cell>
          <cell r="V40">
            <v>0</v>
          </cell>
          <cell r="W40">
            <v>0</v>
          </cell>
          <cell r="X40">
            <v>440789</v>
          </cell>
          <cell r="Y40">
            <v>2561611</v>
          </cell>
        </row>
        <row r="41">
          <cell r="F41">
            <v>14483</v>
          </cell>
          <cell r="G41">
            <v>111339</v>
          </cell>
          <cell r="H41">
            <v>22</v>
          </cell>
          <cell r="I41">
            <v>0</v>
          </cell>
          <cell r="J41">
            <v>2</v>
          </cell>
          <cell r="K41">
            <v>30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90</v>
          </cell>
          <cell r="S41">
            <v>12</v>
          </cell>
          <cell r="T41">
            <v>11</v>
          </cell>
          <cell r="U41">
            <v>0</v>
          </cell>
          <cell r="V41">
            <v>0</v>
          </cell>
          <cell r="W41">
            <v>0</v>
          </cell>
          <cell r="X41">
            <v>440786</v>
          </cell>
          <cell r="Y41">
            <v>566775</v>
          </cell>
        </row>
        <row r="42"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7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79</v>
          </cell>
          <cell r="S42">
            <v>0</v>
          </cell>
          <cell r="T42">
            <v>0</v>
          </cell>
          <cell r="U42">
            <v>6</v>
          </cell>
          <cell r="V42">
            <v>0</v>
          </cell>
          <cell r="W42">
            <v>0</v>
          </cell>
          <cell r="X42">
            <v>0</v>
          </cell>
          <cell r="Y42">
            <v>92</v>
          </cell>
        </row>
        <row r="43"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</row>
        <row r="44">
          <cell r="F44">
            <v>0</v>
          </cell>
          <cell r="G44">
            <v>97033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3</v>
          </cell>
          <cell r="S44">
            <v>0</v>
          </cell>
          <cell r="T44">
            <v>0</v>
          </cell>
          <cell r="U44">
            <v>1382</v>
          </cell>
          <cell r="V44">
            <v>0</v>
          </cell>
          <cell r="W44">
            <v>0</v>
          </cell>
          <cell r="X44">
            <v>0</v>
          </cell>
          <cell r="Y44">
            <v>98418</v>
          </cell>
        </row>
        <row r="45">
          <cell r="F45">
            <v>0</v>
          </cell>
          <cell r="G45">
            <v>1893609</v>
          </cell>
          <cell r="H45">
            <v>21</v>
          </cell>
          <cell r="I45">
            <v>0</v>
          </cell>
          <cell r="J45">
            <v>0</v>
          </cell>
          <cell r="K45">
            <v>2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10</v>
          </cell>
          <cell r="S45">
            <v>0</v>
          </cell>
          <cell r="T45">
            <v>0</v>
          </cell>
          <cell r="U45">
            <v>2679</v>
          </cell>
          <cell r="V45">
            <v>0</v>
          </cell>
          <cell r="W45">
            <v>0</v>
          </cell>
          <cell r="X45">
            <v>3</v>
          </cell>
          <cell r="Y45">
            <v>1896324</v>
          </cell>
        </row>
        <row r="46">
          <cell r="F46">
            <v>0</v>
          </cell>
          <cell r="G46">
            <v>2</v>
          </cell>
          <cell r="H46">
            <v>1</v>
          </cell>
          <cell r="I46">
            <v>227</v>
          </cell>
          <cell r="J46">
            <v>3</v>
          </cell>
          <cell r="K46">
            <v>193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640</v>
          </cell>
          <cell r="S46">
            <v>19</v>
          </cell>
          <cell r="T46">
            <v>0</v>
          </cell>
          <cell r="U46">
            <v>2428</v>
          </cell>
          <cell r="V46">
            <v>0</v>
          </cell>
          <cell r="W46">
            <v>0</v>
          </cell>
          <cell r="X46">
            <v>0</v>
          </cell>
          <cell r="Y46">
            <v>3513</v>
          </cell>
        </row>
        <row r="47"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</row>
        <row r="48"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</row>
        <row r="49"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</row>
        <row r="50"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</row>
        <row r="51"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</row>
        <row r="52">
          <cell r="F52">
            <v>0</v>
          </cell>
          <cell r="G52">
            <v>545</v>
          </cell>
          <cell r="H52">
            <v>521</v>
          </cell>
          <cell r="I52">
            <v>5</v>
          </cell>
          <cell r="J52">
            <v>10</v>
          </cell>
          <cell r="K52">
            <v>4194</v>
          </cell>
          <cell r="L52">
            <v>0</v>
          </cell>
          <cell r="M52">
            <v>3924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333</v>
          </cell>
          <cell r="S52">
            <v>134</v>
          </cell>
          <cell r="T52">
            <v>0</v>
          </cell>
          <cell r="U52">
            <v>58</v>
          </cell>
          <cell r="V52">
            <v>0</v>
          </cell>
          <cell r="W52">
            <v>0</v>
          </cell>
          <cell r="X52">
            <v>0</v>
          </cell>
          <cell r="Y52">
            <v>9724</v>
          </cell>
        </row>
        <row r="53"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</row>
        <row r="54"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</row>
        <row r="55"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</row>
        <row r="56"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</row>
        <row r="57">
          <cell r="F57">
            <v>0</v>
          </cell>
          <cell r="G57">
            <v>2859</v>
          </cell>
          <cell r="H57">
            <v>5534</v>
          </cell>
          <cell r="I57">
            <v>99</v>
          </cell>
          <cell r="J57">
            <v>421</v>
          </cell>
          <cell r="K57">
            <v>16860</v>
          </cell>
          <cell r="L57">
            <v>0</v>
          </cell>
          <cell r="M57">
            <v>112</v>
          </cell>
          <cell r="N57">
            <v>0</v>
          </cell>
          <cell r="O57">
            <v>0</v>
          </cell>
          <cell r="P57">
            <v>0</v>
          </cell>
          <cell r="Q57">
            <v>187</v>
          </cell>
          <cell r="R57">
            <v>6270</v>
          </cell>
          <cell r="S57">
            <v>2152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34494</v>
          </cell>
        </row>
        <row r="58"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</row>
        <row r="59"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</row>
        <row r="60"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</row>
        <row r="61"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</row>
        <row r="62"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</row>
        <row r="63"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</row>
        <row r="64">
          <cell r="F64">
            <v>0</v>
          </cell>
          <cell r="G64">
            <v>500</v>
          </cell>
          <cell r="H64">
            <v>5166</v>
          </cell>
          <cell r="I64">
            <v>0</v>
          </cell>
          <cell r="J64">
            <v>0</v>
          </cell>
          <cell r="K64">
            <v>2654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2108</v>
          </cell>
          <cell r="S64">
            <v>3039</v>
          </cell>
          <cell r="T64">
            <v>0</v>
          </cell>
          <cell r="U64">
            <v>1</v>
          </cell>
          <cell r="V64">
            <v>0</v>
          </cell>
          <cell r="W64">
            <v>0</v>
          </cell>
          <cell r="X64">
            <v>0</v>
          </cell>
          <cell r="Y64">
            <v>13468</v>
          </cell>
        </row>
        <row r="65"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</row>
        <row r="66"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</row>
        <row r="67">
          <cell r="F67">
            <v>96</v>
          </cell>
          <cell r="G67">
            <v>557</v>
          </cell>
          <cell r="H67">
            <v>538</v>
          </cell>
          <cell r="I67">
            <v>121</v>
          </cell>
          <cell r="J67">
            <v>154</v>
          </cell>
          <cell r="K67">
            <v>5089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  <cell r="Q67">
            <v>4</v>
          </cell>
          <cell r="R67">
            <v>1324</v>
          </cell>
          <cell r="S67">
            <v>1096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98</v>
          </cell>
          <cell r="Y67">
            <v>9077</v>
          </cell>
        </row>
        <row r="68"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</row>
        <row r="69"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</row>
        <row r="70">
          <cell r="F70">
            <v>0</v>
          </cell>
          <cell r="G70">
            <v>127</v>
          </cell>
          <cell r="H70">
            <v>141</v>
          </cell>
          <cell r="I70">
            <v>39</v>
          </cell>
          <cell r="J70">
            <v>5</v>
          </cell>
          <cell r="K70">
            <v>1868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Q70">
            <v>0</v>
          </cell>
          <cell r="R70">
            <v>1005</v>
          </cell>
          <cell r="S70">
            <v>614</v>
          </cell>
          <cell r="T70">
            <v>0</v>
          </cell>
          <cell r="U70">
            <v>106</v>
          </cell>
          <cell r="V70">
            <v>0</v>
          </cell>
          <cell r="W70">
            <v>0</v>
          </cell>
          <cell r="X70">
            <v>0</v>
          </cell>
          <cell r="Y70">
            <v>3905</v>
          </cell>
        </row>
        <row r="71"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</row>
        <row r="72">
          <cell r="F72">
            <v>204</v>
          </cell>
          <cell r="G72">
            <v>6391</v>
          </cell>
          <cell r="H72">
            <v>1350</v>
          </cell>
          <cell r="I72">
            <v>795</v>
          </cell>
          <cell r="J72">
            <v>79</v>
          </cell>
          <cell r="K72">
            <v>4720</v>
          </cell>
          <cell r="L72">
            <v>0</v>
          </cell>
          <cell r="M72">
            <v>48</v>
          </cell>
          <cell r="N72">
            <v>0</v>
          </cell>
          <cell r="O72">
            <v>0</v>
          </cell>
          <cell r="P72">
            <v>375</v>
          </cell>
          <cell r="Q72">
            <v>15</v>
          </cell>
          <cell r="R72">
            <v>4208</v>
          </cell>
          <cell r="S72">
            <v>566</v>
          </cell>
          <cell r="T72">
            <v>0</v>
          </cell>
          <cell r="U72">
            <v>435</v>
          </cell>
          <cell r="V72">
            <v>0</v>
          </cell>
          <cell r="W72">
            <v>0</v>
          </cell>
          <cell r="X72">
            <v>92</v>
          </cell>
          <cell r="Y72">
            <v>19278</v>
          </cell>
        </row>
        <row r="73"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  <cell r="P73">
            <v>0</v>
          </cell>
          <cell r="Q73">
            <v>0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</row>
        <row r="74"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</row>
        <row r="75"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  <cell r="P75">
            <v>0</v>
          </cell>
          <cell r="Q75">
            <v>0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</row>
        <row r="76"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</row>
        <row r="77"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  <cell r="P77">
            <v>0</v>
          </cell>
          <cell r="Q77">
            <v>0</v>
          </cell>
          <cell r="R77">
            <v>0</v>
          </cell>
          <cell r="S77">
            <v>0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</row>
        <row r="78"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</row>
        <row r="79">
          <cell r="F79">
            <v>0</v>
          </cell>
          <cell r="G79">
            <v>7</v>
          </cell>
          <cell r="H79">
            <v>4</v>
          </cell>
          <cell r="I79">
            <v>0</v>
          </cell>
          <cell r="J79">
            <v>0</v>
          </cell>
          <cell r="K79">
            <v>107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R79">
            <v>3</v>
          </cell>
          <cell r="S79">
            <v>46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167</v>
          </cell>
        </row>
        <row r="80">
          <cell r="F80">
            <v>17960</v>
          </cell>
          <cell r="G80">
            <v>2533453</v>
          </cell>
          <cell r="H80">
            <v>69001</v>
          </cell>
          <cell r="I80">
            <v>14459</v>
          </cell>
          <cell r="J80">
            <v>6826</v>
          </cell>
          <cell r="K80">
            <v>89515</v>
          </cell>
          <cell r="L80">
            <v>25918</v>
          </cell>
          <cell r="M80">
            <v>64806</v>
          </cell>
          <cell r="N80">
            <v>2451</v>
          </cell>
          <cell r="O80">
            <v>63985</v>
          </cell>
          <cell r="P80">
            <v>375</v>
          </cell>
          <cell r="Q80">
            <v>568</v>
          </cell>
          <cell r="R80">
            <v>61325</v>
          </cell>
          <cell r="S80">
            <v>53360</v>
          </cell>
          <cell r="T80">
            <v>56734</v>
          </cell>
          <cell r="U80">
            <v>648444</v>
          </cell>
          <cell r="V80">
            <v>278975</v>
          </cell>
          <cell r="W80">
            <v>303</v>
          </cell>
          <cell r="X80">
            <v>441072</v>
          </cell>
          <cell r="Y80">
            <v>4429530</v>
          </cell>
        </row>
      </sheetData>
      <sheetData sheetId="2">
        <row r="5"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725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1200341</v>
          </cell>
          <cell r="W5">
            <v>423</v>
          </cell>
          <cell r="X5">
            <v>0</v>
          </cell>
          <cell r="Y5">
            <v>1201489</v>
          </cell>
        </row>
        <row r="6"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</row>
        <row r="7"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</row>
        <row r="8"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</row>
        <row r="9"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</row>
        <row r="10"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1223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1223</v>
          </cell>
        </row>
        <row r="11"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</row>
        <row r="12"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</row>
        <row r="13">
          <cell r="F13">
            <v>0</v>
          </cell>
          <cell r="G13">
            <v>14100</v>
          </cell>
          <cell r="H13">
            <v>1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35015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49116</v>
          </cell>
        </row>
        <row r="14">
          <cell r="F14">
            <v>19</v>
          </cell>
          <cell r="G14">
            <v>204655</v>
          </cell>
          <cell r="H14">
            <v>1207</v>
          </cell>
          <cell r="I14">
            <v>17</v>
          </cell>
          <cell r="J14">
            <v>6</v>
          </cell>
          <cell r="K14">
            <v>28538</v>
          </cell>
          <cell r="L14">
            <v>15568</v>
          </cell>
          <cell r="M14">
            <v>325489</v>
          </cell>
          <cell r="N14">
            <v>4302</v>
          </cell>
          <cell r="O14">
            <v>0</v>
          </cell>
          <cell r="P14">
            <v>0</v>
          </cell>
          <cell r="Q14">
            <v>83361</v>
          </cell>
          <cell r="R14">
            <v>79312</v>
          </cell>
          <cell r="S14">
            <v>1620</v>
          </cell>
          <cell r="T14">
            <v>1571693</v>
          </cell>
          <cell r="U14">
            <v>0</v>
          </cell>
          <cell r="V14">
            <v>0</v>
          </cell>
          <cell r="W14">
            <v>0</v>
          </cell>
          <cell r="X14">
            <v>3</v>
          </cell>
          <cell r="Y14">
            <v>2315790</v>
          </cell>
        </row>
        <row r="15">
          <cell r="F15">
            <v>20910.142012062428</v>
          </cell>
          <cell r="G15">
            <v>5436897.9297552193</v>
          </cell>
          <cell r="H15">
            <v>243906.12827295467</v>
          </cell>
          <cell r="I15">
            <v>130752.50748219946</v>
          </cell>
          <cell r="J15">
            <v>104824.561326291</v>
          </cell>
          <cell r="K15">
            <v>183417.07980211897</v>
          </cell>
          <cell r="L15">
            <v>44769.295237035156</v>
          </cell>
          <cell r="M15">
            <v>40618.890913895593</v>
          </cell>
          <cell r="N15">
            <v>990.96227617840725</v>
          </cell>
          <cell r="O15">
            <v>262806.83532928303</v>
          </cell>
          <cell r="P15">
            <v>0</v>
          </cell>
          <cell r="Q15">
            <v>1686191.6530195929</v>
          </cell>
          <cell r="R15">
            <v>442370.71070556267</v>
          </cell>
          <cell r="S15">
            <v>4137659.4775929851</v>
          </cell>
          <cell r="T15">
            <v>57097.6279037899</v>
          </cell>
          <cell r="U15">
            <v>0</v>
          </cell>
          <cell r="V15">
            <v>0</v>
          </cell>
          <cell r="W15">
            <v>0</v>
          </cell>
          <cell r="X15">
            <v>16.241999999999997</v>
          </cell>
          <cell r="Y15">
            <v>12793230.043629168</v>
          </cell>
        </row>
        <row r="16">
          <cell r="F16">
            <v>78.7448024948811</v>
          </cell>
          <cell r="G16">
            <v>339495.89728538517</v>
          </cell>
          <cell r="H16">
            <v>8268.067692612196</v>
          </cell>
          <cell r="I16">
            <v>242.17449999999999</v>
          </cell>
          <cell r="J16">
            <v>7457.8919999999998</v>
          </cell>
          <cell r="K16">
            <v>5422.8060935215526</v>
          </cell>
          <cell r="L16">
            <v>0</v>
          </cell>
          <cell r="M16">
            <v>0</v>
          </cell>
          <cell r="N16">
            <v>0</v>
          </cell>
          <cell r="O16">
            <v>111489.63391447697</v>
          </cell>
          <cell r="P16">
            <v>0</v>
          </cell>
          <cell r="Q16">
            <v>1960.631534467276</v>
          </cell>
          <cell r="R16">
            <v>244.17</v>
          </cell>
          <cell r="S16">
            <v>924.15</v>
          </cell>
          <cell r="T16">
            <v>36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475620.16782295803</v>
          </cell>
        </row>
        <row r="17">
          <cell r="F17">
            <v>1273.139071436407</v>
          </cell>
          <cell r="G17">
            <v>125159.95468371388</v>
          </cell>
          <cell r="H17">
            <v>49</v>
          </cell>
          <cell r="I17">
            <v>67246</v>
          </cell>
          <cell r="J17">
            <v>1681</v>
          </cell>
          <cell r="K17">
            <v>5239.3368463032048</v>
          </cell>
          <cell r="L17">
            <v>0</v>
          </cell>
          <cell r="M17">
            <v>0</v>
          </cell>
          <cell r="N17">
            <v>0</v>
          </cell>
          <cell r="O17">
            <v>150800.33243993687</v>
          </cell>
          <cell r="P17">
            <v>0</v>
          </cell>
          <cell r="Q17">
            <v>893.85685164895438</v>
          </cell>
          <cell r="R17">
            <v>9522.8959882104991</v>
          </cell>
          <cell r="S17">
            <v>2436.5059999999999</v>
          </cell>
          <cell r="T17">
            <v>38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364340.02188124979</v>
          </cell>
        </row>
        <row r="18">
          <cell r="F18">
            <v>0</v>
          </cell>
          <cell r="G18">
            <v>32592.011132739033</v>
          </cell>
          <cell r="H18">
            <v>3</v>
          </cell>
          <cell r="I18">
            <v>0.4</v>
          </cell>
          <cell r="J18">
            <v>0.2</v>
          </cell>
          <cell r="K18">
            <v>897.75332796216503</v>
          </cell>
          <cell r="L18">
            <v>0</v>
          </cell>
          <cell r="M18">
            <v>0</v>
          </cell>
          <cell r="N18">
            <v>990.96227617840725</v>
          </cell>
          <cell r="O18">
            <v>0</v>
          </cell>
          <cell r="P18">
            <v>0</v>
          </cell>
          <cell r="Q18">
            <v>456.6405753805779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34940.967312260189</v>
          </cell>
        </row>
        <row r="19">
          <cell r="F19">
            <v>0</v>
          </cell>
          <cell r="G19">
            <v>497.39808188154831</v>
          </cell>
          <cell r="H19">
            <v>0</v>
          </cell>
          <cell r="I19">
            <v>0</v>
          </cell>
          <cell r="J19">
            <v>0</v>
          </cell>
          <cell r="K19">
            <v>31.05536334044815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528.4534452219965</v>
          </cell>
        </row>
        <row r="20"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234.32542261341598</v>
          </cell>
          <cell r="L20">
            <v>0</v>
          </cell>
          <cell r="M20">
            <v>28995.637060281217</v>
          </cell>
          <cell r="N20">
            <v>0</v>
          </cell>
          <cell r="O20">
            <v>0</v>
          </cell>
          <cell r="P20">
            <v>0</v>
          </cell>
          <cell r="Q20">
            <v>2610.0682109981935</v>
          </cell>
          <cell r="R20">
            <v>468.04062746801077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32308.071321360836</v>
          </cell>
        </row>
        <row r="21">
          <cell r="F21">
            <v>15</v>
          </cell>
          <cell r="G21">
            <v>0</v>
          </cell>
          <cell r="H21">
            <v>33</v>
          </cell>
          <cell r="I21">
            <v>0</v>
          </cell>
          <cell r="J21">
            <v>0</v>
          </cell>
          <cell r="K21">
            <v>219</v>
          </cell>
          <cell r="L21">
            <v>0</v>
          </cell>
          <cell r="M21">
            <v>11584.266378502794</v>
          </cell>
          <cell r="N21">
            <v>0</v>
          </cell>
          <cell r="O21">
            <v>0</v>
          </cell>
          <cell r="P21">
            <v>0</v>
          </cell>
          <cell r="Q21">
            <v>127.05403797817432</v>
          </cell>
          <cell r="R21">
            <v>22</v>
          </cell>
          <cell r="S21">
            <v>0</v>
          </cell>
          <cell r="T21">
            <v>87.054037978174321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12087.374454459143</v>
          </cell>
        </row>
        <row r="22">
          <cell r="F22">
            <v>551</v>
          </cell>
          <cell r="G22">
            <v>1232333.4641573185</v>
          </cell>
          <cell r="H22">
            <v>344.43949650631794</v>
          </cell>
          <cell r="I22">
            <v>0</v>
          </cell>
          <cell r="J22">
            <v>420</v>
          </cell>
          <cell r="K22">
            <v>31176.010419143404</v>
          </cell>
          <cell r="L22">
            <v>21904.666099933078</v>
          </cell>
          <cell r="M22">
            <v>38.987475111582697</v>
          </cell>
          <cell r="N22">
            <v>0</v>
          </cell>
          <cell r="O22">
            <v>0</v>
          </cell>
          <cell r="P22">
            <v>0</v>
          </cell>
          <cell r="Q22">
            <v>18754.234898605369</v>
          </cell>
          <cell r="R22">
            <v>6</v>
          </cell>
          <cell r="S22">
            <v>0</v>
          </cell>
          <cell r="T22">
            <v>3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1305531.802546618</v>
          </cell>
        </row>
        <row r="23">
          <cell r="F23">
            <v>21.085844295110327</v>
          </cell>
          <cell r="G23">
            <v>20</v>
          </cell>
          <cell r="H23">
            <v>25063.580045453735</v>
          </cell>
          <cell r="I23">
            <v>39.578257699276364</v>
          </cell>
          <cell r="J23">
            <v>383.027756655703</v>
          </cell>
          <cell r="K23">
            <v>8094.9734438200057</v>
          </cell>
          <cell r="L23">
            <v>22864.629137102074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186.10309391911932</v>
          </cell>
          <cell r="R23">
            <v>91.9</v>
          </cell>
          <cell r="S23">
            <v>0</v>
          </cell>
          <cell r="T23">
            <v>23.11724706465559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56787.994826009672</v>
          </cell>
        </row>
        <row r="24">
          <cell r="F24">
            <v>3867</v>
          </cell>
          <cell r="G24">
            <v>2566831.0044010147</v>
          </cell>
          <cell r="H24">
            <v>65959.378565296298</v>
          </cell>
          <cell r="I24">
            <v>28352.34</v>
          </cell>
          <cell r="J24">
            <v>40294.711207300476</v>
          </cell>
          <cell r="K24">
            <v>11174.329686581856</v>
          </cell>
          <cell r="L24">
            <v>0</v>
          </cell>
          <cell r="M24">
            <v>0</v>
          </cell>
          <cell r="N24">
            <v>0</v>
          </cell>
          <cell r="O24">
            <v>516.86897486920907</v>
          </cell>
          <cell r="P24">
            <v>0</v>
          </cell>
          <cell r="Q24">
            <v>19824.700414619456</v>
          </cell>
          <cell r="R24">
            <v>475.49680384635332</v>
          </cell>
          <cell r="S24">
            <v>13.946069246076274</v>
          </cell>
          <cell r="T24">
            <v>2330</v>
          </cell>
          <cell r="U24">
            <v>0</v>
          </cell>
          <cell r="V24">
            <v>0</v>
          </cell>
          <cell r="W24">
            <v>0</v>
          </cell>
          <cell r="X24">
            <v>11.61</v>
          </cell>
          <cell r="Y24">
            <v>2739651.3861227739</v>
          </cell>
        </row>
        <row r="25">
          <cell r="F25">
            <v>0</v>
          </cell>
          <cell r="G25">
            <v>18798.252883125362</v>
          </cell>
          <cell r="H25">
            <v>3.9304377031465993E-3</v>
          </cell>
          <cell r="I25">
            <v>0</v>
          </cell>
          <cell r="J25">
            <v>2.5267099520228137E-3</v>
          </cell>
          <cell r="K25">
            <v>156.00926460315742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2176.0247056084199</v>
          </cell>
          <cell r="R25">
            <v>360.04155034143326</v>
          </cell>
          <cell r="S25">
            <v>0</v>
          </cell>
          <cell r="T25">
            <v>15630.708823876546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37121.04368470257</v>
          </cell>
        </row>
        <row r="26">
          <cell r="F26">
            <v>0</v>
          </cell>
          <cell r="G26">
            <v>172.77005963099629</v>
          </cell>
          <cell r="H26">
            <v>1208.3691849758216</v>
          </cell>
          <cell r="I26">
            <v>116</v>
          </cell>
          <cell r="J26">
            <v>20</v>
          </cell>
          <cell r="K26">
            <v>54983.713052276726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1150.7849285660518</v>
          </cell>
          <cell r="R26">
            <v>460.80099467750034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58112.438220127093</v>
          </cell>
        </row>
        <row r="27">
          <cell r="F27">
            <v>0</v>
          </cell>
          <cell r="G27">
            <v>5</v>
          </cell>
          <cell r="H27">
            <v>278.22611251192745</v>
          </cell>
          <cell r="I27">
            <v>0</v>
          </cell>
          <cell r="J27">
            <v>0</v>
          </cell>
          <cell r="K27">
            <v>6942.6072845550862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293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7518.8333970670137</v>
          </cell>
        </row>
        <row r="28">
          <cell r="F28">
            <v>0</v>
          </cell>
          <cell r="G28">
            <v>18419.44836978785</v>
          </cell>
          <cell r="H28">
            <v>17</v>
          </cell>
          <cell r="I28">
            <v>0</v>
          </cell>
          <cell r="J28">
            <v>0</v>
          </cell>
          <cell r="K28">
            <v>577.38497286128722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59.55413348451119</v>
          </cell>
          <cell r="R28">
            <v>21.656048539822251</v>
          </cell>
          <cell r="S28">
            <v>5.4140121349555628</v>
          </cell>
          <cell r="T28">
            <v>10.828024269911126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19111.285561078337</v>
          </cell>
        </row>
        <row r="29">
          <cell r="F29">
            <v>0</v>
          </cell>
          <cell r="G29">
            <v>148953.72740403554</v>
          </cell>
          <cell r="H29">
            <v>356.13569240797409</v>
          </cell>
          <cell r="I29">
            <v>58</v>
          </cell>
          <cell r="J29">
            <v>286</v>
          </cell>
          <cell r="K29">
            <v>4181.225417484201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4192.6030855921808</v>
          </cell>
          <cell r="R29">
            <v>255408.57290957391</v>
          </cell>
          <cell r="S29">
            <v>14935</v>
          </cell>
          <cell r="T29">
            <v>14138.812036220317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442510.07654531416</v>
          </cell>
        </row>
        <row r="30">
          <cell r="F30">
            <v>14994</v>
          </cell>
          <cell r="G30">
            <v>538721.83730091376</v>
          </cell>
          <cell r="H30">
            <v>73537.445690672219</v>
          </cell>
          <cell r="I30">
            <v>14745.8</v>
          </cell>
          <cell r="J30">
            <v>18690.900000000001</v>
          </cell>
          <cell r="K30">
            <v>5729.8433600597609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879184.46013260633</v>
          </cell>
          <cell r="R30">
            <v>128809.003</v>
          </cell>
          <cell r="S30">
            <v>4007055.369276315</v>
          </cell>
          <cell r="T30">
            <v>6691.9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5688160.5587605676</v>
          </cell>
        </row>
        <row r="31">
          <cell r="F31">
            <v>0</v>
          </cell>
          <cell r="G31">
            <v>218145.5</v>
          </cell>
          <cell r="H31">
            <v>1983.2856698029618</v>
          </cell>
          <cell r="I31">
            <v>629.28408166274698</v>
          </cell>
          <cell r="J31">
            <v>720.47102041568678</v>
          </cell>
          <cell r="K31">
            <v>12030.809961388641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209680.14503423567</v>
          </cell>
          <cell r="R31">
            <v>1205.6355102078435</v>
          </cell>
          <cell r="S31">
            <v>53324.9</v>
          </cell>
          <cell r="T31">
            <v>1186</v>
          </cell>
          <cell r="U31">
            <v>0</v>
          </cell>
          <cell r="V31">
            <v>0</v>
          </cell>
          <cell r="W31">
            <v>0</v>
          </cell>
          <cell r="X31">
            <v>1</v>
          </cell>
          <cell r="Y31">
            <v>498907.0312777136</v>
          </cell>
        </row>
        <row r="32">
          <cell r="F32">
            <v>41</v>
          </cell>
          <cell r="G32">
            <v>48900.367914454415</v>
          </cell>
          <cell r="H32">
            <v>33257.309650994248</v>
          </cell>
          <cell r="I32">
            <v>2209.5728228009721</v>
          </cell>
          <cell r="J32">
            <v>5057.1834543474106</v>
          </cell>
          <cell r="K32">
            <v>10820.451706683059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212653.74087371735</v>
          </cell>
          <cell r="R32">
            <v>3488.4605637203927</v>
          </cell>
          <cell r="S32">
            <v>103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316531.08698671783</v>
          </cell>
        </row>
        <row r="33">
          <cell r="F33">
            <v>58.172293836030576</v>
          </cell>
          <cell r="G33">
            <v>68903.370956906976</v>
          </cell>
          <cell r="H33">
            <v>11760.755194722075</v>
          </cell>
          <cell r="I33">
            <v>744.7</v>
          </cell>
          <cell r="J33">
            <v>78.395360861766704</v>
          </cell>
          <cell r="K33">
            <v>9558.0319458738122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220493.30719022994</v>
          </cell>
          <cell r="R33">
            <v>31518.557525833712</v>
          </cell>
          <cell r="S33">
            <v>52671.792235289424</v>
          </cell>
          <cell r="T33">
            <v>13772.137734380292</v>
          </cell>
          <cell r="U33">
            <v>0</v>
          </cell>
          <cell r="V33">
            <v>0</v>
          </cell>
          <cell r="W33">
            <v>0</v>
          </cell>
          <cell r="X33">
            <v>1</v>
          </cell>
          <cell r="Y33">
            <v>409560.22043793404</v>
          </cell>
        </row>
        <row r="34">
          <cell r="F34">
            <v>0</v>
          </cell>
          <cell r="G34">
            <v>27367.523886885258</v>
          </cell>
          <cell r="H34">
            <v>6071.9531274361234</v>
          </cell>
          <cell r="I34">
            <v>1792.5778200364771</v>
          </cell>
          <cell r="J34">
            <v>15799.4</v>
          </cell>
          <cell r="K34">
            <v>10889.225044716473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34159.876336640897</v>
          </cell>
          <cell r="R34">
            <v>9550.7091644810134</v>
          </cell>
          <cell r="S34">
            <v>31.9</v>
          </cell>
          <cell r="T34">
            <v>36.270000000000003</v>
          </cell>
          <cell r="U34">
            <v>0</v>
          </cell>
          <cell r="V34">
            <v>0</v>
          </cell>
          <cell r="W34">
            <v>0</v>
          </cell>
          <cell r="X34">
            <v>0.52</v>
          </cell>
          <cell r="Y34">
            <v>105699.95538019625</v>
          </cell>
        </row>
        <row r="35">
          <cell r="F35">
            <v>0</v>
          </cell>
          <cell r="G35">
            <v>0</v>
          </cell>
          <cell r="H35">
            <v>62</v>
          </cell>
          <cell r="I35">
            <v>17</v>
          </cell>
          <cell r="J35">
            <v>245.4</v>
          </cell>
          <cell r="K35">
            <v>321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15718.677391876685</v>
          </cell>
          <cell r="R35">
            <v>7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0.01</v>
          </cell>
          <cell r="Y35">
            <v>16371.087391876685</v>
          </cell>
        </row>
        <row r="36">
          <cell r="F36">
            <v>5</v>
          </cell>
          <cell r="G36">
            <v>48282.35053282258</v>
          </cell>
          <cell r="H36">
            <v>7977.72326558245</v>
          </cell>
          <cell r="I36">
            <v>13496.82</v>
          </cell>
          <cell r="J36">
            <v>13217</v>
          </cell>
          <cell r="K36">
            <v>2107.717173835314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39011.179681612914</v>
          </cell>
          <cell r="R36">
            <v>44.11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0.04</v>
          </cell>
          <cell r="Y36">
            <v>124141.94065385326</v>
          </cell>
        </row>
        <row r="37">
          <cell r="F37">
            <v>6</v>
          </cell>
          <cell r="G37">
            <v>2774.2</v>
          </cell>
          <cell r="H37">
            <v>7531.2532479630463</v>
          </cell>
          <cell r="I37">
            <v>1056.44</v>
          </cell>
          <cell r="J37">
            <v>455.3</v>
          </cell>
          <cell r="K37">
            <v>1868.5679424283719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20366.19402345378</v>
          </cell>
          <cell r="R37">
            <v>85.534036605116384</v>
          </cell>
          <cell r="S37">
            <v>6157.5</v>
          </cell>
          <cell r="T37">
            <v>3113.8</v>
          </cell>
          <cell r="U37">
            <v>0</v>
          </cell>
          <cell r="V37">
            <v>0</v>
          </cell>
          <cell r="W37">
            <v>0</v>
          </cell>
          <cell r="X37">
            <v>2.0620000000000003</v>
          </cell>
          <cell r="Y37">
            <v>43416.851250450316</v>
          </cell>
        </row>
        <row r="38">
          <cell r="F38">
            <v>0</v>
          </cell>
          <cell r="G38">
            <v>35.824331441743553</v>
          </cell>
          <cell r="H38">
            <v>19.716214673189985</v>
          </cell>
          <cell r="I38">
            <v>0</v>
          </cell>
          <cell r="J38">
            <v>0</v>
          </cell>
          <cell r="K38">
            <v>35.802700368239059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671.485082212831</v>
          </cell>
          <cell r="R38">
            <v>16.534306819266256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779.36263551526986</v>
          </cell>
        </row>
        <row r="39">
          <cell r="F39">
            <v>0</v>
          </cell>
          <cell r="G39">
            <v>488.02637316209695</v>
          </cell>
          <cell r="H39">
            <v>124.48549090639663</v>
          </cell>
          <cell r="I39">
            <v>5.82</v>
          </cell>
          <cell r="J39">
            <v>17.678000000000001</v>
          </cell>
          <cell r="K39">
            <v>725.09937169880754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1567.3308021384423</v>
          </cell>
          <cell r="R39">
            <v>563.59167523787528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3492.0317131436186</v>
          </cell>
        </row>
        <row r="40">
          <cell r="F40">
            <v>61928</v>
          </cell>
          <cell r="G40">
            <v>8067030.5899999999</v>
          </cell>
          <cell r="H40">
            <v>106.77</v>
          </cell>
          <cell r="I40">
            <v>9</v>
          </cell>
          <cell r="J40">
            <v>0</v>
          </cell>
          <cell r="K40">
            <v>160.25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220</v>
          </cell>
          <cell r="R40">
            <v>672.46</v>
          </cell>
          <cell r="S40">
            <v>3.12</v>
          </cell>
          <cell r="T40">
            <v>47.35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8130177.5399999991</v>
          </cell>
        </row>
        <row r="41">
          <cell r="F41">
            <v>60885</v>
          </cell>
          <cell r="G41">
            <v>37827</v>
          </cell>
          <cell r="H41">
            <v>79</v>
          </cell>
          <cell r="I41">
            <v>0</v>
          </cell>
          <cell r="J41">
            <v>0</v>
          </cell>
          <cell r="K41">
            <v>105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178</v>
          </cell>
          <cell r="R41">
            <v>671</v>
          </cell>
          <cell r="S41">
            <v>0.62</v>
          </cell>
          <cell r="T41">
            <v>47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99792.62</v>
          </cell>
        </row>
        <row r="42">
          <cell r="F42">
            <v>0</v>
          </cell>
          <cell r="G42">
            <v>9</v>
          </cell>
          <cell r="H42">
            <v>7</v>
          </cell>
          <cell r="I42">
            <v>9</v>
          </cell>
          <cell r="J42">
            <v>0</v>
          </cell>
          <cell r="K42">
            <v>13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16</v>
          </cell>
          <cell r="R42">
            <v>1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55</v>
          </cell>
        </row>
        <row r="43">
          <cell r="F43">
            <v>1043</v>
          </cell>
          <cell r="G43">
            <v>20810</v>
          </cell>
          <cell r="H43">
            <v>4</v>
          </cell>
          <cell r="I43">
            <v>0</v>
          </cell>
          <cell r="J43">
            <v>0</v>
          </cell>
          <cell r="K43">
            <v>14.2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21871.200000000001</v>
          </cell>
        </row>
        <row r="44">
          <cell r="F44">
            <v>0</v>
          </cell>
          <cell r="G44">
            <v>456188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456188</v>
          </cell>
        </row>
        <row r="45">
          <cell r="F45">
            <v>0</v>
          </cell>
          <cell r="G45">
            <v>7552196.5899999999</v>
          </cell>
          <cell r="H45">
            <v>16.77</v>
          </cell>
          <cell r="I45">
            <v>0</v>
          </cell>
          <cell r="J45">
            <v>0</v>
          </cell>
          <cell r="K45">
            <v>28.05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26</v>
          </cell>
          <cell r="R45">
            <v>0.46</v>
          </cell>
          <cell r="S45">
            <v>2.5</v>
          </cell>
          <cell r="T45">
            <v>0.35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7552270.7199999988</v>
          </cell>
        </row>
        <row r="46">
          <cell r="F46">
            <v>0</v>
          </cell>
          <cell r="G46">
            <v>0</v>
          </cell>
          <cell r="H46">
            <v>22</v>
          </cell>
          <cell r="I46">
            <v>0</v>
          </cell>
          <cell r="J46">
            <v>7</v>
          </cell>
          <cell r="K46">
            <v>2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31</v>
          </cell>
        </row>
        <row r="47"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</row>
        <row r="48"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</row>
        <row r="49"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</row>
        <row r="50">
          <cell r="F50">
            <v>0</v>
          </cell>
          <cell r="G50">
            <v>0</v>
          </cell>
          <cell r="H50">
            <v>22</v>
          </cell>
          <cell r="I50">
            <v>0</v>
          </cell>
          <cell r="J50">
            <v>7</v>
          </cell>
          <cell r="K50">
            <v>2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31</v>
          </cell>
        </row>
        <row r="51"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</row>
        <row r="52">
          <cell r="F52">
            <v>0</v>
          </cell>
          <cell r="G52">
            <v>0</v>
          </cell>
          <cell r="H52">
            <v>4852</v>
          </cell>
          <cell r="I52">
            <v>0</v>
          </cell>
          <cell r="J52">
            <v>0</v>
          </cell>
          <cell r="K52">
            <v>88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Q52">
            <v>22</v>
          </cell>
          <cell r="R52">
            <v>27</v>
          </cell>
          <cell r="S52">
            <v>0</v>
          </cell>
          <cell r="T52">
            <v>58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5047</v>
          </cell>
        </row>
        <row r="53"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</row>
        <row r="54">
          <cell r="F54">
            <v>0</v>
          </cell>
          <cell r="G54">
            <v>0</v>
          </cell>
          <cell r="H54">
            <v>9</v>
          </cell>
          <cell r="I54">
            <v>0</v>
          </cell>
          <cell r="J54">
            <v>0</v>
          </cell>
          <cell r="K54">
            <v>13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3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25</v>
          </cell>
        </row>
        <row r="55">
          <cell r="F55">
            <v>0</v>
          </cell>
          <cell r="G55">
            <v>0</v>
          </cell>
          <cell r="H55">
            <v>4843</v>
          </cell>
          <cell r="I55">
            <v>0</v>
          </cell>
          <cell r="J55">
            <v>0</v>
          </cell>
          <cell r="K55">
            <v>75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>
            <v>19</v>
          </cell>
          <cell r="R55">
            <v>27</v>
          </cell>
          <cell r="S55">
            <v>0</v>
          </cell>
          <cell r="T55">
            <v>58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5022</v>
          </cell>
        </row>
        <row r="56"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</row>
        <row r="57">
          <cell r="F57">
            <v>4</v>
          </cell>
          <cell r="G57">
            <v>279</v>
          </cell>
          <cell r="H57">
            <v>28220</v>
          </cell>
          <cell r="I57">
            <v>1</v>
          </cell>
          <cell r="J57">
            <v>29</v>
          </cell>
          <cell r="K57">
            <v>4171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2015</v>
          </cell>
          <cell r="R57">
            <v>4</v>
          </cell>
          <cell r="S57">
            <v>0</v>
          </cell>
          <cell r="T57">
            <v>1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34724</v>
          </cell>
        </row>
        <row r="58"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</row>
        <row r="59"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</row>
        <row r="60">
          <cell r="F60">
            <v>4</v>
          </cell>
          <cell r="G60">
            <v>21</v>
          </cell>
          <cell r="H60">
            <v>10859</v>
          </cell>
          <cell r="I60">
            <v>1</v>
          </cell>
          <cell r="J60">
            <v>29</v>
          </cell>
          <cell r="K60">
            <v>2782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Q60">
            <v>1940</v>
          </cell>
          <cell r="R60">
            <v>2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15638</v>
          </cell>
        </row>
        <row r="61"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</row>
        <row r="62">
          <cell r="F62">
            <v>0</v>
          </cell>
          <cell r="G62">
            <v>258</v>
          </cell>
          <cell r="H62">
            <v>17361</v>
          </cell>
          <cell r="I62">
            <v>0</v>
          </cell>
          <cell r="J62">
            <v>0</v>
          </cell>
          <cell r="K62">
            <v>1389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Q62">
            <v>75</v>
          </cell>
          <cell r="R62">
            <v>2</v>
          </cell>
          <cell r="S62">
            <v>0</v>
          </cell>
          <cell r="T62">
            <v>1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19086</v>
          </cell>
        </row>
        <row r="63"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</row>
        <row r="64"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</row>
        <row r="65"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</row>
        <row r="66"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</row>
        <row r="67">
          <cell r="F67">
            <v>0</v>
          </cell>
          <cell r="G67">
            <v>29.3</v>
          </cell>
          <cell r="H67">
            <v>10.311999999999999</v>
          </cell>
          <cell r="I67">
            <v>10.18</v>
          </cell>
          <cell r="J67">
            <v>6.27</v>
          </cell>
          <cell r="K67">
            <v>322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  <cell r="Q67">
            <v>11</v>
          </cell>
          <cell r="R67">
            <v>5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5706.8190000000004</v>
          </cell>
          <cell r="Y67">
            <v>6100.8810000000003</v>
          </cell>
        </row>
        <row r="68">
          <cell r="F68">
            <v>0</v>
          </cell>
          <cell r="G68">
            <v>29.3</v>
          </cell>
          <cell r="H68">
            <v>10.311999999999999</v>
          </cell>
          <cell r="I68">
            <v>10.18</v>
          </cell>
          <cell r="J68">
            <v>6.27</v>
          </cell>
          <cell r="K68">
            <v>322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Q68">
            <v>11</v>
          </cell>
          <cell r="R68">
            <v>5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5706.8190000000004</v>
          </cell>
          <cell r="Y68">
            <v>6100.8810000000003</v>
          </cell>
        </row>
        <row r="69"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</row>
        <row r="70"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</row>
        <row r="71">
          <cell r="F71">
            <v>0</v>
          </cell>
          <cell r="G71">
            <v>0</v>
          </cell>
          <cell r="H71">
            <v>1</v>
          </cell>
          <cell r="I71">
            <v>0</v>
          </cell>
          <cell r="J71">
            <v>0</v>
          </cell>
          <cell r="K71">
            <v>3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4</v>
          </cell>
        </row>
        <row r="72">
          <cell r="F72">
            <v>0</v>
          </cell>
          <cell r="G72">
            <v>4080</v>
          </cell>
          <cell r="H72">
            <v>0</v>
          </cell>
          <cell r="I72">
            <v>4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  <cell r="P72">
            <v>5</v>
          </cell>
          <cell r="Q72">
            <v>0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4089</v>
          </cell>
        </row>
        <row r="73"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  <cell r="P73">
            <v>0</v>
          </cell>
          <cell r="Q73">
            <v>0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</row>
        <row r="74"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</row>
        <row r="75"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  <cell r="P75">
            <v>0</v>
          </cell>
          <cell r="Q75">
            <v>0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</row>
        <row r="76">
          <cell r="F76">
            <v>0</v>
          </cell>
          <cell r="G76">
            <v>46</v>
          </cell>
          <cell r="H76">
            <v>9488</v>
          </cell>
          <cell r="I76">
            <v>9</v>
          </cell>
          <cell r="J76">
            <v>27</v>
          </cell>
          <cell r="K76">
            <v>225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  <cell r="P76">
            <v>0</v>
          </cell>
          <cell r="Q76">
            <v>111</v>
          </cell>
          <cell r="R76">
            <v>1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9907</v>
          </cell>
        </row>
        <row r="77"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  <cell r="P77">
            <v>0</v>
          </cell>
          <cell r="Q77">
            <v>0</v>
          </cell>
          <cell r="R77">
            <v>0</v>
          </cell>
          <cell r="S77">
            <v>0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</row>
        <row r="78">
          <cell r="F78">
            <v>0</v>
          </cell>
          <cell r="G78">
            <v>5043</v>
          </cell>
          <cell r="H78">
            <v>1</v>
          </cell>
          <cell r="I78">
            <v>88</v>
          </cell>
          <cell r="J78">
            <v>5</v>
          </cell>
          <cell r="K78">
            <v>81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  <cell r="P78">
            <v>0</v>
          </cell>
          <cell r="Q78">
            <v>12</v>
          </cell>
          <cell r="R78">
            <v>4</v>
          </cell>
          <cell r="S78">
            <v>0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5234</v>
          </cell>
        </row>
        <row r="79"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</row>
        <row r="80">
          <cell r="F80">
            <v>82861.142012062424</v>
          </cell>
          <cell r="G80">
            <v>13727071.819755219</v>
          </cell>
          <cell r="H80">
            <v>278326.2102729546</v>
          </cell>
          <cell r="I80">
            <v>130793.68748219946</v>
          </cell>
          <cell r="J80">
            <v>104872.83132629101</v>
          </cell>
          <cell r="K80">
            <v>218649.32980211897</v>
          </cell>
          <cell r="L80">
            <v>60337.295237035156</v>
          </cell>
          <cell r="M80">
            <v>366107.89091389556</v>
          </cell>
          <cell r="N80">
            <v>5292.9622761784076</v>
          </cell>
          <cell r="O80">
            <v>262806.83532928303</v>
          </cell>
          <cell r="P80">
            <v>5</v>
          </cell>
          <cell r="Q80">
            <v>1771820.6530195929</v>
          </cell>
          <cell r="R80">
            <v>522391.17070556269</v>
          </cell>
          <cell r="S80">
            <v>4139282.5975929853</v>
          </cell>
          <cell r="T80">
            <v>1663911.9779037901</v>
          </cell>
          <cell r="U80">
            <v>0</v>
          </cell>
          <cell r="V80">
            <v>1200341</v>
          </cell>
          <cell r="W80">
            <v>423</v>
          </cell>
          <cell r="X80">
            <v>5726.0610000000006</v>
          </cell>
          <cell r="Y80">
            <v>24541021.46462917</v>
          </cell>
        </row>
      </sheetData>
      <sheetData sheetId="3">
        <row r="5"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490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473482</v>
          </cell>
          <cell r="W5">
            <v>485</v>
          </cell>
          <cell r="X5">
            <v>0</v>
          </cell>
          <cell r="Y5">
            <v>474457</v>
          </cell>
        </row>
        <row r="6"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</row>
        <row r="7"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</row>
        <row r="8"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</row>
        <row r="9"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</row>
        <row r="10">
          <cell r="F10">
            <v>0</v>
          </cell>
          <cell r="G10">
            <v>7</v>
          </cell>
          <cell r="H10">
            <v>0</v>
          </cell>
          <cell r="I10">
            <v>0</v>
          </cell>
          <cell r="J10">
            <v>0</v>
          </cell>
          <cell r="K10">
            <v>6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1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14</v>
          </cell>
        </row>
        <row r="11"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</row>
        <row r="12"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</row>
        <row r="13">
          <cell r="F13">
            <v>0</v>
          </cell>
          <cell r="G13">
            <v>0</v>
          </cell>
          <cell r="H13">
            <v>11</v>
          </cell>
          <cell r="I13">
            <v>0</v>
          </cell>
          <cell r="J13">
            <v>0</v>
          </cell>
          <cell r="K13">
            <v>4212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11</v>
          </cell>
          <cell r="S13">
            <v>0</v>
          </cell>
          <cell r="T13">
            <v>0</v>
          </cell>
          <cell r="U13">
            <v>2325</v>
          </cell>
          <cell r="V13">
            <v>0</v>
          </cell>
          <cell r="W13">
            <v>0</v>
          </cell>
          <cell r="X13">
            <v>0</v>
          </cell>
          <cell r="Y13">
            <v>6559</v>
          </cell>
        </row>
        <row r="14">
          <cell r="F14">
            <v>129</v>
          </cell>
          <cell r="G14">
            <v>44690</v>
          </cell>
          <cell r="H14">
            <v>713</v>
          </cell>
          <cell r="I14">
            <v>134</v>
          </cell>
          <cell r="J14">
            <v>19862</v>
          </cell>
          <cell r="K14">
            <v>25021</v>
          </cell>
          <cell r="L14">
            <v>4166</v>
          </cell>
          <cell r="M14">
            <v>207783</v>
          </cell>
          <cell r="N14">
            <v>560</v>
          </cell>
          <cell r="O14">
            <v>0</v>
          </cell>
          <cell r="P14">
            <v>0</v>
          </cell>
          <cell r="Q14">
            <v>36</v>
          </cell>
          <cell r="R14">
            <v>11623</v>
          </cell>
          <cell r="S14">
            <v>30915</v>
          </cell>
          <cell r="T14">
            <v>0</v>
          </cell>
          <cell r="U14">
            <v>1283235</v>
          </cell>
          <cell r="V14">
            <v>0</v>
          </cell>
          <cell r="W14">
            <v>0</v>
          </cell>
          <cell r="X14">
            <v>0</v>
          </cell>
          <cell r="Y14">
            <v>1628867</v>
          </cell>
        </row>
        <row r="15">
          <cell r="F15">
            <v>162383</v>
          </cell>
          <cell r="G15">
            <v>2417865</v>
          </cell>
          <cell r="H15">
            <v>112295</v>
          </cell>
          <cell r="I15">
            <v>78587</v>
          </cell>
          <cell r="J15">
            <v>95750</v>
          </cell>
          <cell r="K15">
            <v>71422</v>
          </cell>
          <cell r="L15">
            <v>8334</v>
          </cell>
          <cell r="M15">
            <v>24792</v>
          </cell>
          <cell r="N15">
            <v>0</v>
          </cell>
          <cell r="O15">
            <v>32718</v>
          </cell>
          <cell r="P15">
            <v>295</v>
          </cell>
          <cell r="Q15">
            <v>479</v>
          </cell>
          <cell r="R15">
            <v>50015</v>
          </cell>
          <cell r="S15">
            <v>76772</v>
          </cell>
          <cell r="T15">
            <v>276036</v>
          </cell>
          <cell r="U15">
            <v>14606</v>
          </cell>
          <cell r="V15">
            <v>0</v>
          </cell>
          <cell r="W15">
            <v>0</v>
          </cell>
          <cell r="X15">
            <v>254160</v>
          </cell>
          <cell r="Y15">
            <v>3676509</v>
          </cell>
        </row>
        <row r="16">
          <cell r="F16">
            <v>20</v>
          </cell>
          <cell r="G16">
            <v>19681</v>
          </cell>
          <cell r="H16">
            <v>843</v>
          </cell>
          <cell r="I16">
            <v>0</v>
          </cell>
          <cell r="J16">
            <v>20</v>
          </cell>
          <cell r="K16">
            <v>1681</v>
          </cell>
          <cell r="L16">
            <v>0</v>
          </cell>
          <cell r="M16">
            <v>0</v>
          </cell>
          <cell r="N16">
            <v>0</v>
          </cell>
          <cell r="O16">
            <v>25373</v>
          </cell>
          <cell r="P16">
            <v>295</v>
          </cell>
          <cell r="Q16">
            <v>0</v>
          </cell>
          <cell r="R16">
            <v>204</v>
          </cell>
          <cell r="S16">
            <v>183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48300</v>
          </cell>
        </row>
        <row r="17">
          <cell r="F17">
            <v>0</v>
          </cell>
          <cell r="G17">
            <v>41624</v>
          </cell>
          <cell r="H17">
            <v>3</v>
          </cell>
          <cell r="I17">
            <v>0</v>
          </cell>
          <cell r="J17">
            <v>0</v>
          </cell>
          <cell r="K17">
            <v>691</v>
          </cell>
          <cell r="L17">
            <v>0</v>
          </cell>
          <cell r="M17">
            <v>74</v>
          </cell>
          <cell r="N17">
            <v>0</v>
          </cell>
          <cell r="O17">
            <v>7345</v>
          </cell>
          <cell r="P17">
            <v>0</v>
          </cell>
          <cell r="Q17">
            <v>0</v>
          </cell>
          <cell r="R17">
            <v>170</v>
          </cell>
          <cell r="S17">
            <v>19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49926</v>
          </cell>
        </row>
        <row r="18">
          <cell r="F18">
            <v>0</v>
          </cell>
          <cell r="G18">
            <v>23</v>
          </cell>
          <cell r="H18">
            <v>4</v>
          </cell>
          <cell r="I18">
            <v>0</v>
          </cell>
          <cell r="J18">
            <v>0</v>
          </cell>
          <cell r="K18">
            <v>1869</v>
          </cell>
          <cell r="L18">
            <v>0</v>
          </cell>
          <cell r="M18">
            <v>198</v>
          </cell>
          <cell r="N18">
            <v>0</v>
          </cell>
          <cell r="O18">
            <v>0</v>
          </cell>
          <cell r="P18">
            <v>0</v>
          </cell>
          <cell r="Q18">
            <v>37</v>
          </cell>
          <cell r="R18">
            <v>1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2132</v>
          </cell>
        </row>
        <row r="19">
          <cell r="F19">
            <v>0</v>
          </cell>
          <cell r="G19">
            <v>79</v>
          </cell>
          <cell r="H19">
            <v>0</v>
          </cell>
          <cell r="I19">
            <v>0</v>
          </cell>
          <cell r="J19">
            <v>0</v>
          </cell>
          <cell r="K19">
            <v>442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31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552</v>
          </cell>
        </row>
        <row r="20">
          <cell r="F20">
            <v>1127</v>
          </cell>
          <cell r="G20">
            <v>27</v>
          </cell>
          <cell r="H20">
            <v>174</v>
          </cell>
          <cell r="I20">
            <v>27</v>
          </cell>
          <cell r="J20">
            <v>0</v>
          </cell>
          <cell r="K20">
            <v>171</v>
          </cell>
          <cell r="L20">
            <v>0</v>
          </cell>
          <cell r="M20">
            <v>8529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10</v>
          </cell>
          <cell r="S20">
            <v>478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452</v>
          </cell>
          <cell r="Y20">
            <v>10995</v>
          </cell>
        </row>
        <row r="21">
          <cell r="F21">
            <v>3</v>
          </cell>
          <cell r="G21">
            <v>0</v>
          </cell>
          <cell r="H21">
            <v>0</v>
          </cell>
          <cell r="I21">
            <v>0</v>
          </cell>
          <cell r="J21">
            <v>28</v>
          </cell>
          <cell r="K21">
            <v>28</v>
          </cell>
          <cell r="L21">
            <v>0</v>
          </cell>
          <cell r="M21">
            <v>153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15</v>
          </cell>
          <cell r="S21">
            <v>15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242</v>
          </cell>
        </row>
        <row r="22">
          <cell r="F22">
            <v>2063</v>
          </cell>
          <cell r="G22">
            <v>579359</v>
          </cell>
          <cell r="H22">
            <v>415</v>
          </cell>
          <cell r="I22">
            <v>0</v>
          </cell>
          <cell r="J22">
            <v>2648</v>
          </cell>
          <cell r="K22">
            <v>957</v>
          </cell>
          <cell r="L22">
            <v>4824</v>
          </cell>
          <cell r="M22">
            <v>7403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825</v>
          </cell>
          <cell r="S22">
            <v>1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14941</v>
          </cell>
          <cell r="Y22">
            <v>613436</v>
          </cell>
        </row>
        <row r="23">
          <cell r="F23">
            <v>0</v>
          </cell>
          <cell r="G23">
            <v>3</v>
          </cell>
          <cell r="H23">
            <v>151</v>
          </cell>
          <cell r="I23">
            <v>34</v>
          </cell>
          <cell r="J23">
            <v>302</v>
          </cell>
          <cell r="K23">
            <v>162</v>
          </cell>
          <cell r="L23">
            <v>3510</v>
          </cell>
          <cell r="M23">
            <v>49</v>
          </cell>
          <cell r="N23">
            <v>0</v>
          </cell>
          <cell r="O23">
            <v>0</v>
          </cell>
          <cell r="P23">
            <v>0</v>
          </cell>
          <cell r="Q23">
            <v>2</v>
          </cell>
          <cell r="R23">
            <v>194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4407</v>
          </cell>
        </row>
        <row r="24">
          <cell r="F24">
            <v>124683</v>
          </cell>
          <cell r="G24">
            <v>1273885</v>
          </cell>
          <cell r="H24">
            <v>68933</v>
          </cell>
          <cell r="I24">
            <v>20727</v>
          </cell>
          <cell r="J24">
            <v>72394</v>
          </cell>
          <cell r="K24">
            <v>38851</v>
          </cell>
          <cell r="L24">
            <v>0</v>
          </cell>
          <cell r="M24">
            <v>1592</v>
          </cell>
          <cell r="N24">
            <v>0</v>
          </cell>
          <cell r="O24">
            <v>0</v>
          </cell>
          <cell r="P24">
            <v>0</v>
          </cell>
          <cell r="Q24">
            <v>6</v>
          </cell>
          <cell r="R24">
            <v>9811</v>
          </cell>
          <cell r="S24">
            <v>12009</v>
          </cell>
          <cell r="T24">
            <v>5</v>
          </cell>
          <cell r="U24">
            <v>3750</v>
          </cell>
          <cell r="V24">
            <v>0</v>
          </cell>
          <cell r="W24">
            <v>0</v>
          </cell>
          <cell r="X24">
            <v>174860</v>
          </cell>
          <cell r="Y24">
            <v>1801506</v>
          </cell>
        </row>
        <row r="25">
          <cell r="F25">
            <v>55</v>
          </cell>
          <cell r="G25">
            <v>15488</v>
          </cell>
          <cell r="H25">
            <v>862</v>
          </cell>
          <cell r="I25">
            <v>181</v>
          </cell>
          <cell r="J25">
            <v>3244</v>
          </cell>
          <cell r="K25">
            <v>513</v>
          </cell>
          <cell r="L25">
            <v>0</v>
          </cell>
          <cell r="M25">
            <v>25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19</v>
          </cell>
          <cell r="S25">
            <v>534</v>
          </cell>
          <cell r="T25">
            <v>0</v>
          </cell>
          <cell r="U25">
            <v>938</v>
          </cell>
          <cell r="V25">
            <v>0</v>
          </cell>
          <cell r="W25">
            <v>0</v>
          </cell>
          <cell r="X25">
            <v>3296</v>
          </cell>
          <cell r="Y25">
            <v>25155</v>
          </cell>
        </row>
        <row r="26">
          <cell r="F26">
            <v>3</v>
          </cell>
          <cell r="G26">
            <v>717</v>
          </cell>
          <cell r="H26">
            <v>292</v>
          </cell>
          <cell r="I26">
            <v>0</v>
          </cell>
          <cell r="J26">
            <v>23</v>
          </cell>
          <cell r="K26">
            <v>3240</v>
          </cell>
          <cell r="L26">
            <v>0</v>
          </cell>
          <cell r="M26">
            <v>144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90</v>
          </cell>
          <cell r="S26">
            <v>4</v>
          </cell>
          <cell r="T26">
            <v>0</v>
          </cell>
          <cell r="U26">
            <v>54</v>
          </cell>
          <cell r="V26">
            <v>0</v>
          </cell>
          <cell r="W26">
            <v>0</v>
          </cell>
          <cell r="X26">
            <v>0</v>
          </cell>
          <cell r="Y26">
            <v>4567</v>
          </cell>
        </row>
        <row r="27">
          <cell r="F27">
            <v>66</v>
          </cell>
          <cell r="G27">
            <v>522</v>
          </cell>
          <cell r="H27">
            <v>800</v>
          </cell>
          <cell r="I27">
            <v>1</v>
          </cell>
          <cell r="J27">
            <v>13</v>
          </cell>
          <cell r="K27">
            <v>6243</v>
          </cell>
          <cell r="L27">
            <v>0</v>
          </cell>
          <cell r="M27">
            <v>79</v>
          </cell>
          <cell r="N27">
            <v>0</v>
          </cell>
          <cell r="O27">
            <v>0</v>
          </cell>
          <cell r="P27">
            <v>0</v>
          </cell>
          <cell r="Q27">
            <v>201</v>
          </cell>
          <cell r="R27">
            <v>227</v>
          </cell>
          <cell r="S27">
            <v>7</v>
          </cell>
          <cell r="T27">
            <v>41</v>
          </cell>
          <cell r="U27">
            <v>1</v>
          </cell>
          <cell r="V27">
            <v>0</v>
          </cell>
          <cell r="W27">
            <v>0</v>
          </cell>
          <cell r="X27">
            <v>0</v>
          </cell>
          <cell r="Y27">
            <v>8201</v>
          </cell>
        </row>
        <row r="28">
          <cell r="F28">
            <v>0</v>
          </cell>
          <cell r="G28">
            <v>100</v>
          </cell>
          <cell r="H28">
            <v>108</v>
          </cell>
          <cell r="I28">
            <v>0</v>
          </cell>
          <cell r="J28">
            <v>40</v>
          </cell>
          <cell r="K28">
            <v>497</v>
          </cell>
          <cell r="L28">
            <v>0</v>
          </cell>
          <cell r="M28">
            <v>41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786</v>
          </cell>
        </row>
        <row r="29">
          <cell r="F29">
            <v>3409</v>
          </cell>
          <cell r="G29">
            <v>267641</v>
          </cell>
          <cell r="H29">
            <v>306</v>
          </cell>
          <cell r="I29">
            <v>18</v>
          </cell>
          <cell r="J29">
            <v>3230</v>
          </cell>
          <cell r="K29">
            <v>1673</v>
          </cell>
          <cell r="L29">
            <v>0</v>
          </cell>
          <cell r="M29">
            <v>460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1110</v>
          </cell>
          <cell r="S29">
            <v>51312</v>
          </cell>
          <cell r="T29">
            <v>43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329202</v>
          </cell>
        </row>
        <row r="30">
          <cell r="F30">
            <v>30630</v>
          </cell>
          <cell r="G30">
            <v>130005</v>
          </cell>
          <cell r="H30">
            <v>10512</v>
          </cell>
          <cell r="I30">
            <v>43363</v>
          </cell>
          <cell r="J30">
            <v>4630</v>
          </cell>
          <cell r="K30">
            <v>3609</v>
          </cell>
          <cell r="L30">
            <v>0</v>
          </cell>
          <cell r="M30">
            <v>420</v>
          </cell>
          <cell r="N30">
            <v>0</v>
          </cell>
          <cell r="O30">
            <v>0</v>
          </cell>
          <cell r="P30">
            <v>0</v>
          </cell>
          <cell r="Q30">
            <v>154</v>
          </cell>
          <cell r="R30">
            <v>2178</v>
          </cell>
          <cell r="S30">
            <v>4623</v>
          </cell>
          <cell r="T30">
            <v>265453</v>
          </cell>
          <cell r="U30">
            <v>6055</v>
          </cell>
          <cell r="V30">
            <v>0</v>
          </cell>
          <cell r="W30">
            <v>0</v>
          </cell>
          <cell r="X30">
            <v>60611</v>
          </cell>
          <cell r="Y30">
            <v>562243</v>
          </cell>
        </row>
        <row r="31">
          <cell r="F31">
            <v>145</v>
          </cell>
          <cell r="G31">
            <v>9583</v>
          </cell>
          <cell r="H31">
            <v>1112</v>
          </cell>
          <cell r="I31">
            <v>1417</v>
          </cell>
          <cell r="J31">
            <v>2893</v>
          </cell>
          <cell r="K31">
            <v>635</v>
          </cell>
          <cell r="L31">
            <v>0</v>
          </cell>
          <cell r="M31">
            <v>666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17</v>
          </cell>
          <cell r="S31">
            <v>823</v>
          </cell>
          <cell r="T31">
            <v>2660</v>
          </cell>
          <cell r="U31">
            <v>547</v>
          </cell>
          <cell r="V31">
            <v>0</v>
          </cell>
          <cell r="W31">
            <v>0</v>
          </cell>
          <cell r="X31">
            <v>0</v>
          </cell>
          <cell r="Y31">
            <v>20498</v>
          </cell>
        </row>
        <row r="32">
          <cell r="F32">
            <v>11</v>
          </cell>
          <cell r="G32">
            <v>20246</v>
          </cell>
          <cell r="H32">
            <v>19731</v>
          </cell>
          <cell r="I32">
            <v>3138</v>
          </cell>
          <cell r="J32">
            <v>312</v>
          </cell>
          <cell r="K32">
            <v>3049</v>
          </cell>
          <cell r="L32">
            <v>0</v>
          </cell>
          <cell r="M32">
            <v>520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5078</v>
          </cell>
          <cell r="S32">
            <v>4195</v>
          </cell>
          <cell r="T32">
            <v>0</v>
          </cell>
          <cell r="U32">
            <v>1324</v>
          </cell>
          <cell r="V32">
            <v>0</v>
          </cell>
          <cell r="W32">
            <v>0</v>
          </cell>
          <cell r="X32">
            <v>0</v>
          </cell>
          <cell r="Y32">
            <v>57604</v>
          </cell>
        </row>
        <row r="33">
          <cell r="F33">
            <v>125</v>
          </cell>
          <cell r="G33">
            <v>857</v>
          </cell>
          <cell r="H33">
            <v>1249</v>
          </cell>
          <cell r="I33">
            <v>0</v>
          </cell>
          <cell r="J33">
            <v>655</v>
          </cell>
          <cell r="K33">
            <v>704</v>
          </cell>
          <cell r="L33">
            <v>0</v>
          </cell>
          <cell r="M33">
            <v>3392</v>
          </cell>
          <cell r="N33">
            <v>0</v>
          </cell>
          <cell r="O33">
            <v>0</v>
          </cell>
          <cell r="P33">
            <v>0</v>
          </cell>
          <cell r="Q33">
            <v>79</v>
          </cell>
          <cell r="R33">
            <v>5183</v>
          </cell>
          <cell r="S33">
            <v>1614</v>
          </cell>
          <cell r="T33">
            <v>1006</v>
          </cell>
          <cell r="U33">
            <v>159</v>
          </cell>
          <cell r="V33">
            <v>0</v>
          </cell>
          <cell r="W33">
            <v>0</v>
          </cell>
          <cell r="X33">
            <v>0</v>
          </cell>
          <cell r="Y33">
            <v>15023</v>
          </cell>
        </row>
        <row r="34">
          <cell r="F34">
            <v>0</v>
          </cell>
          <cell r="G34">
            <v>14668</v>
          </cell>
          <cell r="H34">
            <v>23</v>
          </cell>
          <cell r="I34">
            <v>6703</v>
          </cell>
          <cell r="J34">
            <v>0</v>
          </cell>
          <cell r="K34">
            <v>750</v>
          </cell>
          <cell r="L34">
            <v>0</v>
          </cell>
          <cell r="M34">
            <v>29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71</v>
          </cell>
          <cell r="S34">
            <v>54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22298</v>
          </cell>
        </row>
        <row r="35"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1922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1922</v>
          </cell>
        </row>
        <row r="36">
          <cell r="F36">
            <v>37</v>
          </cell>
          <cell r="G36">
            <v>19661</v>
          </cell>
          <cell r="H36">
            <v>1870</v>
          </cell>
          <cell r="I36">
            <v>2778</v>
          </cell>
          <cell r="J36">
            <v>5083</v>
          </cell>
          <cell r="K36">
            <v>873</v>
          </cell>
          <cell r="L36">
            <v>0</v>
          </cell>
          <cell r="M36">
            <v>7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1001</v>
          </cell>
          <cell r="S36">
            <v>472</v>
          </cell>
          <cell r="T36">
            <v>1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31783</v>
          </cell>
        </row>
        <row r="37">
          <cell r="F37">
            <v>6</v>
          </cell>
          <cell r="G37">
            <v>23683</v>
          </cell>
          <cell r="H37">
            <v>4901</v>
          </cell>
          <cell r="I37">
            <v>65</v>
          </cell>
          <cell r="J37">
            <v>228</v>
          </cell>
          <cell r="K37">
            <v>4088</v>
          </cell>
          <cell r="L37">
            <v>0</v>
          </cell>
          <cell r="M37">
            <v>971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21595</v>
          </cell>
          <cell r="S37">
            <v>365</v>
          </cell>
          <cell r="T37">
            <v>6827</v>
          </cell>
          <cell r="U37">
            <v>1740</v>
          </cell>
          <cell r="V37">
            <v>0</v>
          </cell>
          <cell r="W37">
            <v>0</v>
          </cell>
          <cell r="X37">
            <v>0</v>
          </cell>
          <cell r="Y37">
            <v>64469</v>
          </cell>
        </row>
        <row r="38">
          <cell r="F38">
            <v>0</v>
          </cell>
          <cell r="G38">
            <v>8</v>
          </cell>
          <cell r="H38">
            <v>0</v>
          </cell>
          <cell r="I38">
            <v>1</v>
          </cell>
          <cell r="J38">
            <v>7</v>
          </cell>
          <cell r="K38">
            <v>418</v>
          </cell>
          <cell r="L38">
            <v>0</v>
          </cell>
          <cell r="M38">
            <v>39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118</v>
          </cell>
          <cell r="S38">
            <v>60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651</v>
          </cell>
        </row>
        <row r="39">
          <cell r="F39">
            <v>0</v>
          </cell>
          <cell r="G39">
            <v>5</v>
          </cell>
          <cell r="H39">
            <v>6</v>
          </cell>
          <cell r="I39">
            <v>134</v>
          </cell>
          <cell r="J39">
            <v>0</v>
          </cell>
          <cell r="K39">
            <v>278</v>
          </cell>
          <cell r="L39">
            <v>0</v>
          </cell>
          <cell r="M39">
            <v>1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145</v>
          </cell>
          <cell r="S39">
            <v>4</v>
          </cell>
          <cell r="T39">
            <v>0</v>
          </cell>
          <cell r="U39">
            <v>38</v>
          </cell>
          <cell r="V39">
            <v>0</v>
          </cell>
          <cell r="W39">
            <v>0</v>
          </cell>
          <cell r="X39">
            <v>0</v>
          </cell>
          <cell r="Y39">
            <v>611</v>
          </cell>
        </row>
        <row r="40">
          <cell r="F40">
            <v>49118</v>
          </cell>
          <cell r="G40">
            <v>1069581</v>
          </cell>
          <cell r="H40">
            <v>250</v>
          </cell>
          <cell r="I40">
            <v>2</v>
          </cell>
          <cell r="J40">
            <v>723</v>
          </cell>
          <cell r="K40">
            <v>286</v>
          </cell>
          <cell r="L40">
            <v>0</v>
          </cell>
          <cell r="M40">
            <v>19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441</v>
          </cell>
          <cell r="S40">
            <v>112</v>
          </cell>
          <cell r="T40">
            <v>29</v>
          </cell>
          <cell r="U40">
            <v>183</v>
          </cell>
          <cell r="V40">
            <v>0</v>
          </cell>
          <cell r="W40">
            <v>0</v>
          </cell>
          <cell r="X40">
            <v>381594</v>
          </cell>
          <cell r="Y40">
            <v>1502338</v>
          </cell>
        </row>
        <row r="41">
          <cell r="F41">
            <v>49118</v>
          </cell>
          <cell r="G41">
            <v>122143</v>
          </cell>
          <cell r="H41">
            <v>249</v>
          </cell>
          <cell r="I41">
            <v>0</v>
          </cell>
          <cell r="J41">
            <v>722</v>
          </cell>
          <cell r="K41">
            <v>244</v>
          </cell>
          <cell r="L41">
            <v>0</v>
          </cell>
          <cell r="M41">
            <v>19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260</v>
          </cell>
          <cell r="S41">
            <v>110</v>
          </cell>
          <cell r="T41">
            <v>29</v>
          </cell>
          <cell r="U41">
            <v>165</v>
          </cell>
          <cell r="V41">
            <v>0</v>
          </cell>
          <cell r="W41">
            <v>0</v>
          </cell>
          <cell r="X41">
            <v>381594</v>
          </cell>
          <cell r="Y41">
            <v>554653</v>
          </cell>
        </row>
        <row r="42"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42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177</v>
          </cell>
          <cell r="S42">
            <v>0</v>
          </cell>
          <cell r="T42">
            <v>0</v>
          </cell>
          <cell r="U42">
            <v>1</v>
          </cell>
          <cell r="V42">
            <v>0</v>
          </cell>
          <cell r="W42">
            <v>0</v>
          </cell>
          <cell r="X42">
            <v>0</v>
          </cell>
          <cell r="Y42">
            <v>220</v>
          </cell>
        </row>
        <row r="43"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</row>
        <row r="44">
          <cell r="F44">
            <v>0</v>
          </cell>
          <cell r="G44">
            <v>31282</v>
          </cell>
          <cell r="H44">
            <v>0</v>
          </cell>
          <cell r="I44">
            <v>2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31284</v>
          </cell>
        </row>
        <row r="45">
          <cell r="F45">
            <v>0</v>
          </cell>
          <cell r="G45">
            <v>916156</v>
          </cell>
          <cell r="H45">
            <v>1</v>
          </cell>
          <cell r="I45">
            <v>0</v>
          </cell>
          <cell r="J45">
            <v>1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4</v>
          </cell>
          <cell r="S45">
            <v>2</v>
          </cell>
          <cell r="T45">
            <v>0</v>
          </cell>
          <cell r="U45">
            <v>17</v>
          </cell>
          <cell r="V45">
            <v>0</v>
          </cell>
          <cell r="W45">
            <v>0</v>
          </cell>
          <cell r="X45">
            <v>0</v>
          </cell>
          <cell r="Y45">
            <v>916181</v>
          </cell>
        </row>
        <row r="46">
          <cell r="F46">
            <v>0</v>
          </cell>
          <cell r="G46">
            <v>9</v>
          </cell>
          <cell r="H46">
            <v>0</v>
          </cell>
          <cell r="I46">
            <v>138</v>
          </cell>
          <cell r="J46">
            <v>2</v>
          </cell>
          <cell r="K46">
            <v>197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178</v>
          </cell>
          <cell r="S46">
            <v>0</v>
          </cell>
          <cell r="T46">
            <v>0</v>
          </cell>
          <cell r="U46">
            <v>2437</v>
          </cell>
          <cell r="V46">
            <v>0</v>
          </cell>
          <cell r="W46">
            <v>0</v>
          </cell>
          <cell r="X46">
            <v>0</v>
          </cell>
          <cell r="Y46">
            <v>2961</v>
          </cell>
        </row>
        <row r="47"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</row>
        <row r="48"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</row>
        <row r="49"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</row>
        <row r="50"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</row>
        <row r="51"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</row>
        <row r="52">
          <cell r="F52">
            <v>0</v>
          </cell>
          <cell r="G52">
            <v>15368</v>
          </cell>
          <cell r="H52">
            <v>2036</v>
          </cell>
          <cell r="I52">
            <v>28</v>
          </cell>
          <cell r="J52">
            <v>32</v>
          </cell>
          <cell r="K52">
            <v>1425</v>
          </cell>
          <cell r="L52">
            <v>0</v>
          </cell>
          <cell r="M52">
            <v>4615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1309</v>
          </cell>
          <cell r="S52">
            <v>170</v>
          </cell>
          <cell r="T52">
            <v>0</v>
          </cell>
          <cell r="U52">
            <v>461</v>
          </cell>
          <cell r="V52">
            <v>0</v>
          </cell>
          <cell r="W52">
            <v>0</v>
          </cell>
          <cell r="X52">
            <v>0</v>
          </cell>
          <cell r="Y52">
            <v>25444</v>
          </cell>
        </row>
        <row r="53"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</row>
        <row r="54"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</row>
        <row r="55"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</row>
        <row r="56"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</row>
        <row r="57">
          <cell r="F57">
            <v>0</v>
          </cell>
          <cell r="G57">
            <v>5963</v>
          </cell>
          <cell r="H57">
            <v>13302</v>
          </cell>
          <cell r="I57">
            <v>11</v>
          </cell>
          <cell r="J57">
            <v>388</v>
          </cell>
          <cell r="K57">
            <v>3078</v>
          </cell>
          <cell r="L57">
            <v>0</v>
          </cell>
          <cell r="M57">
            <v>125</v>
          </cell>
          <cell r="N57">
            <v>0</v>
          </cell>
          <cell r="O57">
            <v>0</v>
          </cell>
          <cell r="P57">
            <v>0</v>
          </cell>
          <cell r="Q57">
            <v>2</v>
          </cell>
          <cell r="R57">
            <v>3431</v>
          </cell>
          <cell r="S57">
            <v>454</v>
          </cell>
          <cell r="T57">
            <v>0</v>
          </cell>
          <cell r="U57">
            <v>485</v>
          </cell>
          <cell r="V57">
            <v>0</v>
          </cell>
          <cell r="W57">
            <v>0</v>
          </cell>
          <cell r="X57">
            <v>0</v>
          </cell>
          <cell r="Y57">
            <v>27239</v>
          </cell>
        </row>
        <row r="58"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</row>
        <row r="59"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</row>
        <row r="60"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</row>
        <row r="61"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</row>
        <row r="62"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</row>
        <row r="63"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</row>
        <row r="64">
          <cell r="F64">
            <v>0</v>
          </cell>
          <cell r="G64">
            <v>2028</v>
          </cell>
          <cell r="H64">
            <v>460</v>
          </cell>
          <cell r="I64">
            <v>0</v>
          </cell>
          <cell r="J64">
            <v>0</v>
          </cell>
          <cell r="K64">
            <v>21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1178</v>
          </cell>
          <cell r="S64">
            <v>195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3882</v>
          </cell>
        </row>
        <row r="65"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</row>
        <row r="66"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</row>
        <row r="67">
          <cell r="F67">
            <v>0</v>
          </cell>
          <cell r="G67">
            <v>170</v>
          </cell>
          <cell r="H67">
            <v>70</v>
          </cell>
          <cell r="I67">
            <v>299</v>
          </cell>
          <cell r="J67">
            <v>454</v>
          </cell>
          <cell r="K67">
            <v>2016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  <cell r="Q67">
            <v>7</v>
          </cell>
          <cell r="R67">
            <v>169</v>
          </cell>
          <cell r="S67">
            <v>224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3409</v>
          </cell>
        </row>
        <row r="68"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</row>
        <row r="69"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</row>
        <row r="70"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</row>
        <row r="71"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</row>
        <row r="72">
          <cell r="F72">
            <v>32</v>
          </cell>
          <cell r="G72">
            <v>1710</v>
          </cell>
          <cell r="H72">
            <v>1172</v>
          </cell>
          <cell r="I72">
            <v>91</v>
          </cell>
          <cell r="J72">
            <v>214</v>
          </cell>
          <cell r="K72">
            <v>655</v>
          </cell>
          <cell r="L72">
            <v>0</v>
          </cell>
          <cell r="M72">
            <v>21</v>
          </cell>
          <cell r="N72">
            <v>0</v>
          </cell>
          <cell r="O72">
            <v>0</v>
          </cell>
          <cell r="P72">
            <v>0</v>
          </cell>
          <cell r="Q72">
            <v>6</v>
          </cell>
          <cell r="R72">
            <v>388</v>
          </cell>
          <cell r="S72">
            <v>128</v>
          </cell>
          <cell r="T72">
            <v>0</v>
          </cell>
          <cell r="U72">
            <v>194</v>
          </cell>
          <cell r="V72">
            <v>0</v>
          </cell>
          <cell r="W72">
            <v>0</v>
          </cell>
          <cell r="X72">
            <v>0</v>
          </cell>
          <cell r="Y72">
            <v>4611</v>
          </cell>
        </row>
        <row r="73"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  <cell r="P73">
            <v>0</v>
          </cell>
          <cell r="Q73">
            <v>0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</row>
        <row r="74"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</row>
        <row r="75"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  <cell r="P75">
            <v>0</v>
          </cell>
          <cell r="Q75">
            <v>0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</row>
        <row r="76"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</row>
        <row r="77"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  <cell r="P77">
            <v>0</v>
          </cell>
          <cell r="Q77">
            <v>0</v>
          </cell>
          <cell r="R77">
            <v>0</v>
          </cell>
          <cell r="S77">
            <v>0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</row>
        <row r="78"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</row>
        <row r="79"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</row>
        <row r="80">
          <cell r="F80">
            <v>211662</v>
          </cell>
          <cell r="G80">
            <v>3557391</v>
          </cell>
          <cell r="H80">
            <v>130309</v>
          </cell>
          <cell r="I80">
            <v>79290</v>
          </cell>
          <cell r="J80">
            <v>117425</v>
          </cell>
          <cell r="K80">
            <v>108829</v>
          </cell>
          <cell r="L80">
            <v>12500</v>
          </cell>
          <cell r="M80">
            <v>237355</v>
          </cell>
          <cell r="N80">
            <v>560</v>
          </cell>
          <cell r="O80">
            <v>32718</v>
          </cell>
          <cell r="P80">
            <v>295</v>
          </cell>
          <cell r="Q80">
            <v>530</v>
          </cell>
          <cell r="R80">
            <v>68744</v>
          </cell>
          <cell r="S80">
            <v>108970</v>
          </cell>
          <cell r="T80">
            <v>276065</v>
          </cell>
          <cell r="U80">
            <v>1303926</v>
          </cell>
          <cell r="V80">
            <v>473482</v>
          </cell>
          <cell r="W80">
            <v>485</v>
          </cell>
          <cell r="X80">
            <v>635754</v>
          </cell>
          <cell r="Y80">
            <v>7356290</v>
          </cell>
        </row>
      </sheetData>
      <sheetData sheetId="4">
        <row r="5"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</row>
        <row r="6"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</row>
        <row r="7"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</row>
        <row r="8"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</row>
        <row r="9"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</row>
        <row r="10"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</row>
        <row r="11"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</row>
        <row r="12"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</row>
        <row r="13">
          <cell r="F13">
            <v>59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59</v>
          </cell>
          <cell r="R13">
            <v>620</v>
          </cell>
          <cell r="S13">
            <v>17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755</v>
          </cell>
        </row>
        <row r="14">
          <cell r="F14">
            <v>1087</v>
          </cell>
          <cell r="G14">
            <v>6</v>
          </cell>
          <cell r="H14">
            <v>174</v>
          </cell>
          <cell r="I14">
            <v>3</v>
          </cell>
          <cell r="J14">
            <v>1513</v>
          </cell>
          <cell r="K14">
            <v>103</v>
          </cell>
          <cell r="L14">
            <v>0</v>
          </cell>
          <cell r="M14">
            <v>0</v>
          </cell>
          <cell r="N14">
            <v>11</v>
          </cell>
          <cell r="O14">
            <v>0</v>
          </cell>
          <cell r="P14">
            <v>0</v>
          </cell>
          <cell r="Q14">
            <v>2897</v>
          </cell>
          <cell r="R14">
            <v>34219</v>
          </cell>
          <cell r="S14">
            <v>68733</v>
          </cell>
          <cell r="T14">
            <v>138067</v>
          </cell>
          <cell r="U14">
            <v>2882252</v>
          </cell>
          <cell r="V14">
            <v>0</v>
          </cell>
          <cell r="W14">
            <v>0</v>
          </cell>
          <cell r="X14">
            <v>0</v>
          </cell>
          <cell r="Y14">
            <v>3129065</v>
          </cell>
        </row>
        <row r="15">
          <cell r="F15">
            <v>50180</v>
          </cell>
          <cell r="G15">
            <v>285</v>
          </cell>
          <cell r="H15">
            <v>9342</v>
          </cell>
          <cell r="I15">
            <v>13932</v>
          </cell>
          <cell r="J15">
            <v>6240</v>
          </cell>
          <cell r="K15">
            <v>5</v>
          </cell>
          <cell r="L15">
            <v>2891</v>
          </cell>
          <cell r="M15">
            <v>1346</v>
          </cell>
          <cell r="N15">
            <v>447</v>
          </cell>
          <cell r="O15">
            <v>3635</v>
          </cell>
          <cell r="P15">
            <v>13491</v>
          </cell>
          <cell r="Q15">
            <v>101794</v>
          </cell>
          <cell r="R15">
            <v>1836</v>
          </cell>
          <cell r="S15">
            <v>235</v>
          </cell>
          <cell r="T15">
            <v>0</v>
          </cell>
          <cell r="U15">
            <v>2972</v>
          </cell>
          <cell r="V15">
            <v>0</v>
          </cell>
          <cell r="W15">
            <v>0</v>
          </cell>
          <cell r="X15">
            <v>0</v>
          </cell>
          <cell r="Y15">
            <v>208631</v>
          </cell>
        </row>
        <row r="16">
          <cell r="F16">
            <v>27</v>
          </cell>
          <cell r="G16">
            <v>53592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53619</v>
          </cell>
          <cell r="R16">
            <v>474</v>
          </cell>
          <cell r="S16">
            <v>3288</v>
          </cell>
          <cell r="T16">
            <v>0</v>
          </cell>
          <cell r="U16">
            <v>18</v>
          </cell>
          <cell r="V16">
            <v>0</v>
          </cell>
          <cell r="W16">
            <v>0</v>
          </cell>
          <cell r="X16">
            <v>41</v>
          </cell>
          <cell r="Y16">
            <v>111059</v>
          </cell>
        </row>
        <row r="17">
          <cell r="F17">
            <v>91</v>
          </cell>
          <cell r="G17">
            <v>1256</v>
          </cell>
          <cell r="H17">
            <v>9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1356</v>
          </cell>
          <cell r="R17">
            <v>13</v>
          </cell>
          <cell r="S17">
            <v>0</v>
          </cell>
          <cell r="T17">
            <v>0</v>
          </cell>
          <cell r="U17">
            <v>3</v>
          </cell>
          <cell r="V17">
            <v>0</v>
          </cell>
          <cell r="W17">
            <v>0</v>
          </cell>
          <cell r="X17">
            <v>0</v>
          </cell>
          <cell r="Y17">
            <v>2728</v>
          </cell>
        </row>
        <row r="18">
          <cell r="F18">
            <v>0</v>
          </cell>
          <cell r="G18">
            <v>0</v>
          </cell>
          <cell r="H18">
            <v>159</v>
          </cell>
          <cell r="I18">
            <v>0</v>
          </cell>
          <cell r="J18">
            <v>347</v>
          </cell>
          <cell r="K18">
            <v>0</v>
          </cell>
          <cell r="L18">
            <v>0</v>
          </cell>
          <cell r="M18">
            <v>709</v>
          </cell>
          <cell r="N18">
            <v>0</v>
          </cell>
          <cell r="O18">
            <v>0</v>
          </cell>
          <cell r="P18">
            <v>0</v>
          </cell>
          <cell r="Q18">
            <v>1215</v>
          </cell>
          <cell r="R18">
            <v>80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2510</v>
          </cell>
        </row>
        <row r="19">
          <cell r="F19">
            <v>1</v>
          </cell>
          <cell r="G19">
            <v>0</v>
          </cell>
          <cell r="H19">
            <v>19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20</v>
          </cell>
          <cell r="R19">
            <v>11</v>
          </cell>
          <cell r="S19">
            <v>1</v>
          </cell>
          <cell r="T19">
            <v>0</v>
          </cell>
          <cell r="U19">
            <v>296</v>
          </cell>
          <cell r="V19">
            <v>0</v>
          </cell>
          <cell r="W19">
            <v>0</v>
          </cell>
          <cell r="X19">
            <v>47</v>
          </cell>
          <cell r="Y19">
            <v>395</v>
          </cell>
        </row>
        <row r="20">
          <cell r="F20">
            <v>118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118</v>
          </cell>
          <cell r="R20">
            <v>3131</v>
          </cell>
          <cell r="S20">
            <v>206</v>
          </cell>
          <cell r="T20">
            <v>0</v>
          </cell>
          <cell r="U20">
            <v>707</v>
          </cell>
          <cell r="V20">
            <v>0</v>
          </cell>
          <cell r="W20">
            <v>0</v>
          </cell>
          <cell r="X20">
            <v>0</v>
          </cell>
          <cell r="Y20">
            <v>4280</v>
          </cell>
        </row>
        <row r="21">
          <cell r="F21">
            <v>72</v>
          </cell>
          <cell r="G21">
            <v>3</v>
          </cell>
          <cell r="H21">
            <v>33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108</v>
          </cell>
          <cell r="R21">
            <v>235</v>
          </cell>
          <cell r="S21">
            <v>1</v>
          </cell>
          <cell r="T21">
            <v>0</v>
          </cell>
          <cell r="U21">
            <v>18</v>
          </cell>
          <cell r="V21">
            <v>0</v>
          </cell>
          <cell r="W21">
            <v>0</v>
          </cell>
          <cell r="X21">
            <v>0</v>
          </cell>
          <cell r="Y21">
            <v>470</v>
          </cell>
        </row>
        <row r="22">
          <cell r="F22">
            <v>1032</v>
          </cell>
          <cell r="G22">
            <v>240</v>
          </cell>
          <cell r="H22">
            <v>524</v>
          </cell>
          <cell r="I22">
            <v>0</v>
          </cell>
          <cell r="J22">
            <v>6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1802</v>
          </cell>
          <cell r="R22">
            <v>1452</v>
          </cell>
          <cell r="S22">
            <v>5</v>
          </cell>
          <cell r="T22">
            <v>27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5088</v>
          </cell>
        </row>
        <row r="23">
          <cell r="F23">
            <v>4665</v>
          </cell>
          <cell r="G23">
            <v>439</v>
          </cell>
          <cell r="H23">
            <v>24720</v>
          </cell>
          <cell r="I23">
            <v>152</v>
          </cell>
          <cell r="J23">
            <v>246</v>
          </cell>
          <cell r="K23">
            <v>0</v>
          </cell>
          <cell r="L23">
            <v>0</v>
          </cell>
          <cell r="M23">
            <v>3</v>
          </cell>
          <cell r="N23">
            <v>0</v>
          </cell>
          <cell r="O23">
            <v>0</v>
          </cell>
          <cell r="P23">
            <v>0</v>
          </cell>
          <cell r="Q23">
            <v>30225</v>
          </cell>
          <cell r="R23">
            <v>4082</v>
          </cell>
          <cell r="S23">
            <v>1508</v>
          </cell>
          <cell r="T23">
            <v>0</v>
          </cell>
          <cell r="U23">
            <v>315</v>
          </cell>
          <cell r="V23">
            <v>0</v>
          </cell>
          <cell r="W23">
            <v>0</v>
          </cell>
          <cell r="X23">
            <v>65435</v>
          </cell>
          <cell r="Y23">
            <v>131790</v>
          </cell>
        </row>
        <row r="24">
          <cell r="F24">
            <v>8375</v>
          </cell>
          <cell r="G24">
            <v>0</v>
          </cell>
          <cell r="H24">
            <v>4295</v>
          </cell>
          <cell r="I24">
            <v>1821</v>
          </cell>
          <cell r="J24">
            <v>5073</v>
          </cell>
          <cell r="K24">
            <v>2</v>
          </cell>
          <cell r="L24">
            <v>0</v>
          </cell>
          <cell r="M24">
            <v>510</v>
          </cell>
          <cell r="N24">
            <v>0</v>
          </cell>
          <cell r="O24">
            <v>42</v>
          </cell>
          <cell r="P24">
            <v>0</v>
          </cell>
          <cell r="Q24">
            <v>20118</v>
          </cell>
          <cell r="R24">
            <v>1930</v>
          </cell>
          <cell r="S24">
            <v>59</v>
          </cell>
          <cell r="T24">
            <v>0</v>
          </cell>
          <cell r="U24">
            <v>19490</v>
          </cell>
          <cell r="V24">
            <v>0</v>
          </cell>
          <cell r="W24">
            <v>0</v>
          </cell>
          <cell r="X24">
            <v>0</v>
          </cell>
          <cell r="Y24">
            <v>61715</v>
          </cell>
        </row>
        <row r="25">
          <cell r="F25">
            <v>147</v>
          </cell>
          <cell r="G25">
            <v>2</v>
          </cell>
          <cell r="H25">
            <v>2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151</v>
          </cell>
          <cell r="R25">
            <v>1021</v>
          </cell>
          <cell r="S25">
            <v>1504</v>
          </cell>
          <cell r="T25">
            <v>0</v>
          </cell>
          <cell r="U25">
            <v>346</v>
          </cell>
          <cell r="V25">
            <v>0</v>
          </cell>
          <cell r="W25">
            <v>0</v>
          </cell>
          <cell r="X25">
            <v>0</v>
          </cell>
          <cell r="Y25">
            <v>3173</v>
          </cell>
        </row>
        <row r="26">
          <cell r="F26">
            <v>418</v>
          </cell>
          <cell r="G26">
            <v>0</v>
          </cell>
          <cell r="H26">
            <v>389</v>
          </cell>
          <cell r="I26">
            <v>0</v>
          </cell>
          <cell r="J26">
            <v>53</v>
          </cell>
          <cell r="K26">
            <v>0</v>
          </cell>
          <cell r="L26">
            <v>0</v>
          </cell>
          <cell r="M26">
            <v>59</v>
          </cell>
          <cell r="N26">
            <v>0</v>
          </cell>
          <cell r="O26">
            <v>0</v>
          </cell>
          <cell r="P26">
            <v>0</v>
          </cell>
          <cell r="Q26">
            <v>919</v>
          </cell>
          <cell r="R26">
            <v>2876</v>
          </cell>
          <cell r="S26">
            <v>2</v>
          </cell>
          <cell r="T26">
            <v>0</v>
          </cell>
          <cell r="U26">
            <v>7</v>
          </cell>
          <cell r="V26">
            <v>0</v>
          </cell>
          <cell r="W26">
            <v>0</v>
          </cell>
          <cell r="X26">
            <v>0</v>
          </cell>
          <cell r="Y26">
            <v>4723</v>
          </cell>
        </row>
        <row r="27">
          <cell r="F27">
            <v>0</v>
          </cell>
          <cell r="G27">
            <v>0</v>
          </cell>
          <cell r="H27">
            <v>14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14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28</v>
          </cell>
        </row>
        <row r="28">
          <cell r="F28">
            <v>255</v>
          </cell>
          <cell r="G28">
            <v>2</v>
          </cell>
          <cell r="H28">
            <v>29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286</v>
          </cell>
          <cell r="R28">
            <v>4970</v>
          </cell>
          <cell r="S28">
            <v>31890</v>
          </cell>
          <cell r="T28">
            <v>1133</v>
          </cell>
          <cell r="U28">
            <v>107222</v>
          </cell>
          <cell r="V28">
            <v>0</v>
          </cell>
          <cell r="W28">
            <v>0</v>
          </cell>
          <cell r="X28">
            <v>0</v>
          </cell>
          <cell r="Y28">
            <v>145787</v>
          </cell>
        </row>
        <row r="29">
          <cell r="F29">
            <v>20004</v>
          </cell>
          <cell r="G29">
            <v>87137</v>
          </cell>
          <cell r="H29">
            <v>5696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112837</v>
          </cell>
          <cell r="R29">
            <v>393299</v>
          </cell>
          <cell r="S29">
            <v>11037</v>
          </cell>
          <cell r="T29">
            <v>3220468</v>
          </cell>
          <cell r="U29">
            <v>216639</v>
          </cell>
          <cell r="V29">
            <v>0</v>
          </cell>
          <cell r="W29">
            <v>0</v>
          </cell>
          <cell r="X29">
            <v>316802</v>
          </cell>
          <cell r="Y29">
            <v>4383919</v>
          </cell>
        </row>
        <row r="30">
          <cell r="F30">
            <v>644</v>
          </cell>
          <cell r="G30">
            <v>244</v>
          </cell>
          <cell r="H30">
            <v>576</v>
          </cell>
          <cell r="I30">
            <v>2323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3787</v>
          </cell>
          <cell r="R30">
            <v>1211</v>
          </cell>
          <cell r="S30">
            <v>37</v>
          </cell>
          <cell r="T30">
            <v>1934</v>
          </cell>
          <cell r="U30">
            <v>84</v>
          </cell>
          <cell r="V30">
            <v>0</v>
          </cell>
          <cell r="W30">
            <v>0</v>
          </cell>
          <cell r="X30">
            <v>0</v>
          </cell>
          <cell r="Y30">
            <v>10840</v>
          </cell>
        </row>
        <row r="31">
          <cell r="F31">
            <v>2880</v>
          </cell>
          <cell r="G31">
            <v>198</v>
          </cell>
          <cell r="H31">
            <v>96</v>
          </cell>
          <cell r="I31">
            <v>53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3227</v>
          </cell>
          <cell r="R31">
            <v>37926</v>
          </cell>
          <cell r="S31">
            <v>2910</v>
          </cell>
          <cell r="T31">
            <v>503</v>
          </cell>
          <cell r="U31">
            <v>1367</v>
          </cell>
          <cell r="V31">
            <v>0</v>
          </cell>
          <cell r="W31">
            <v>0</v>
          </cell>
          <cell r="X31">
            <v>0</v>
          </cell>
          <cell r="Y31">
            <v>49160</v>
          </cell>
        </row>
        <row r="32">
          <cell r="F32">
            <v>1745</v>
          </cell>
          <cell r="G32">
            <v>72</v>
          </cell>
          <cell r="H32">
            <v>833</v>
          </cell>
          <cell r="I32">
            <v>625</v>
          </cell>
          <cell r="J32">
            <v>300</v>
          </cell>
          <cell r="K32">
            <v>0</v>
          </cell>
          <cell r="L32">
            <v>0</v>
          </cell>
          <cell r="M32">
            <v>55</v>
          </cell>
          <cell r="N32">
            <v>0</v>
          </cell>
          <cell r="O32">
            <v>0</v>
          </cell>
          <cell r="P32">
            <v>0</v>
          </cell>
          <cell r="Q32">
            <v>3630</v>
          </cell>
          <cell r="R32">
            <v>28893</v>
          </cell>
          <cell r="S32">
            <v>1791</v>
          </cell>
          <cell r="T32">
            <v>15345</v>
          </cell>
          <cell r="U32">
            <v>726</v>
          </cell>
          <cell r="V32">
            <v>0</v>
          </cell>
          <cell r="W32">
            <v>0</v>
          </cell>
          <cell r="X32">
            <v>164</v>
          </cell>
          <cell r="Y32">
            <v>54179</v>
          </cell>
        </row>
        <row r="33">
          <cell r="F33">
            <v>1023</v>
          </cell>
          <cell r="G33">
            <v>80</v>
          </cell>
          <cell r="H33">
            <v>758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3</v>
          </cell>
          <cell r="N33">
            <v>0</v>
          </cell>
          <cell r="O33">
            <v>0</v>
          </cell>
          <cell r="P33">
            <v>0</v>
          </cell>
          <cell r="Q33">
            <v>1864</v>
          </cell>
          <cell r="R33">
            <v>77604</v>
          </cell>
          <cell r="S33">
            <v>35</v>
          </cell>
          <cell r="T33">
            <v>0</v>
          </cell>
          <cell r="U33">
            <v>115</v>
          </cell>
          <cell r="V33">
            <v>0</v>
          </cell>
          <cell r="W33">
            <v>0</v>
          </cell>
          <cell r="X33">
            <v>0</v>
          </cell>
          <cell r="Y33">
            <v>81482</v>
          </cell>
        </row>
        <row r="34">
          <cell r="F34">
            <v>13</v>
          </cell>
          <cell r="G34">
            <v>0</v>
          </cell>
          <cell r="H34">
            <v>233</v>
          </cell>
          <cell r="I34">
            <v>1</v>
          </cell>
          <cell r="J34">
            <v>0</v>
          </cell>
          <cell r="K34">
            <v>2</v>
          </cell>
          <cell r="L34">
            <v>0</v>
          </cell>
          <cell r="M34">
            <v>7</v>
          </cell>
          <cell r="N34">
            <v>0</v>
          </cell>
          <cell r="O34">
            <v>0</v>
          </cell>
          <cell r="P34">
            <v>0</v>
          </cell>
          <cell r="Q34">
            <v>256</v>
          </cell>
          <cell r="R34">
            <v>2985</v>
          </cell>
          <cell r="S34">
            <v>268</v>
          </cell>
          <cell r="T34">
            <v>0</v>
          </cell>
          <cell r="U34">
            <v>1</v>
          </cell>
          <cell r="V34">
            <v>0</v>
          </cell>
          <cell r="W34">
            <v>0</v>
          </cell>
          <cell r="X34">
            <v>0</v>
          </cell>
          <cell r="Y34">
            <v>3766</v>
          </cell>
        </row>
        <row r="35">
          <cell r="F35">
            <v>1713</v>
          </cell>
          <cell r="G35">
            <v>10767</v>
          </cell>
          <cell r="H35">
            <v>833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13313</v>
          </cell>
          <cell r="R35">
            <v>768</v>
          </cell>
          <cell r="S35">
            <v>182</v>
          </cell>
          <cell r="T35">
            <v>0</v>
          </cell>
          <cell r="U35">
            <v>153</v>
          </cell>
          <cell r="V35">
            <v>0</v>
          </cell>
          <cell r="W35">
            <v>0</v>
          </cell>
          <cell r="X35">
            <v>0</v>
          </cell>
          <cell r="Y35">
            <v>27729</v>
          </cell>
        </row>
        <row r="36">
          <cell r="F36">
            <v>6656</v>
          </cell>
          <cell r="G36">
            <v>585</v>
          </cell>
          <cell r="H36">
            <v>633</v>
          </cell>
          <cell r="I36">
            <v>8956</v>
          </cell>
          <cell r="J36">
            <v>214</v>
          </cell>
          <cell r="K36">
            <v>0</v>
          </cell>
          <cell r="L36">
            <v>0</v>
          </cell>
          <cell r="M36">
            <v>1</v>
          </cell>
          <cell r="N36">
            <v>0</v>
          </cell>
          <cell r="O36">
            <v>0</v>
          </cell>
          <cell r="P36">
            <v>0</v>
          </cell>
          <cell r="Q36">
            <v>17045</v>
          </cell>
          <cell r="R36">
            <v>48112</v>
          </cell>
          <cell r="S36">
            <v>777</v>
          </cell>
          <cell r="T36">
            <v>10279</v>
          </cell>
          <cell r="U36">
            <v>477</v>
          </cell>
          <cell r="V36">
            <v>0</v>
          </cell>
          <cell r="W36">
            <v>0</v>
          </cell>
          <cell r="X36">
            <v>12</v>
          </cell>
          <cell r="Y36">
            <v>93747</v>
          </cell>
        </row>
        <row r="37">
          <cell r="F37">
            <v>11</v>
          </cell>
          <cell r="G37">
            <v>0</v>
          </cell>
          <cell r="H37">
            <v>240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251</v>
          </cell>
          <cell r="R37">
            <v>36</v>
          </cell>
          <cell r="S37">
            <v>979</v>
          </cell>
          <cell r="T37">
            <v>0</v>
          </cell>
          <cell r="U37">
            <v>261</v>
          </cell>
          <cell r="V37">
            <v>0</v>
          </cell>
          <cell r="W37">
            <v>0</v>
          </cell>
          <cell r="X37">
            <v>0</v>
          </cell>
          <cell r="Y37">
            <v>1778</v>
          </cell>
        </row>
        <row r="38">
          <cell r="F38">
            <v>22</v>
          </cell>
          <cell r="G38">
            <v>0</v>
          </cell>
          <cell r="H38">
            <v>80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102</v>
          </cell>
          <cell r="R38">
            <v>86</v>
          </cell>
          <cell r="S38">
            <v>0</v>
          </cell>
          <cell r="T38">
            <v>0</v>
          </cell>
          <cell r="U38">
            <v>63</v>
          </cell>
          <cell r="V38">
            <v>0</v>
          </cell>
          <cell r="W38">
            <v>0</v>
          </cell>
          <cell r="X38">
            <v>0</v>
          </cell>
          <cell r="Y38">
            <v>353</v>
          </cell>
        </row>
        <row r="39">
          <cell r="F39">
            <v>268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268</v>
          </cell>
          <cell r="R39">
            <v>626</v>
          </cell>
          <cell r="S39">
            <v>26</v>
          </cell>
          <cell r="T39">
            <v>127</v>
          </cell>
          <cell r="U39">
            <v>4302</v>
          </cell>
          <cell r="V39">
            <v>0</v>
          </cell>
          <cell r="W39">
            <v>0</v>
          </cell>
          <cell r="X39">
            <v>114929</v>
          </cell>
          <cell r="Y39">
            <v>120546</v>
          </cell>
        </row>
        <row r="40">
          <cell r="F40">
            <v>3309</v>
          </cell>
          <cell r="G40">
            <v>0</v>
          </cell>
          <cell r="H40">
            <v>2795</v>
          </cell>
          <cell r="I40">
            <v>1</v>
          </cell>
          <cell r="J40">
            <v>12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6117</v>
          </cell>
          <cell r="R40">
            <v>33</v>
          </cell>
          <cell r="S40">
            <v>0</v>
          </cell>
          <cell r="T40">
            <v>0</v>
          </cell>
          <cell r="U40">
            <v>5</v>
          </cell>
          <cell r="V40">
            <v>0</v>
          </cell>
          <cell r="W40">
            <v>0</v>
          </cell>
          <cell r="X40">
            <v>0</v>
          </cell>
          <cell r="Y40">
            <v>12272</v>
          </cell>
        </row>
        <row r="41"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</row>
        <row r="42"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</row>
        <row r="43"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</row>
        <row r="44"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</row>
        <row r="45"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</row>
        <row r="46">
          <cell r="F46">
            <v>92</v>
          </cell>
          <cell r="G46">
            <v>0</v>
          </cell>
          <cell r="H46">
            <v>17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109</v>
          </cell>
          <cell r="R46">
            <v>2516</v>
          </cell>
          <cell r="S46">
            <v>57</v>
          </cell>
          <cell r="T46">
            <v>0</v>
          </cell>
          <cell r="U46">
            <v>301</v>
          </cell>
          <cell r="V46">
            <v>0</v>
          </cell>
          <cell r="W46">
            <v>0</v>
          </cell>
          <cell r="X46">
            <v>0</v>
          </cell>
          <cell r="Y46">
            <v>3092</v>
          </cell>
        </row>
        <row r="47"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</row>
        <row r="48"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</row>
        <row r="49"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</row>
        <row r="50"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</row>
        <row r="51"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</row>
        <row r="52">
          <cell r="F52">
            <v>2569</v>
          </cell>
          <cell r="G52">
            <v>0</v>
          </cell>
          <cell r="H52">
            <v>165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Q52">
            <v>2734</v>
          </cell>
          <cell r="R52">
            <v>7056</v>
          </cell>
          <cell r="S52">
            <v>59</v>
          </cell>
          <cell r="T52">
            <v>0</v>
          </cell>
          <cell r="U52">
            <v>318</v>
          </cell>
          <cell r="V52">
            <v>0</v>
          </cell>
          <cell r="W52">
            <v>0</v>
          </cell>
          <cell r="X52">
            <v>0</v>
          </cell>
          <cell r="Y52">
            <v>12901</v>
          </cell>
        </row>
        <row r="53"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</row>
        <row r="54"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</row>
        <row r="55"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</row>
        <row r="56"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</row>
        <row r="57"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669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669</v>
          </cell>
        </row>
        <row r="58"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</row>
        <row r="59"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</row>
        <row r="60"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</row>
        <row r="61"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</row>
        <row r="62"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</row>
        <row r="63"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>
            <v>2137</v>
          </cell>
          <cell r="S63">
            <v>2093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4230</v>
          </cell>
        </row>
        <row r="64">
          <cell r="F64">
            <v>269</v>
          </cell>
          <cell r="G64">
            <v>125</v>
          </cell>
          <cell r="H64">
            <v>155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549</v>
          </cell>
          <cell r="R64">
            <v>719</v>
          </cell>
          <cell r="S64">
            <v>730</v>
          </cell>
          <cell r="T64">
            <v>0</v>
          </cell>
          <cell r="U64">
            <v>40</v>
          </cell>
          <cell r="V64">
            <v>0</v>
          </cell>
          <cell r="W64">
            <v>0</v>
          </cell>
          <cell r="X64">
            <v>3</v>
          </cell>
          <cell r="Y64">
            <v>2590</v>
          </cell>
        </row>
        <row r="65"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</row>
        <row r="66"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  <cell r="R66">
            <v>2</v>
          </cell>
          <cell r="S66">
            <v>68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70</v>
          </cell>
        </row>
        <row r="67">
          <cell r="F67">
            <v>58</v>
          </cell>
          <cell r="G67">
            <v>35</v>
          </cell>
          <cell r="H67">
            <v>144</v>
          </cell>
          <cell r="I67">
            <v>21363</v>
          </cell>
          <cell r="J67">
            <v>4</v>
          </cell>
          <cell r="K67">
            <v>0</v>
          </cell>
          <cell r="L67">
            <v>0</v>
          </cell>
          <cell r="M67">
            <v>10</v>
          </cell>
          <cell r="N67">
            <v>0</v>
          </cell>
          <cell r="O67">
            <v>0</v>
          </cell>
          <cell r="P67">
            <v>0</v>
          </cell>
          <cell r="Q67">
            <v>21614</v>
          </cell>
          <cell r="R67">
            <v>2299</v>
          </cell>
          <cell r="S67">
            <v>697</v>
          </cell>
          <cell r="T67">
            <v>0</v>
          </cell>
          <cell r="U67">
            <v>1069</v>
          </cell>
          <cell r="V67">
            <v>0</v>
          </cell>
          <cell r="W67">
            <v>0</v>
          </cell>
          <cell r="X67">
            <v>56</v>
          </cell>
          <cell r="Y67">
            <v>47349</v>
          </cell>
        </row>
        <row r="68"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</row>
        <row r="69"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</row>
        <row r="70">
          <cell r="F70">
            <v>0</v>
          </cell>
          <cell r="G70">
            <v>0</v>
          </cell>
          <cell r="H70">
            <v>206</v>
          </cell>
          <cell r="I70">
            <v>1387</v>
          </cell>
          <cell r="J70">
            <v>0</v>
          </cell>
          <cell r="K70">
            <v>0</v>
          </cell>
          <cell r="L70">
            <v>0</v>
          </cell>
          <cell r="M70">
            <v>390</v>
          </cell>
          <cell r="N70">
            <v>0</v>
          </cell>
          <cell r="O70">
            <v>0</v>
          </cell>
          <cell r="P70">
            <v>0</v>
          </cell>
          <cell r="Q70">
            <v>1983</v>
          </cell>
          <cell r="R70">
            <v>107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4073</v>
          </cell>
        </row>
        <row r="71">
          <cell r="F71">
            <v>1639</v>
          </cell>
          <cell r="G71">
            <v>86</v>
          </cell>
          <cell r="H71">
            <v>224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Q71">
            <v>1949</v>
          </cell>
          <cell r="R71">
            <v>8099</v>
          </cell>
          <cell r="S71">
            <v>103</v>
          </cell>
          <cell r="T71">
            <v>0</v>
          </cell>
          <cell r="U71">
            <v>6194</v>
          </cell>
          <cell r="V71">
            <v>0</v>
          </cell>
          <cell r="W71">
            <v>0</v>
          </cell>
          <cell r="X71">
            <v>0</v>
          </cell>
          <cell r="Y71">
            <v>18294</v>
          </cell>
        </row>
        <row r="72">
          <cell r="F72">
            <v>4</v>
          </cell>
          <cell r="G72">
            <v>1</v>
          </cell>
          <cell r="H72">
            <v>2374</v>
          </cell>
          <cell r="I72">
            <v>191</v>
          </cell>
          <cell r="J72">
            <v>0</v>
          </cell>
          <cell r="K72">
            <v>0</v>
          </cell>
          <cell r="L72">
            <v>0</v>
          </cell>
          <cell r="M72">
            <v>10</v>
          </cell>
          <cell r="N72">
            <v>0</v>
          </cell>
          <cell r="O72">
            <v>0</v>
          </cell>
          <cell r="P72">
            <v>0</v>
          </cell>
          <cell r="Q72">
            <v>2580</v>
          </cell>
          <cell r="R72">
            <v>284</v>
          </cell>
          <cell r="S72">
            <v>3</v>
          </cell>
          <cell r="T72">
            <v>0</v>
          </cell>
          <cell r="U72">
            <v>12</v>
          </cell>
          <cell r="V72">
            <v>0</v>
          </cell>
          <cell r="W72">
            <v>0</v>
          </cell>
          <cell r="X72">
            <v>0</v>
          </cell>
          <cell r="Y72">
            <v>5459</v>
          </cell>
        </row>
        <row r="73"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  <cell r="P73">
            <v>0</v>
          </cell>
          <cell r="Q73">
            <v>0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</row>
        <row r="74"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</row>
        <row r="75"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  <cell r="P75">
            <v>0</v>
          </cell>
          <cell r="Q75">
            <v>0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</row>
        <row r="76"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</row>
        <row r="77"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  <cell r="P77">
            <v>0</v>
          </cell>
          <cell r="Q77">
            <v>0</v>
          </cell>
          <cell r="R77">
            <v>0</v>
          </cell>
          <cell r="S77">
            <v>0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</row>
        <row r="78"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</row>
        <row r="79">
          <cell r="F79">
            <v>0</v>
          </cell>
          <cell r="G79">
            <v>0</v>
          </cell>
          <cell r="H79">
            <v>3</v>
          </cell>
          <cell r="I79">
            <v>2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  <cell r="P79">
            <v>0</v>
          </cell>
          <cell r="Q79">
            <v>5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10</v>
          </cell>
        </row>
        <row r="80">
          <cell r="F80">
            <v>59266</v>
          </cell>
          <cell r="G80">
            <v>538</v>
          </cell>
          <cell r="H80">
            <v>15599</v>
          </cell>
          <cell r="I80">
            <v>36879</v>
          </cell>
          <cell r="J80">
            <v>7769</v>
          </cell>
          <cell r="K80">
            <v>108</v>
          </cell>
          <cell r="L80">
            <v>2891</v>
          </cell>
          <cell r="M80">
            <v>1756</v>
          </cell>
          <cell r="N80">
            <v>458</v>
          </cell>
          <cell r="O80">
            <v>3635</v>
          </cell>
          <cell r="P80">
            <v>13491</v>
          </cell>
          <cell r="Q80">
            <v>142390</v>
          </cell>
          <cell r="R80">
            <v>58457</v>
          </cell>
          <cell r="S80">
            <v>70634</v>
          </cell>
          <cell r="T80">
            <v>138067</v>
          </cell>
          <cell r="U80">
            <v>2893163</v>
          </cell>
          <cell r="V80">
            <v>0</v>
          </cell>
          <cell r="W80">
            <v>0</v>
          </cell>
          <cell r="X80">
            <v>59</v>
          </cell>
          <cell r="Y80">
            <v>3445160</v>
          </cell>
        </row>
      </sheetData>
      <sheetData sheetId="5">
        <row r="5"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5223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6062652</v>
          </cell>
          <cell r="W5">
            <v>5550</v>
          </cell>
          <cell r="X5">
            <v>0</v>
          </cell>
          <cell r="Y5">
            <v>6073425</v>
          </cell>
        </row>
        <row r="6"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5223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5223</v>
          </cell>
        </row>
        <row r="7"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6062652</v>
          </cell>
          <cell r="W7">
            <v>5550</v>
          </cell>
          <cell r="X7">
            <v>0</v>
          </cell>
          <cell r="Y7">
            <v>6068202</v>
          </cell>
        </row>
        <row r="8"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</row>
        <row r="9"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</row>
        <row r="10"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</row>
        <row r="11"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</row>
        <row r="12"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</row>
        <row r="13">
          <cell r="F13">
            <v>0</v>
          </cell>
          <cell r="G13">
            <v>1573</v>
          </cell>
          <cell r="H13">
            <v>73</v>
          </cell>
          <cell r="I13">
            <v>0</v>
          </cell>
          <cell r="J13">
            <v>0</v>
          </cell>
          <cell r="K13">
            <v>38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2</v>
          </cell>
          <cell r="R13">
            <v>240</v>
          </cell>
          <cell r="S13">
            <v>18</v>
          </cell>
          <cell r="T13">
            <v>116921</v>
          </cell>
          <cell r="U13">
            <v>7538</v>
          </cell>
          <cell r="V13">
            <v>0</v>
          </cell>
          <cell r="W13">
            <v>0</v>
          </cell>
          <cell r="X13">
            <v>0</v>
          </cell>
          <cell r="Y13">
            <v>126403</v>
          </cell>
        </row>
        <row r="14">
          <cell r="F14">
            <v>19</v>
          </cell>
          <cell r="G14">
            <v>7697</v>
          </cell>
          <cell r="H14">
            <v>1584</v>
          </cell>
          <cell r="I14">
            <v>7</v>
          </cell>
          <cell r="J14">
            <v>0</v>
          </cell>
          <cell r="K14">
            <v>14994</v>
          </cell>
          <cell r="L14">
            <v>3129</v>
          </cell>
          <cell r="M14">
            <v>132252</v>
          </cell>
          <cell r="N14">
            <v>676</v>
          </cell>
          <cell r="O14">
            <v>0</v>
          </cell>
          <cell r="P14">
            <v>0</v>
          </cell>
          <cell r="Q14">
            <v>2</v>
          </cell>
          <cell r="R14">
            <v>35080</v>
          </cell>
          <cell r="S14">
            <v>0</v>
          </cell>
          <cell r="T14">
            <v>1160</v>
          </cell>
          <cell r="U14">
            <v>789941</v>
          </cell>
          <cell r="V14">
            <v>0</v>
          </cell>
          <cell r="W14">
            <v>0</v>
          </cell>
          <cell r="X14">
            <v>0</v>
          </cell>
          <cell r="Y14">
            <v>986541</v>
          </cell>
        </row>
        <row r="15">
          <cell r="F15">
            <v>5024</v>
          </cell>
          <cell r="G15">
            <v>234904</v>
          </cell>
          <cell r="H15">
            <v>7974</v>
          </cell>
          <cell r="I15">
            <v>366981</v>
          </cell>
          <cell r="J15">
            <v>11090</v>
          </cell>
          <cell r="K15">
            <v>15042</v>
          </cell>
          <cell r="L15">
            <v>1781</v>
          </cell>
          <cell r="M15">
            <v>1057</v>
          </cell>
          <cell r="N15">
            <v>342</v>
          </cell>
          <cell r="O15">
            <v>220929</v>
          </cell>
          <cell r="P15">
            <v>13695</v>
          </cell>
          <cell r="Q15">
            <v>17</v>
          </cell>
          <cell r="R15">
            <v>15685</v>
          </cell>
          <cell r="S15">
            <v>44450</v>
          </cell>
          <cell r="T15">
            <v>3356</v>
          </cell>
          <cell r="U15">
            <v>12015</v>
          </cell>
          <cell r="V15">
            <v>0</v>
          </cell>
          <cell r="W15">
            <v>0</v>
          </cell>
          <cell r="X15">
            <v>2</v>
          </cell>
          <cell r="Y15">
            <v>954344</v>
          </cell>
        </row>
        <row r="16">
          <cell r="F16">
            <v>4938</v>
          </cell>
          <cell r="G16">
            <v>187794</v>
          </cell>
          <cell r="H16">
            <v>782</v>
          </cell>
          <cell r="I16">
            <v>77</v>
          </cell>
          <cell r="J16">
            <v>6870</v>
          </cell>
          <cell r="K16">
            <v>4146</v>
          </cell>
          <cell r="L16">
            <v>0</v>
          </cell>
          <cell r="M16">
            <v>0</v>
          </cell>
          <cell r="N16">
            <v>0</v>
          </cell>
          <cell r="O16">
            <v>160929</v>
          </cell>
          <cell r="P16">
            <v>13695</v>
          </cell>
          <cell r="Q16">
            <v>3</v>
          </cell>
          <cell r="R16">
            <v>630</v>
          </cell>
          <cell r="S16">
            <v>1139</v>
          </cell>
          <cell r="T16">
            <v>0</v>
          </cell>
          <cell r="U16">
            <v>11</v>
          </cell>
          <cell r="V16">
            <v>0</v>
          </cell>
          <cell r="W16">
            <v>0</v>
          </cell>
          <cell r="X16">
            <v>0</v>
          </cell>
          <cell r="Y16">
            <v>381014</v>
          </cell>
        </row>
        <row r="17">
          <cell r="F17">
            <v>37</v>
          </cell>
          <cell r="G17">
            <v>19590</v>
          </cell>
          <cell r="H17">
            <v>30</v>
          </cell>
          <cell r="I17">
            <v>363426</v>
          </cell>
          <cell r="J17">
            <v>14</v>
          </cell>
          <cell r="K17">
            <v>1996</v>
          </cell>
          <cell r="L17">
            <v>0</v>
          </cell>
          <cell r="M17">
            <v>0</v>
          </cell>
          <cell r="N17">
            <v>0</v>
          </cell>
          <cell r="O17">
            <v>60000</v>
          </cell>
          <cell r="P17">
            <v>0</v>
          </cell>
          <cell r="Q17">
            <v>5</v>
          </cell>
          <cell r="R17">
            <v>20</v>
          </cell>
          <cell r="S17">
            <v>4137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449255</v>
          </cell>
        </row>
        <row r="18">
          <cell r="F18">
            <v>0</v>
          </cell>
          <cell r="G18">
            <v>3</v>
          </cell>
          <cell r="H18">
            <v>21</v>
          </cell>
          <cell r="I18">
            <v>0</v>
          </cell>
          <cell r="J18">
            <v>0</v>
          </cell>
          <cell r="K18">
            <v>13</v>
          </cell>
          <cell r="L18">
            <v>0</v>
          </cell>
          <cell r="M18">
            <v>0</v>
          </cell>
          <cell r="N18">
            <v>342</v>
          </cell>
          <cell r="O18">
            <v>0</v>
          </cell>
          <cell r="P18">
            <v>0</v>
          </cell>
          <cell r="Q18">
            <v>0</v>
          </cell>
          <cell r="R18">
            <v>18</v>
          </cell>
          <cell r="S18">
            <v>12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409</v>
          </cell>
        </row>
        <row r="19">
          <cell r="F19">
            <v>0</v>
          </cell>
          <cell r="G19">
            <v>195</v>
          </cell>
          <cell r="H19">
            <v>0</v>
          </cell>
          <cell r="I19">
            <v>0</v>
          </cell>
          <cell r="J19">
            <v>0</v>
          </cell>
          <cell r="K19">
            <v>123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8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326</v>
          </cell>
        </row>
        <row r="20">
          <cell r="F20">
            <v>0</v>
          </cell>
          <cell r="G20">
            <v>0</v>
          </cell>
          <cell r="H20">
            <v>7</v>
          </cell>
          <cell r="I20">
            <v>0</v>
          </cell>
          <cell r="J20">
            <v>2</v>
          </cell>
          <cell r="K20">
            <v>22</v>
          </cell>
          <cell r="L20">
            <v>0</v>
          </cell>
          <cell r="M20">
            <v>1004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11</v>
          </cell>
          <cell r="S20">
            <v>0</v>
          </cell>
          <cell r="T20">
            <v>0</v>
          </cell>
          <cell r="U20">
            <v>16</v>
          </cell>
          <cell r="V20">
            <v>0</v>
          </cell>
          <cell r="W20">
            <v>0</v>
          </cell>
          <cell r="X20">
            <v>0</v>
          </cell>
          <cell r="Y20">
            <v>1062</v>
          </cell>
        </row>
        <row r="21"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39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99</v>
          </cell>
          <cell r="S21">
            <v>0</v>
          </cell>
          <cell r="T21">
            <v>0</v>
          </cell>
          <cell r="U21">
            <v>49</v>
          </cell>
          <cell r="V21">
            <v>0</v>
          </cell>
          <cell r="W21">
            <v>0</v>
          </cell>
          <cell r="X21">
            <v>0</v>
          </cell>
          <cell r="Y21">
            <v>187</v>
          </cell>
        </row>
        <row r="22">
          <cell r="F22">
            <v>36</v>
          </cell>
          <cell r="G22">
            <v>77</v>
          </cell>
          <cell r="H22">
            <v>2</v>
          </cell>
          <cell r="I22">
            <v>0</v>
          </cell>
          <cell r="J22">
            <v>0</v>
          </cell>
          <cell r="K22">
            <v>58</v>
          </cell>
          <cell r="L22">
            <v>162</v>
          </cell>
          <cell r="M22">
            <v>53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4</v>
          </cell>
          <cell r="S22">
            <v>1</v>
          </cell>
          <cell r="T22">
            <v>0</v>
          </cell>
          <cell r="U22">
            <v>93</v>
          </cell>
          <cell r="V22">
            <v>0</v>
          </cell>
          <cell r="W22">
            <v>0</v>
          </cell>
          <cell r="X22">
            <v>0</v>
          </cell>
          <cell r="Y22">
            <v>486</v>
          </cell>
        </row>
        <row r="23">
          <cell r="F23">
            <v>0</v>
          </cell>
          <cell r="G23">
            <v>1</v>
          </cell>
          <cell r="H23">
            <v>62</v>
          </cell>
          <cell r="I23">
            <v>2</v>
          </cell>
          <cell r="J23">
            <v>106</v>
          </cell>
          <cell r="K23">
            <v>31</v>
          </cell>
          <cell r="L23">
            <v>1619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1575</v>
          </cell>
          <cell r="S23">
            <v>0</v>
          </cell>
          <cell r="T23">
            <v>0</v>
          </cell>
          <cell r="U23">
            <v>114</v>
          </cell>
          <cell r="V23">
            <v>0</v>
          </cell>
          <cell r="W23">
            <v>0</v>
          </cell>
          <cell r="X23">
            <v>0</v>
          </cell>
          <cell r="Y23">
            <v>3510</v>
          </cell>
        </row>
        <row r="24">
          <cell r="F24">
            <v>0</v>
          </cell>
          <cell r="G24">
            <v>92</v>
          </cell>
          <cell r="H24">
            <v>2</v>
          </cell>
          <cell r="I24">
            <v>2</v>
          </cell>
          <cell r="J24">
            <v>294</v>
          </cell>
          <cell r="K24">
            <v>11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20</v>
          </cell>
          <cell r="S24">
            <v>52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473</v>
          </cell>
        </row>
        <row r="25">
          <cell r="F25">
            <v>0</v>
          </cell>
          <cell r="G25">
            <v>1</v>
          </cell>
          <cell r="H25">
            <v>6</v>
          </cell>
          <cell r="I25">
            <v>0</v>
          </cell>
          <cell r="J25">
            <v>0</v>
          </cell>
          <cell r="K25">
            <v>1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191</v>
          </cell>
          <cell r="S25">
            <v>0</v>
          </cell>
          <cell r="T25">
            <v>0</v>
          </cell>
          <cell r="U25">
            <v>370</v>
          </cell>
          <cell r="V25">
            <v>0</v>
          </cell>
          <cell r="W25">
            <v>0</v>
          </cell>
          <cell r="X25">
            <v>1</v>
          </cell>
          <cell r="Y25">
            <v>570</v>
          </cell>
        </row>
        <row r="26"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120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120</v>
          </cell>
        </row>
        <row r="27"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</row>
        <row r="28"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</row>
        <row r="29">
          <cell r="F29">
            <v>13</v>
          </cell>
          <cell r="G29">
            <v>1708</v>
          </cell>
          <cell r="H29">
            <v>11</v>
          </cell>
          <cell r="I29">
            <v>0</v>
          </cell>
          <cell r="J29">
            <v>0</v>
          </cell>
          <cell r="K29">
            <v>120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42</v>
          </cell>
          <cell r="S29">
            <v>37556</v>
          </cell>
          <cell r="T29">
            <v>0</v>
          </cell>
          <cell r="U29">
            <v>10660</v>
          </cell>
          <cell r="V29">
            <v>0</v>
          </cell>
          <cell r="W29">
            <v>0</v>
          </cell>
          <cell r="X29">
            <v>0</v>
          </cell>
          <cell r="Y29">
            <v>50110</v>
          </cell>
        </row>
        <row r="30">
          <cell r="F30">
            <v>0</v>
          </cell>
          <cell r="G30">
            <v>59</v>
          </cell>
          <cell r="H30">
            <v>0</v>
          </cell>
          <cell r="I30">
            <v>717</v>
          </cell>
          <cell r="J30">
            <v>27</v>
          </cell>
          <cell r="K30">
            <v>400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4</v>
          </cell>
          <cell r="R30">
            <v>3</v>
          </cell>
          <cell r="S30">
            <v>0</v>
          </cell>
          <cell r="T30">
            <v>0</v>
          </cell>
          <cell r="U30">
            <v>18</v>
          </cell>
          <cell r="V30">
            <v>0</v>
          </cell>
          <cell r="W30">
            <v>0</v>
          </cell>
          <cell r="X30">
            <v>0</v>
          </cell>
          <cell r="Y30">
            <v>1228</v>
          </cell>
        </row>
        <row r="31">
          <cell r="F31">
            <v>0</v>
          </cell>
          <cell r="G31">
            <v>247</v>
          </cell>
          <cell r="H31">
            <v>0</v>
          </cell>
          <cell r="I31">
            <v>297</v>
          </cell>
          <cell r="J31">
            <v>0</v>
          </cell>
          <cell r="K31">
            <v>1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1</v>
          </cell>
          <cell r="S31">
            <v>0</v>
          </cell>
          <cell r="T31">
            <v>0</v>
          </cell>
          <cell r="U31">
            <v>7</v>
          </cell>
          <cell r="V31">
            <v>0</v>
          </cell>
          <cell r="W31">
            <v>0</v>
          </cell>
          <cell r="X31">
            <v>0</v>
          </cell>
          <cell r="Y31">
            <v>553</v>
          </cell>
        </row>
        <row r="32">
          <cell r="F32">
            <v>0</v>
          </cell>
          <cell r="G32">
            <v>1981</v>
          </cell>
          <cell r="H32">
            <v>123</v>
          </cell>
          <cell r="I32">
            <v>655</v>
          </cell>
          <cell r="J32">
            <v>255</v>
          </cell>
          <cell r="K32">
            <v>211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5772</v>
          </cell>
          <cell r="S32">
            <v>20</v>
          </cell>
          <cell r="T32">
            <v>3076</v>
          </cell>
          <cell r="U32">
            <v>1</v>
          </cell>
          <cell r="V32">
            <v>0</v>
          </cell>
          <cell r="W32">
            <v>0</v>
          </cell>
          <cell r="X32">
            <v>0</v>
          </cell>
          <cell r="Y32">
            <v>12094</v>
          </cell>
        </row>
        <row r="33">
          <cell r="F33">
            <v>0</v>
          </cell>
          <cell r="G33">
            <v>159</v>
          </cell>
          <cell r="H33">
            <v>249</v>
          </cell>
          <cell r="I33">
            <v>390</v>
          </cell>
          <cell r="J33">
            <v>327</v>
          </cell>
          <cell r="K33">
            <v>178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421</v>
          </cell>
          <cell r="S33">
            <v>8</v>
          </cell>
          <cell r="T33">
            <v>280</v>
          </cell>
          <cell r="U33">
            <v>7</v>
          </cell>
          <cell r="V33">
            <v>0</v>
          </cell>
          <cell r="W33">
            <v>0</v>
          </cell>
          <cell r="X33">
            <v>0</v>
          </cell>
          <cell r="Y33">
            <v>2019</v>
          </cell>
        </row>
        <row r="34">
          <cell r="F34">
            <v>0</v>
          </cell>
          <cell r="G34">
            <v>11622</v>
          </cell>
          <cell r="H34">
            <v>62</v>
          </cell>
          <cell r="I34">
            <v>8</v>
          </cell>
          <cell r="J34">
            <v>0</v>
          </cell>
          <cell r="K34">
            <v>265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2998</v>
          </cell>
          <cell r="S34">
            <v>50</v>
          </cell>
          <cell r="T34">
            <v>0</v>
          </cell>
          <cell r="U34">
            <v>7</v>
          </cell>
          <cell r="V34">
            <v>0</v>
          </cell>
          <cell r="W34">
            <v>0</v>
          </cell>
          <cell r="X34">
            <v>0</v>
          </cell>
          <cell r="Y34">
            <v>15012</v>
          </cell>
        </row>
        <row r="35">
          <cell r="F35">
            <v>0</v>
          </cell>
          <cell r="G35">
            <v>182</v>
          </cell>
          <cell r="H35">
            <v>939</v>
          </cell>
          <cell r="I35">
            <v>291</v>
          </cell>
          <cell r="J35">
            <v>1735</v>
          </cell>
          <cell r="K35">
            <v>150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125</v>
          </cell>
          <cell r="S35">
            <v>123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3545</v>
          </cell>
        </row>
        <row r="36">
          <cell r="F36">
            <v>0</v>
          </cell>
          <cell r="G36">
            <v>10972</v>
          </cell>
          <cell r="H36">
            <v>3764</v>
          </cell>
          <cell r="I36">
            <v>1065</v>
          </cell>
          <cell r="J36">
            <v>1390</v>
          </cell>
          <cell r="K36">
            <v>6852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2934</v>
          </cell>
          <cell r="S36">
            <v>1218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1</v>
          </cell>
          <cell r="Y36">
            <v>28196</v>
          </cell>
        </row>
        <row r="37">
          <cell r="F37">
            <v>0</v>
          </cell>
          <cell r="G37">
            <v>201</v>
          </cell>
          <cell r="H37">
            <v>1739</v>
          </cell>
          <cell r="I37">
            <v>2</v>
          </cell>
          <cell r="J37">
            <v>0</v>
          </cell>
          <cell r="K37">
            <v>246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5</v>
          </cell>
          <cell r="R37">
            <v>508</v>
          </cell>
          <cell r="S37">
            <v>98</v>
          </cell>
          <cell r="T37">
            <v>0</v>
          </cell>
          <cell r="U37">
            <v>636</v>
          </cell>
          <cell r="V37">
            <v>0</v>
          </cell>
          <cell r="W37">
            <v>0</v>
          </cell>
          <cell r="X37">
            <v>0</v>
          </cell>
          <cell r="Y37">
            <v>3435</v>
          </cell>
        </row>
        <row r="38">
          <cell r="F38">
            <v>0</v>
          </cell>
          <cell r="G38">
            <v>1</v>
          </cell>
          <cell r="H38">
            <v>166</v>
          </cell>
          <cell r="I38">
            <v>45</v>
          </cell>
          <cell r="J38">
            <v>70</v>
          </cell>
          <cell r="K38">
            <v>12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228</v>
          </cell>
          <cell r="S38">
            <v>36</v>
          </cell>
          <cell r="T38">
            <v>0</v>
          </cell>
          <cell r="U38">
            <v>18</v>
          </cell>
          <cell r="V38">
            <v>0</v>
          </cell>
          <cell r="W38">
            <v>0</v>
          </cell>
          <cell r="X38">
            <v>0</v>
          </cell>
          <cell r="Y38">
            <v>576</v>
          </cell>
        </row>
        <row r="39">
          <cell r="F39">
            <v>0</v>
          </cell>
          <cell r="G39">
            <v>19</v>
          </cell>
          <cell r="H39">
            <v>9</v>
          </cell>
          <cell r="I39">
            <v>4</v>
          </cell>
          <cell r="J39">
            <v>0</v>
          </cell>
          <cell r="K39">
            <v>47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77</v>
          </cell>
          <cell r="S39">
            <v>0</v>
          </cell>
          <cell r="T39">
            <v>0</v>
          </cell>
          <cell r="U39">
            <v>8</v>
          </cell>
          <cell r="V39">
            <v>0</v>
          </cell>
          <cell r="W39">
            <v>0</v>
          </cell>
          <cell r="X39">
            <v>0</v>
          </cell>
          <cell r="Y39">
            <v>164</v>
          </cell>
        </row>
        <row r="40">
          <cell r="F40">
            <v>50</v>
          </cell>
          <cell r="G40">
            <v>1612</v>
          </cell>
          <cell r="H40">
            <v>1129</v>
          </cell>
          <cell r="I40">
            <v>0</v>
          </cell>
          <cell r="J40">
            <v>0</v>
          </cell>
          <cell r="K40">
            <v>325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2363</v>
          </cell>
          <cell r="S40">
            <v>210</v>
          </cell>
          <cell r="T40">
            <v>0</v>
          </cell>
          <cell r="U40">
            <v>3528</v>
          </cell>
          <cell r="V40">
            <v>0</v>
          </cell>
          <cell r="W40">
            <v>0</v>
          </cell>
          <cell r="X40">
            <v>417</v>
          </cell>
          <cell r="Y40">
            <v>9634</v>
          </cell>
        </row>
        <row r="41"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</row>
        <row r="42"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</row>
        <row r="43"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</row>
        <row r="44">
          <cell r="F44">
            <v>0</v>
          </cell>
          <cell r="G44">
            <v>146350</v>
          </cell>
          <cell r="H44">
            <v>0</v>
          </cell>
          <cell r="I44">
            <v>0</v>
          </cell>
          <cell r="J44">
            <v>0</v>
          </cell>
          <cell r="K44">
            <v>7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2</v>
          </cell>
          <cell r="S44">
            <v>0</v>
          </cell>
          <cell r="T44">
            <v>0</v>
          </cell>
          <cell r="U44">
            <v>1</v>
          </cell>
          <cell r="V44">
            <v>0</v>
          </cell>
          <cell r="W44">
            <v>0</v>
          </cell>
          <cell r="X44">
            <v>0</v>
          </cell>
          <cell r="Y44">
            <v>146360</v>
          </cell>
        </row>
        <row r="45">
          <cell r="F45">
            <v>0</v>
          </cell>
          <cell r="G45">
            <v>284186</v>
          </cell>
          <cell r="H45">
            <v>0</v>
          </cell>
          <cell r="I45">
            <v>0</v>
          </cell>
          <cell r="J45">
            <v>0</v>
          </cell>
          <cell r="K45">
            <v>4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21</v>
          </cell>
          <cell r="S45">
            <v>0</v>
          </cell>
          <cell r="T45">
            <v>0</v>
          </cell>
          <cell r="U45">
            <v>6358</v>
          </cell>
          <cell r="V45">
            <v>0</v>
          </cell>
          <cell r="W45">
            <v>0</v>
          </cell>
          <cell r="X45">
            <v>0</v>
          </cell>
          <cell r="Y45">
            <v>290569</v>
          </cell>
        </row>
        <row r="46">
          <cell r="F46">
            <v>20</v>
          </cell>
          <cell r="G46">
            <v>314</v>
          </cell>
          <cell r="H46">
            <v>403</v>
          </cell>
          <cell r="I46">
            <v>1</v>
          </cell>
          <cell r="J46">
            <v>12</v>
          </cell>
          <cell r="K46">
            <v>873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199</v>
          </cell>
          <cell r="S46">
            <v>95</v>
          </cell>
          <cell r="T46">
            <v>344</v>
          </cell>
          <cell r="U46">
            <v>87</v>
          </cell>
          <cell r="V46">
            <v>0</v>
          </cell>
          <cell r="W46">
            <v>0</v>
          </cell>
          <cell r="X46">
            <v>0</v>
          </cell>
          <cell r="Y46">
            <v>2348</v>
          </cell>
        </row>
        <row r="47"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</row>
        <row r="48"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</row>
        <row r="49"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</row>
        <row r="50"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</row>
        <row r="51"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</row>
        <row r="52"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</row>
        <row r="53"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</row>
        <row r="54"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</row>
        <row r="55"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</row>
        <row r="56"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</row>
        <row r="57">
          <cell r="F57">
            <v>0</v>
          </cell>
          <cell r="G57">
            <v>8064</v>
          </cell>
          <cell r="H57">
            <v>8029</v>
          </cell>
          <cell r="I57">
            <v>37</v>
          </cell>
          <cell r="J57">
            <v>87</v>
          </cell>
          <cell r="K57">
            <v>8178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118</v>
          </cell>
          <cell r="R57">
            <v>4567</v>
          </cell>
          <cell r="S57">
            <v>1725</v>
          </cell>
          <cell r="T57">
            <v>0</v>
          </cell>
          <cell r="U57">
            <v>734</v>
          </cell>
          <cell r="V57">
            <v>0</v>
          </cell>
          <cell r="W57">
            <v>0</v>
          </cell>
          <cell r="X57">
            <v>0</v>
          </cell>
          <cell r="Y57">
            <v>31539</v>
          </cell>
        </row>
        <row r="58"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</row>
        <row r="59"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</row>
        <row r="60"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</row>
        <row r="61"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</row>
        <row r="62"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</row>
        <row r="63"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</row>
        <row r="64"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</row>
        <row r="65"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</row>
        <row r="66"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</row>
        <row r="67">
          <cell r="F67">
            <v>9</v>
          </cell>
          <cell r="G67">
            <v>50</v>
          </cell>
          <cell r="H67">
            <v>1820</v>
          </cell>
          <cell r="I67">
            <v>1201</v>
          </cell>
          <cell r="J67">
            <v>1180</v>
          </cell>
          <cell r="K67">
            <v>5009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  <cell r="Q67">
            <v>0</v>
          </cell>
          <cell r="R67">
            <v>98</v>
          </cell>
          <cell r="S67">
            <v>447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9814</v>
          </cell>
        </row>
        <row r="68"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</row>
        <row r="69"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</row>
        <row r="70"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</row>
        <row r="71"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</row>
        <row r="72">
          <cell r="F72">
            <v>2</v>
          </cell>
          <cell r="G72">
            <v>1094</v>
          </cell>
          <cell r="H72">
            <v>1233</v>
          </cell>
          <cell r="I72">
            <v>26</v>
          </cell>
          <cell r="J72">
            <v>99</v>
          </cell>
          <cell r="K72">
            <v>4776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  <cell r="P72">
            <v>0</v>
          </cell>
          <cell r="Q72">
            <v>1</v>
          </cell>
          <cell r="R72">
            <v>861</v>
          </cell>
          <cell r="S72">
            <v>89</v>
          </cell>
          <cell r="T72">
            <v>0</v>
          </cell>
          <cell r="U72">
            <v>216</v>
          </cell>
          <cell r="V72">
            <v>0</v>
          </cell>
          <cell r="W72">
            <v>0</v>
          </cell>
          <cell r="X72">
            <v>0</v>
          </cell>
          <cell r="Y72">
            <v>8397</v>
          </cell>
        </row>
        <row r="73"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  <cell r="P73">
            <v>0</v>
          </cell>
          <cell r="Q73">
            <v>0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</row>
        <row r="74"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</row>
        <row r="75"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  <cell r="P75">
            <v>0</v>
          </cell>
          <cell r="Q75">
            <v>0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</row>
        <row r="76"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</row>
        <row r="77"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  <cell r="P77">
            <v>0</v>
          </cell>
          <cell r="Q77">
            <v>0</v>
          </cell>
          <cell r="R77">
            <v>0</v>
          </cell>
          <cell r="S77">
            <v>0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</row>
        <row r="78"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</row>
        <row r="79"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</row>
        <row r="80">
          <cell r="F80">
            <v>5124</v>
          </cell>
          <cell r="G80">
            <v>255308</v>
          </cell>
          <cell r="H80">
            <v>22245</v>
          </cell>
          <cell r="I80">
            <v>368253</v>
          </cell>
          <cell r="J80">
            <v>12468</v>
          </cell>
          <cell r="K80">
            <v>54458</v>
          </cell>
          <cell r="L80">
            <v>4910</v>
          </cell>
          <cell r="M80">
            <v>133309</v>
          </cell>
          <cell r="N80">
            <v>1018</v>
          </cell>
          <cell r="O80">
            <v>220929</v>
          </cell>
          <cell r="P80">
            <v>13695</v>
          </cell>
          <cell r="Q80">
            <v>140</v>
          </cell>
          <cell r="R80">
            <v>59093</v>
          </cell>
          <cell r="S80">
            <v>47034</v>
          </cell>
          <cell r="T80">
            <v>121781</v>
          </cell>
          <cell r="U80">
            <v>814059</v>
          </cell>
          <cell r="V80">
            <v>6062652</v>
          </cell>
          <cell r="W80">
            <v>5550</v>
          </cell>
          <cell r="X80">
            <v>419</v>
          </cell>
          <cell r="Y80">
            <v>8202445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61F2F0-3F8B-4E7E-A26A-2B98EAE6CDB7}">
  <sheetPr>
    <tabColor theme="4"/>
  </sheetPr>
  <dimension ref="B1:D50"/>
  <sheetViews>
    <sheetView tabSelected="1" workbookViewId="0"/>
  </sheetViews>
  <sheetFormatPr defaultColWidth="9" defaultRowHeight="11"/>
  <cols>
    <col min="1" max="1" width="9" style="912"/>
    <col min="2" max="2" width="3.453125" style="912" customWidth="1"/>
    <col min="3" max="3" width="15.54296875" style="912" customWidth="1"/>
    <col min="4" max="4" width="17.453125" style="912" customWidth="1"/>
    <col min="5" max="16384" width="9" style="912"/>
  </cols>
  <sheetData>
    <row r="1" spans="2:4" ht="21" thickBot="1">
      <c r="B1" s="1058" t="s">
        <v>1</v>
      </c>
    </row>
    <row r="2" spans="2:4" ht="11.5" thickBot="1">
      <c r="B2" s="913" t="s">
        <v>2</v>
      </c>
      <c r="C2" s="914" t="s">
        <v>3</v>
      </c>
      <c r="D2" s="915" t="s">
        <v>4</v>
      </c>
    </row>
    <row r="3" spans="2:4">
      <c r="B3" s="916">
        <v>1</v>
      </c>
      <c r="C3" s="917" t="s">
        <v>5</v>
      </c>
      <c r="D3" s="918">
        <v>4027310.75</v>
      </c>
    </row>
    <row r="4" spans="2:4">
      <c r="B4" s="919">
        <v>2</v>
      </c>
      <c r="C4" s="920" t="s">
        <v>6</v>
      </c>
      <c r="D4" s="918">
        <v>527771.25999999989</v>
      </c>
    </row>
    <row r="5" spans="2:4">
      <c r="B5" s="919">
        <v>3</v>
      </c>
      <c r="C5" s="920" t="s">
        <v>7</v>
      </c>
      <c r="D5" s="918">
        <v>478665.43</v>
      </c>
    </row>
    <row r="6" spans="2:4">
      <c r="B6" s="919">
        <v>4</v>
      </c>
      <c r="C6" s="920" t="s">
        <v>8</v>
      </c>
      <c r="D6" s="918">
        <v>1648999.5999999999</v>
      </c>
    </row>
    <row r="7" spans="2:4">
      <c r="B7" s="919">
        <v>5</v>
      </c>
      <c r="C7" s="920" t="s">
        <v>9</v>
      </c>
      <c r="D7" s="918">
        <v>344864.8</v>
      </c>
    </row>
    <row r="8" spans="2:4">
      <c r="B8" s="919">
        <v>6</v>
      </c>
      <c r="C8" s="920" t="s">
        <v>10</v>
      </c>
      <c r="D8" s="918">
        <v>641466</v>
      </c>
    </row>
    <row r="9" spans="2:4">
      <c r="B9" s="919">
        <v>7</v>
      </c>
      <c r="C9" s="920" t="s">
        <v>11</v>
      </c>
      <c r="D9" s="918">
        <v>888624.89300000016</v>
      </c>
    </row>
    <row r="10" spans="2:4">
      <c r="B10" s="919">
        <v>8</v>
      </c>
      <c r="C10" s="920" t="s">
        <v>12</v>
      </c>
      <c r="D10" s="918">
        <v>1790269.46</v>
      </c>
    </row>
    <row r="11" spans="2:4">
      <c r="B11" s="919">
        <v>9</v>
      </c>
      <c r="C11" s="920" t="s">
        <v>13</v>
      </c>
      <c r="D11" s="918">
        <v>942085.63</v>
      </c>
    </row>
    <row r="12" spans="2:4">
      <c r="B12" s="919">
        <v>10</v>
      </c>
      <c r="C12" s="920" t="s">
        <v>14</v>
      </c>
      <c r="D12" s="918">
        <v>1157554.92</v>
      </c>
    </row>
    <row r="13" spans="2:4">
      <c r="B13" s="919">
        <v>11</v>
      </c>
      <c r="C13" s="920" t="s">
        <v>15</v>
      </c>
      <c r="D13" s="918">
        <v>4313291.68</v>
      </c>
    </row>
    <row r="14" spans="2:4">
      <c r="B14" s="919">
        <v>12</v>
      </c>
      <c r="C14" s="920" t="s">
        <v>16</v>
      </c>
      <c r="D14" s="918">
        <v>3533862.3</v>
      </c>
    </row>
    <row r="15" spans="2:4">
      <c r="B15" s="919">
        <v>13</v>
      </c>
      <c r="C15" s="920" t="s">
        <v>17</v>
      </c>
      <c r="D15" s="918">
        <v>11735060</v>
      </c>
    </row>
    <row r="16" spans="2:4">
      <c r="B16" s="919">
        <v>14</v>
      </c>
      <c r="C16" s="920" t="s">
        <v>18</v>
      </c>
      <c r="D16" s="918">
        <v>5152094.7</v>
      </c>
    </row>
    <row r="17" spans="2:4">
      <c r="B17" s="919">
        <v>15</v>
      </c>
      <c r="C17" s="920" t="s">
        <v>19</v>
      </c>
      <c r="D17" s="918">
        <v>1228345.3499999999</v>
      </c>
    </row>
    <row r="18" spans="2:4">
      <c r="B18" s="919">
        <v>16</v>
      </c>
      <c r="C18" s="920" t="s">
        <v>20</v>
      </c>
      <c r="D18" s="918">
        <v>690652.9</v>
      </c>
    </row>
    <row r="19" spans="2:4">
      <c r="B19" s="919">
        <v>17</v>
      </c>
      <c r="C19" s="920" t="s">
        <v>21</v>
      </c>
      <c r="D19" s="918">
        <v>773924.3</v>
      </c>
    </row>
    <row r="20" spans="2:4">
      <c r="B20" s="919">
        <v>18</v>
      </c>
      <c r="C20" s="920" t="s">
        <v>22</v>
      </c>
      <c r="D20" s="918">
        <v>710826.06313901383</v>
      </c>
    </row>
    <row r="21" spans="2:4">
      <c r="B21" s="919">
        <v>19</v>
      </c>
      <c r="C21" s="920" t="s">
        <v>23</v>
      </c>
      <c r="D21" s="918">
        <v>463454.50000000006</v>
      </c>
    </row>
    <row r="22" spans="2:4">
      <c r="B22" s="919">
        <v>20</v>
      </c>
      <c r="C22" s="920" t="s">
        <v>24</v>
      </c>
      <c r="D22" s="918">
        <v>1332734.0099999995</v>
      </c>
    </row>
    <row r="23" spans="2:4">
      <c r="B23" s="919">
        <v>21</v>
      </c>
      <c r="C23" s="920" t="s">
        <v>25</v>
      </c>
      <c r="D23" s="918">
        <v>1222770.4950000001</v>
      </c>
    </row>
    <row r="24" spans="2:4">
      <c r="B24" s="919">
        <v>22</v>
      </c>
      <c r="C24" s="920" t="s">
        <v>26</v>
      </c>
      <c r="D24" s="918">
        <v>1836698.8999999997</v>
      </c>
    </row>
    <row r="25" spans="2:4">
      <c r="B25" s="919">
        <v>23</v>
      </c>
      <c r="C25" s="920" t="s">
        <v>27</v>
      </c>
      <c r="D25" s="918">
        <v>5835843.9000000004</v>
      </c>
    </row>
    <row r="26" spans="2:4">
      <c r="B26" s="919">
        <v>24</v>
      </c>
      <c r="C26" s="920" t="s">
        <v>28</v>
      </c>
      <c r="D26" s="918">
        <v>682481.1</v>
      </c>
    </row>
    <row r="27" spans="2:4">
      <c r="B27" s="919">
        <v>25</v>
      </c>
      <c r="C27" s="920" t="s">
        <v>29</v>
      </c>
      <c r="D27" s="918">
        <v>1147740.7</v>
      </c>
    </row>
    <row r="28" spans="2:4">
      <c r="B28" s="919">
        <v>26</v>
      </c>
      <c r="C28" s="920" t="s">
        <v>30</v>
      </c>
      <c r="D28" s="918">
        <v>1849260.0000000002</v>
      </c>
    </row>
    <row r="29" spans="2:4">
      <c r="B29" s="919">
        <v>27</v>
      </c>
      <c r="C29" s="920" t="s">
        <v>31</v>
      </c>
      <c r="D29" s="918">
        <v>5450929</v>
      </c>
    </row>
    <row r="30" spans="2:4">
      <c r="B30" s="919">
        <v>28</v>
      </c>
      <c r="C30" s="920" t="s">
        <v>32</v>
      </c>
      <c r="D30" s="918">
        <v>3510623.5204495853</v>
      </c>
    </row>
    <row r="31" spans="2:4">
      <c r="B31" s="919">
        <v>29</v>
      </c>
      <c r="C31" s="920" t="s">
        <v>33</v>
      </c>
      <c r="D31" s="918">
        <v>723666.39999999991</v>
      </c>
    </row>
    <row r="32" spans="2:4">
      <c r="B32" s="919">
        <v>30</v>
      </c>
      <c r="C32" s="920" t="s">
        <v>34</v>
      </c>
      <c r="D32" s="918">
        <v>168932.6</v>
      </c>
    </row>
    <row r="33" spans="2:4">
      <c r="B33" s="919">
        <v>31</v>
      </c>
      <c r="C33" s="920" t="s">
        <v>35</v>
      </c>
      <c r="D33" s="918">
        <v>485456.2</v>
      </c>
    </row>
    <row r="34" spans="2:4">
      <c r="B34" s="919">
        <v>32</v>
      </c>
      <c r="C34" s="920" t="s">
        <v>36</v>
      </c>
      <c r="D34" s="918">
        <v>189273</v>
      </c>
    </row>
    <row r="35" spans="2:4">
      <c r="B35" s="919">
        <v>33</v>
      </c>
      <c r="C35" s="920" t="s">
        <v>37</v>
      </c>
      <c r="D35" s="918">
        <v>1119498.8900000001</v>
      </c>
    </row>
    <row r="36" spans="2:4">
      <c r="B36" s="919">
        <v>34</v>
      </c>
      <c r="C36" s="920" t="s">
        <v>38</v>
      </c>
      <c r="D36" s="918">
        <v>1676750.5305361308</v>
      </c>
    </row>
    <row r="37" spans="2:4">
      <c r="B37" s="919">
        <v>35</v>
      </c>
      <c r="C37" s="920" t="s">
        <v>39</v>
      </c>
      <c r="D37" s="918">
        <v>800838.2</v>
      </c>
    </row>
    <row r="38" spans="2:4">
      <c r="B38" s="919">
        <v>36</v>
      </c>
      <c r="C38" s="920" t="s">
        <v>40</v>
      </c>
      <c r="D38" s="918">
        <v>81691</v>
      </c>
    </row>
    <row r="39" spans="2:4">
      <c r="B39" s="919">
        <v>37</v>
      </c>
      <c r="C39" s="920" t="s">
        <v>41</v>
      </c>
      <c r="D39" s="918">
        <v>315759.7</v>
      </c>
    </row>
    <row r="40" spans="2:4">
      <c r="B40" s="919">
        <v>38</v>
      </c>
      <c r="C40" s="920" t="s">
        <v>42</v>
      </c>
      <c r="D40" s="918">
        <v>604608.60000000009</v>
      </c>
    </row>
    <row r="41" spans="2:4">
      <c r="B41" s="919">
        <v>39</v>
      </c>
      <c r="C41" s="920" t="s">
        <v>43</v>
      </c>
      <c r="D41" s="918">
        <v>127338.32</v>
      </c>
    </row>
    <row r="42" spans="2:4">
      <c r="B42" s="919">
        <v>40</v>
      </c>
      <c r="C42" s="920" t="s">
        <v>44</v>
      </c>
      <c r="D42" s="918">
        <v>2691470.7399999998</v>
      </c>
    </row>
    <row r="43" spans="2:4">
      <c r="B43" s="919">
        <v>41</v>
      </c>
      <c r="C43" s="920" t="s">
        <v>45</v>
      </c>
      <c r="D43" s="918">
        <v>185126.94999999998</v>
      </c>
    </row>
    <row r="44" spans="2:4">
      <c r="B44" s="919">
        <v>42</v>
      </c>
      <c r="C44" s="920" t="s">
        <v>46</v>
      </c>
      <c r="D44" s="918">
        <v>632718</v>
      </c>
    </row>
    <row r="45" spans="2:4">
      <c r="B45" s="919">
        <v>43</v>
      </c>
      <c r="C45" s="920" t="s">
        <v>47</v>
      </c>
      <c r="D45" s="918">
        <v>784634.20000000007</v>
      </c>
    </row>
    <row r="46" spans="2:4">
      <c r="B46" s="919">
        <v>44</v>
      </c>
      <c r="C46" s="920" t="s">
        <v>48</v>
      </c>
      <c r="D46" s="918">
        <v>464080.30000000005</v>
      </c>
    </row>
    <row r="47" spans="2:4">
      <c r="B47" s="919">
        <v>45</v>
      </c>
      <c r="C47" s="920" t="s">
        <v>49</v>
      </c>
      <c r="D47" s="918">
        <v>395485.6</v>
      </c>
    </row>
    <row r="48" spans="2:4">
      <c r="B48" s="919">
        <v>46</v>
      </c>
      <c r="C48" s="920" t="s">
        <v>50</v>
      </c>
      <c r="D48" s="918">
        <v>544336.13</v>
      </c>
    </row>
    <row r="49" spans="2:4" ht="11.5" thickBot="1">
      <c r="B49" s="921">
        <v>47</v>
      </c>
      <c r="C49" s="1100" t="s">
        <v>51</v>
      </c>
      <c r="D49" s="918">
        <v>906666.4</v>
      </c>
    </row>
    <row r="50" spans="2:4" ht="11.5" thickBot="1">
      <c r="B50" s="1371" t="s">
        <v>52</v>
      </c>
      <c r="C50" s="1372"/>
      <c r="D50" s="922">
        <v>76816537.922124714</v>
      </c>
    </row>
  </sheetData>
  <mergeCells count="1">
    <mergeCell ref="B50:C50"/>
  </mergeCells>
  <phoneticPr fontId="1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">
    <tabColor theme="4"/>
    <pageSetUpPr fitToPage="1"/>
  </sheetPr>
  <dimension ref="A1:CX234"/>
  <sheetViews>
    <sheetView showGridLines="0" showZeros="0" zoomScaleNormal="100" zoomScaleSheetLayoutView="85" workbookViewId="0">
      <selection activeCell="C96" sqref="C96"/>
    </sheetView>
  </sheetViews>
  <sheetFormatPr defaultColWidth="8.81640625" defaultRowHeight="13"/>
  <cols>
    <col min="1" max="1" width="1.453125" style="762" customWidth="1"/>
    <col min="2" max="2" width="2.453125" style="69" customWidth="1"/>
    <col min="3" max="3" width="32.81640625" style="68" customWidth="1"/>
    <col min="4" max="7" width="12.1796875" style="68" customWidth="1"/>
    <col min="8" max="8" width="11.1796875" style="72" customWidth="1"/>
    <col min="9" max="9" width="7.54296875" style="68" customWidth="1"/>
    <col min="10" max="10" width="7.453125" style="68" customWidth="1"/>
    <col min="11" max="11" width="10.54296875" style="68" customWidth="1"/>
    <col min="12" max="12" width="12.81640625" style="68" customWidth="1"/>
    <col min="13" max="13" width="13.1796875" style="68" customWidth="1"/>
    <col min="14" max="14" width="10.54296875" style="68" customWidth="1"/>
    <col min="15" max="15" width="19.7265625" style="68" customWidth="1"/>
    <col min="16" max="16" width="12.7265625" style="68" bestFit="1" customWidth="1"/>
    <col min="17" max="18" width="10.54296875" style="68" customWidth="1"/>
    <col min="19" max="19" width="8" style="68" customWidth="1"/>
    <col min="20" max="101" width="10.54296875" style="68" customWidth="1"/>
    <col min="102" max="124" width="10.54296875" style="69" customWidth="1"/>
    <col min="125" max="16384" width="8.81640625" style="69"/>
  </cols>
  <sheetData>
    <row r="1" spans="1:102" s="32" customFormat="1" ht="21">
      <c r="A1" s="757"/>
      <c r="B1" s="1060" t="s">
        <v>136</v>
      </c>
      <c r="C1" s="1059"/>
      <c r="D1" s="1059"/>
      <c r="E1" s="1059"/>
      <c r="F1" s="1059"/>
      <c r="G1" s="1059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U1" s="31"/>
      <c r="V1" s="31"/>
      <c r="W1" s="31"/>
      <c r="X1" s="31"/>
      <c r="Y1" s="31"/>
      <c r="Z1" s="31"/>
      <c r="AA1" s="31"/>
      <c r="AB1" s="33"/>
      <c r="AC1" s="33"/>
      <c r="AD1" s="33"/>
      <c r="AE1" s="33"/>
      <c r="AF1" s="33"/>
      <c r="AG1" s="33"/>
      <c r="AH1" s="33"/>
      <c r="AI1" s="33"/>
      <c r="AJ1" s="33"/>
      <c r="AK1" s="33"/>
      <c r="AL1" s="33"/>
      <c r="AM1" s="33"/>
      <c r="AN1" s="33"/>
      <c r="AO1" s="33"/>
      <c r="AP1" s="33"/>
      <c r="AQ1" s="33"/>
      <c r="AR1" s="33"/>
      <c r="AS1" s="33"/>
      <c r="AT1" s="33"/>
      <c r="AU1" s="33"/>
      <c r="AV1" s="33"/>
      <c r="AW1" s="33"/>
      <c r="AX1" s="33"/>
      <c r="AY1" s="33"/>
      <c r="AZ1" s="33"/>
      <c r="BA1" s="33"/>
      <c r="BB1" s="33"/>
      <c r="BC1" s="33"/>
      <c r="BD1" s="33"/>
      <c r="BE1" s="33"/>
      <c r="BF1" s="33"/>
      <c r="BG1" s="33"/>
      <c r="BH1" s="33"/>
      <c r="BI1" s="33"/>
      <c r="BJ1" s="33"/>
      <c r="BK1" s="33"/>
      <c r="BL1" s="33"/>
      <c r="BM1" s="33"/>
      <c r="BN1" s="33"/>
      <c r="BO1" s="33"/>
      <c r="BP1" s="33"/>
      <c r="BQ1" s="33"/>
      <c r="BR1" s="33"/>
      <c r="BS1" s="33"/>
      <c r="BT1" s="33"/>
      <c r="BU1" s="33"/>
      <c r="BV1" s="33"/>
      <c r="BW1" s="33"/>
      <c r="BX1" s="33"/>
      <c r="BY1" s="33"/>
      <c r="BZ1" s="33"/>
      <c r="CA1" s="33"/>
      <c r="CB1" s="33"/>
      <c r="CC1" s="33"/>
      <c r="CD1" s="33"/>
      <c r="CE1" s="33"/>
      <c r="CF1" s="33"/>
      <c r="CG1" s="33"/>
      <c r="CH1" s="33"/>
      <c r="CI1" s="33"/>
      <c r="CJ1" s="33"/>
      <c r="CK1" s="33"/>
      <c r="CL1" s="33"/>
      <c r="CM1" s="33"/>
      <c r="CN1" s="33"/>
      <c r="CO1" s="33"/>
      <c r="CP1" s="33"/>
      <c r="CQ1" s="33"/>
      <c r="CR1" s="33"/>
      <c r="CS1" s="33"/>
      <c r="CT1" s="33"/>
      <c r="CU1" s="33"/>
      <c r="CV1" s="33"/>
      <c r="CW1" s="34"/>
    </row>
    <row r="2" spans="1:102" s="32" customFormat="1" ht="12" customHeight="1" thickBot="1">
      <c r="A2" s="758"/>
      <c r="B2" s="36"/>
      <c r="C2" s="37"/>
      <c r="D2" s="37"/>
      <c r="E2" s="37"/>
      <c r="F2" s="38"/>
      <c r="G2" s="30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3"/>
      <c r="AC2" s="33"/>
      <c r="AD2" s="33"/>
      <c r="AE2" s="33"/>
      <c r="AF2" s="33"/>
      <c r="AG2" s="33"/>
      <c r="AH2" s="33"/>
      <c r="AI2" s="33"/>
      <c r="AJ2" s="33"/>
      <c r="AK2" s="33"/>
      <c r="AL2" s="33"/>
      <c r="AM2" s="33"/>
      <c r="AN2" s="33"/>
      <c r="AO2" s="33"/>
      <c r="AP2" s="33"/>
      <c r="AQ2" s="33"/>
      <c r="AR2" s="33"/>
      <c r="AS2" s="33"/>
      <c r="AT2" s="33"/>
      <c r="AU2" s="33"/>
      <c r="AV2" s="33"/>
      <c r="AW2" s="33"/>
      <c r="AX2" s="33"/>
      <c r="AY2" s="33"/>
      <c r="AZ2" s="33"/>
      <c r="BA2" s="33"/>
      <c r="BB2" s="33"/>
      <c r="BC2" s="33"/>
      <c r="BD2" s="33"/>
      <c r="BE2" s="33"/>
      <c r="BF2" s="33"/>
      <c r="BG2" s="33"/>
      <c r="BH2" s="33"/>
      <c r="BI2" s="33"/>
      <c r="BJ2" s="33"/>
      <c r="BK2" s="33"/>
      <c r="BL2" s="33"/>
      <c r="BM2" s="33"/>
      <c r="BN2" s="33"/>
      <c r="BO2" s="33"/>
      <c r="BP2" s="33"/>
      <c r="BQ2" s="33"/>
      <c r="BR2" s="33"/>
      <c r="BS2" s="33"/>
      <c r="BT2" s="33"/>
      <c r="BU2" s="33"/>
      <c r="BV2" s="33"/>
      <c r="BW2" s="33"/>
      <c r="BX2" s="33"/>
      <c r="BY2" s="33"/>
      <c r="BZ2" s="33"/>
      <c r="CA2" s="33"/>
      <c r="CB2" s="33"/>
      <c r="CC2" s="33"/>
      <c r="CD2" s="33"/>
      <c r="CE2" s="33"/>
      <c r="CF2" s="33"/>
      <c r="CG2" s="33"/>
      <c r="CH2" s="33"/>
      <c r="CI2" s="33"/>
      <c r="CJ2" s="33"/>
      <c r="CK2" s="33"/>
      <c r="CL2" s="33"/>
      <c r="CM2" s="33"/>
      <c r="CN2" s="33"/>
      <c r="CO2" s="33"/>
      <c r="CP2" s="33"/>
      <c r="CQ2" s="33"/>
      <c r="CR2" s="33"/>
      <c r="CS2" s="33"/>
      <c r="CT2" s="33"/>
      <c r="CU2" s="33"/>
      <c r="CV2" s="33"/>
      <c r="CW2" s="33"/>
    </row>
    <row r="3" spans="1:102" s="32" customFormat="1" ht="12" customHeight="1">
      <c r="A3" s="758"/>
      <c r="B3" s="1375" t="s">
        <v>137</v>
      </c>
      <c r="C3" s="1376"/>
      <c r="D3" s="1380" t="s">
        <v>73</v>
      </c>
      <c r="E3" s="1379"/>
      <c r="F3" s="1379" t="s">
        <v>138</v>
      </c>
      <c r="G3" s="1379"/>
      <c r="H3" s="31"/>
      <c r="I3" s="31"/>
      <c r="J3" s="31"/>
      <c r="K3" s="31"/>
      <c r="L3" s="31"/>
      <c r="N3" s="31"/>
      <c r="O3" s="31"/>
      <c r="P3" s="31"/>
      <c r="Q3" s="33"/>
      <c r="R3" s="33"/>
      <c r="S3" s="33"/>
      <c r="T3" s="33"/>
      <c r="AF3" s="33"/>
      <c r="AG3" s="33"/>
      <c r="AH3" s="33"/>
      <c r="AI3" s="33"/>
      <c r="AJ3" s="33"/>
      <c r="AK3" s="33"/>
      <c r="AL3" s="33"/>
      <c r="AM3" s="33"/>
      <c r="AN3" s="33"/>
      <c r="AO3" s="33"/>
      <c r="AP3" s="33"/>
      <c r="AQ3" s="33"/>
      <c r="AR3" s="33"/>
      <c r="AS3" s="33"/>
      <c r="AT3" s="33"/>
      <c r="AU3" s="33"/>
      <c r="AV3" s="33"/>
      <c r="AW3" s="33"/>
      <c r="AX3" s="33"/>
      <c r="AY3" s="33"/>
      <c r="AZ3" s="33"/>
      <c r="BA3" s="33"/>
      <c r="BB3" s="33"/>
      <c r="BC3" s="33"/>
      <c r="BD3" s="33"/>
      <c r="BE3" s="33"/>
      <c r="BF3" s="33"/>
      <c r="BG3" s="33"/>
      <c r="BH3" s="33"/>
      <c r="BI3" s="33"/>
      <c r="BJ3" s="33"/>
      <c r="BK3" s="33"/>
      <c r="BL3" s="33"/>
      <c r="BM3" s="33"/>
      <c r="BN3" s="33"/>
      <c r="BO3" s="33"/>
      <c r="BP3" s="33"/>
      <c r="BQ3" s="33"/>
      <c r="BR3" s="33"/>
      <c r="BS3" s="33"/>
      <c r="BT3" s="33"/>
      <c r="BU3" s="33"/>
      <c r="BV3" s="33"/>
      <c r="BW3" s="33"/>
      <c r="BX3" s="33"/>
      <c r="BY3" s="33"/>
      <c r="BZ3" s="33"/>
      <c r="CA3" s="33"/>
      <c r="CB3" s="33"/>
      <c r="CC3" s="33"/>
      <c r="CD3" s="33"/>
      <c r="CE3" s="33"/>
      <c r="CF3" s="33"/>
      <c r="CG3" s="33"/>
      <c r="CH3" s="33"/>
      <c r="CI3" s="33"/>
      <c r="CJ3" s="33"/>
      <c r="CK3" s="33"/>
      <c r="CL3" s="33"/>
      <c r="CM3" s="33"/>
      <c r="CN3" s="33"/>
      <c r="CO3" s="33"/>
      <c r="CP3" s="33"/>
      <c r="CQ3" s="33"/>
      <c r="CR3" s="33"/>
      <c r="CS3" s="33"/>
      <c r="CT3" s="33"/>
      <c r="CU3" s="33"/>
      <c r="CV3" s="33"/>
      <c r="CW3" s="33"/>
    </row>
    <row r="4" spans="1:102" s="42" customFormat="1" ht="12.5" thickBot="1">
      <c r="A4" s="759"/>
      <c r="B4" s="1377"/>
      <c r="C4" s="1378"/>
      <c r="D4" s="770" t="s">
        <v>139</v>
      </c>
      <c r="E4" s="771" t="s">
        <v>140</v>
      </c>
      <c r="F4" s="771" t="s">
        <v>139</v>
      </c>
      <c r="G4" s="772" t="s">
        <v>140</v>
      </c>
      <c r="H4" s="1079"/>
      <c r="I4" s="1079"/>
      <c r="J4" s="1079"/>
      <c r="K4" s="1073"/>
      <c r="N4" s="40"/>
      <c r="O4" s="40"/>
      <c r="P4" s="41"/>
      <c r="Q4" s="40"/>
      <c r="R4" s="40"/>
      <c r="S4" s="40"/>
      <c r="T4" s="40"/>
      <c r="AF4" s="40"/>
      <c r="AG4" s="40"/>
      <c r="AH4" s="40"/>
      <c r="AI4" s="40"/>
      <c r="AJ4" s="40"/>
      <c r="AK4" s="40"/>
      <c r="AL4" s="40"/>
      <c r="AM4" s="40"/>
      <c r="AN4" s="40"/>
      <c r="AO4" s="40"/>
      <c r="AP4" s="40"/>
      <c r="AQ4" s="40"/>
      <c r="AR4" s="40"/>
      <c r="AS4" s="40"/>
      <c r="AT4" s="40"/>
      <c r="AU4" s="40"/>
      <c r="AV4" s="40"/>
      <c r="AW4" s="40"/>
      <c r="AX4" s="40"/>
      <c r="AY4" s="40"/>
      <c r="AZ4" s="40"/>
      <c r="BA4" s="40"/>
      <c r="BB4" s="40"/>
      <c r="BC4" s="40"/>
      <c r="BD4" s="40"/>
      <c r="BE4" s="40"/>
      <c r="BF4" s="40"/>
      <c r="BG4" s="40"/>
      <c r="BH4" s="40"/>
      <c r="BI4" s="40"/>
      <c r="BJ4" s="40"/>
      <c r="BK4" s="40"/>
      <c r="BM4" s="40"/>
      <c r="BN4" s="40"/>
      <c r="BO4" s="40"/>
      <c r="BP4" s="40"/>
      <c r="BQ4" s="40"/>
      <c r="BR4" s="40"/>
      <c r="BS4" s="40"/>
      <c r="BT4" s="40"/>
      <c r="BU4" s="40"/>
      <c r="BV4" s="40"/>
      <c r="BW4" s="40"/>
      <c r="BX4" s="40"/>
      <c r="BY4" s="40"/>
      <c r="BZ4" s="40"/>
      <c r="CA4" s="40"/>
      <c r="CB4" s="40"/>
      <c r="CC4" s="40"/>
      <c r="CD4" s="40"/>
      <c r="CE4" s="40"/>
      <c r="CF4" s="40"/>
      <c r="CG4" s="40"/>
      <c r="CH4" s="40"/>
      <c r="CI4" s="40"/>
      <c r="CJ4" s="40"/>
      <c r="CK4" s="40"/>
      <c r="CL4" s="40"/>
      <c r="CM4" s="40"/>
      <c r="CN4" s="40"/>
      <c r="CO4" s="40"/>
      <c r="CP4" s="40"/>
      <c r="CQ4" s="40"/>
      <c r="CR4" s="40"/>
      <c r="CS4" s="40"/>
      <c r="CU4" s="40"/>
      <c r="CV4" s="40"/>
    </row>
    <row r="5" spans="1:102" s="47" customFormat="1" ht="12.75" customHeight="1">
      <c r="A5" s="760"/>
      <c r="B5" s="44" t="s">
        <v>144</v>
      </c>
      <c r="C5" s="45"/>
      <c r="D5" s="936">
        <f>表Ⅲ・5!Y5</f>
        <v>80702.271331988479</v>
      </c>
      <c r="E5" s="924">
        <f t="shared" ref="E5:E36" si="0">D5/D$87*100</f>
        <v>21.974774131446814</v>
      </c>
      <c r="F5" s="925">
        <v>81619.318546445022</v>
      </c>
      <c r="G5" s="932">
        <v>21.819335123839046</v>
      </c>
      <c r="H5" s="1004"/>
      <c r="I5" s="1074"/>
      <c r="J5" s="1078"/>
      <c r="K5" s="46"/>
      <c r="L5" s="1092"/>
      <c r="M5" s="1090"/>
      <c r="N5" s="46"/>
      <c r="O5" s="46"/>
      <c r="P5" s="46"/>
      <c r="Q5" s="46"/>
      <c r="R5" s="46"/>
      <c r="S5" s="46"/>
      <c r="T5" s="46"/>
      <c r="AF5" s="46"/>
      <c r="AG5" s="46"/>
      <c r="AH5" s="46"/>
      <c r="AI5" s="46"/>
      <c r="AJ5" s="46"/>
      <c r="AK5" s="46"/>
      <c r="AL5" s="46"/>
      <c r="AM5" s="46"/>
      <c r="AN5" s="46"/>
      <c r="AO5" s="46"/>
      <c r="AP5" s="46"/>
      <c r="AQ5" s="46"/>
      <c r="AR5" s="46"/>
      <c r="AS5" s="46"/>
      <c r="AT5" s="46"/>
      <c r="AU5" s="46"/>
      <c r="AV5" s="46"/>
      <c r="AW5" s="46"/>
      <c r="AX5" s="46"/>
      <c r="AY5" s="46"/>
      <c r="AZ5" s="46"/>
      <c r="BA5" s="46"/>
      <c r="BB5" s="46"/>
      <c r="BC5" s="46"/>
      <c r="BD5" s="46"/>
      <c r="BE5" s="46"/>
      <c r="BF5" s="46"/>
      <c r="BG5" s="46"/>
      <c r="BH5" s="46"/>
      <c r="BI5" s="46"/>
      <c r="BJ5" s="46"/>
      <c r="BK5" s="46"/>
      <c r="BL5" s="46"/>
      <c r="BM5" s="46"/>
      <c r="BN5" s="46"/>
      <c r="BO5" s="46"/>
      <c r="BP5" s="46"/>
      <c r="BQ5" s="46"/>
      <c r="BR5" s="46"/>
      <c r="BS5" s="46"/>
      <c r="BT5" s="46"/>
      <c r="BU5" s="46"/>
      <c r="BV5" s="46"/>
      <c r="BW5" s="46"/>
      <c r="BX5" s="46"/>
      <c r="BY5" s="46"/>
      <c r="BZ5" s="46"/>
      <c r="CA5" s="46"/>
      <c r="CB5" s="46"/>
      <c r="CC5" s="46"/>
      <c r="CD5" s="46"/>
      <c r="CE5" s="46"/>
      <c r="CF5" s="46"/>
      <c r="CG5" s="46"/>
      <c r="CH5" s="46"/>
      <c r="CI5" s="46"/>
      <c r="CJ5" s="46"/>
      <c r="CK5" s="46"/>
      <c r="CL5" s="46"/>
      <c r="CM5" s="46"/>
      <c r="CN5" s="46"/>
      <c r="CO5" s="46"/>
      <c r="CP5" s="46"/>
      <c r="CQ5" s="46"/>
      <c r="CR5" s="46"/>
      <c r="CS5" s="46"/>
      <c r="CT5" s="46"/>
      <c r="CU5" s="46"/>
      <c r="CV5" s="46"/>
      <c r="CW5" s="46"/>
      <c r="CX5" s="46"/>
    </row>
    <row r="6" spans="1:102" s="50" customFormat="1" ht="15.75" hidden="1" customHeight="1">
      <c r="A6" s="760"/>
      <c r="B6" s="44"/>
      <c r="C6" s="48" t="s">
        <v>145</v>
      </c>
      <c r="D6" s="936">
        <f>表Ⅲ・5!Y6</f>
        <v>15.344044904589024</v>
      </c>
      <c r="E6" s="926">
        <f t="shared" si="0"/>
        <v>4.1780970408384311E-3</v>
      </c>
      <c r="F6" s="927">
        <v>21.171117324064681</v>
      </c>
      <c r="G6" s="933">
        <v>5.6596858693082272E-3</v>
      </c>
      <c r="H6" s="1004"/>
      <c r="I6" s="1074"/>
      <c r="J6" s="1078"/>
      <c r="K6" s="46"/>
      <c r="L6" s="1093"/>
      <c r="M6" s="1090"/>
      <c r="N6" s="46"/>
      <c r="O6" s="46"/>
      <c r="P6" s="46"/>
      <c r="Q6" s="49"/>
      <c r="R6" s="49"/>
      <c r="S6" s="49"/>
      <c r="T6" s="49"/>
      <c r="AF6" s="49"/>
      <c r="AG6" s="49"/>
      <c r="AH6" s="49"/>
      <c r="AI6" s="49"/>
      <c r="AJ6" s="49"/>
      <c r="AK6" s="49"/>
      <c r="AL6" s="49"/>
      <c r="AM6" s="49"/>
      <c r="AN6" s="49"/>
      <c r="AO6" s="49"/>
      <c r="AP6" s="49"/>
      <c r="AQ6" s="49"/>
      <c r="AR6" s="49"/>
      <c r="AS6" s="49"/>
      <c r="AT6" s="49"/>
      <c r="AU6" s="49"/>
      <c r="AV6" s="49"/>
      <c r="AW6" s="49"/>
      <c r="AX6" s="49"/>
      <c r="AY6" s="49"/>
      <c r="AZ6" s="49"/>
      <c r="BA6" s="49"/>
      <c r="BB6" s="49"/>
      <c r="BC6" s="49"/>
      <c r="BD6" s="49"/>
      <c r="BE6" s="49"/>
      <c r="BF6" s="49"/>
      <c r="BG6" s="49"/>
      <c r="BH6" s="49"/>
      <c r="BI6" s="49"/>
      <c r="BJ6" s="49"/>
      <c r="BK6" s="49"/>
      <c r="BL6" s="49"/>
      <c r="BM6" s="49"/>
      <c r="BN6" s="49"/>
      <c r="BO6" s="49"/>
      <c r="BP6" s="49"/>
      <c r="BQ6" s="49"/>
      <c r="BR6" s="49"/>
      <c r="BS6" s="49"/>
      <c r="BT6" s="49"/>
      <c r="BU6" s="49"/>
      <c r="BV6" s="49"/>
      <c r="BW6" s="49"/>
      <c r="BX6" s="49"/>
      <c r="BY6" s="49"/>
      <c r="BZ6" s="49"/>
      <c r="CA6" s="49"/>
      <c r="CB6" s="49"/>
      <c r="CC6" s="49"/>
      <c r="CD6" s="49"/>
      <c r="CE6" s="49"/>
      <c r="CF6" s="49"/>
      <c r="CG6" s="49"/>
      <c r="CH6" s="49"/>
      <c r="CI6" s="49"/>
      <c r="CJ6" s="49"/>
      <c r="CK6" s="49"/>
      <c r="CL6" s="49"/>
      <c r="CM6" s="49"/>
      <c r="CN6" s="49"/>
      <c r="CO6" s="49"/>
      <c r="CP6" s="49"/>
      <c r="CQ6" s="49"/>
      <c r="CR6" s="49"/>
      <c r="CS6" s="49"/>
      <c r="CT6" s="49"/>
      <c r="CU6" s="49"/>
      <c r="CV6" s="49"/>
      <c r="CW6" s="49"/>
      <c r="CX6" s="49"/>
    </row>
    <row r="7" spans="1:102" s="47" customFormat="1" ht="17.25" hidden="1" customHeight="1">
      <c r="A7" s="760"/>
      <c r="B7" s="44"/>
      <c r="C7" s="48" t="s">
        <v>146</v>
      </c>
      <c r="D7" s="936">
        <f>表Ⅲ・5!Y7</f>
        <v>80510.039957927511</v>
      </c>
      <c r="E7" s="926">
        <f t="shared" si="0"/>
        <v>21.922430610548997</v>
      </c>
      <c r="F7" s="927">
        <v>81383.493484345003</v>
      </c>
      <c r="G7" s="933">
        <v>21.756291886622691</v>
      </c>
      <c r="H7" s="1004"/>
      <c r="I7" s="1074"/>
      <c r="J7" s="1078"/>
      <c r="K7" s="52"/>
      <c r="L7" s="1094"/>
      <c r="M7" s="1091"/>
      <c r="N7" s="52"/>
      <c r="O7" s="52"/>
      <c r="P7" s="52"/>
      <c r="Q7" s="52"/>
      <c r="R7" s="52"/>
      <c r="S7" s="52"/>
      <c r="T7" s="52"/>
      <c r="AF7" s="52"/>
      <c r="AG7" s="52"/>
      <c r="AH7" s="52"/>
      <c r="AI7" s="52"/>
      <c r="AJ7" s="52"/>
      <c r="AK7" s="52"/>
      <c r="AL7" s="52"/>
      <c r="AM7" s="52"/>
      <c r="AN7" s="52"/>
      <c r="AO7" s="52"/>
      <c r="AP7" s="52"/>
      <c r="AQ7" s="52"/>
      <c r="AR7" s="52"/>
      <c r="AS7" s="52"/>
      <c r="AT7" s="52"/>
      <c r="AU7" s="52"/>
      <c r="AV7" s="52"/>
      <c r="AW7" s="52"/>
      <c r="AX7" s="52"/>
      <c r="AY7" s="52"/>
      <c r="AZ7" s="52"/>
      <c r="BA7" s="52"/>
      <c r="BB7" s="52"/>
      <c r="BC7" s="52"/>
      <c r="BD7" s="52"/>
      <c r="BE7" s="52"/>
      <c r="BF7" s="52"/>
      <c r="BG7" s="52"/>
      <c r="BH7" s="52"/>
      <c r="BI7" s="52"/>
      <c r="BJ7" s="52"/>
      <c r="BK7" s="52"/>
      <c r="BL7" s="52"/>
      <c r="BM7" s="52"/>
      <c r="BN7" s="52"/>
      <c r="BO7" s="52"/>
      <c r="BP7" s="52"/>
      <c r="BQ7" s="52"/>
      <c r="BR7" s="52"/>
      <c r="BS7" s="52"/>
      <c r="BT7" s="52"/>
      <c r="BU7" s="52"/>
      <c r="BV7" s="52"/>
      <c r="BW7" s="52"/>
      <c r="BX7" s="52"/>
      <c r="BY7" s="52"/>
      <c r="BZ7" s="52"/>
      <c r="CA7" s="52"/>
      <c r="CB7" s="52"/>
      <c r="CC7" s="52"/>
      <c r="CD7" s="52"/>
      <c r="CE7" s="52"/>
      <c r="CF7" s="52"/>
      <c r="CG7" s="52"/>
      <c r="CH7" s="52"/>
      <c r="CI7" s="52"/>
      <c r="CJ7" s="52"/>
      <c r="CK7" s="52"/>
      <c r="CL7" s="52"/>
      <c r="CM7" s="52"/>
      <c r="CN7" s="52"/>
      <c r="CO7" s="52"/>
      <c r="CP7" s="52"/>
      <c r="CQ7" s="52"/>
      <c r="CR7" s="52"/>
      <c r="CS7" s="52"/>
      <c r="CT7" s="52"/>
      <c r="CU7" s="52"/>
      <c r="CV7" s="52"/>
      <c r="CW7" s="52"/>
      <c r="CX7" s="52"/>
    </row>
    <row r="8" spans="1:102" s="47" customFormat="1" ht="15" hidden="1" customHeight="1">
      <c r="A8" s="760"/>
      <c r="B8" s="44"/>
      <c r="C8" s="48" t="s">
        <v>147</v>
      </c>
      <c r="D8" s="936">
        <f>表Ⅲ・5!Y8</f>
        <v>17.101155987644489</v>
      </c>
      <c r="E8" s="926">
        <f t="shared" si="0"/>
        <v>4.6565484962524349E-3</v>
      </c>
      <c r="F8" s="927">
        <v>17.523545123115408</v>
      </c>
      <c r="G8" s="933">
        <v>4.6845784847051259E-3</v>
      </c>
      <c r="H8" s="1004"/>
      <c r="I8" s="1074"/>
      <c r="J8" s="1078"/>
      <c r="K8" s="52"/>
      <c r="L8" s="1094"/>
      <c r="M8" s="1091"/>
      <c r="N8" s="52"/>
      <c r="O8" s="52"/>
      <c r="P8" s="52"/>
      <c r="Q8" s="52"/>
      <c r="R8" s="52"/>
      <c r="S8" s="52"/>
      <c r="T8" s="52"/>
      <c r="AF8" s="52"/>
      <c r="AG8" s="52"/>
      <c r="AH8" s="52"/>
      <c r="AI8" s="52"/>
      <c r="AJ8" s="52"/>
      <c r="AK8" s="52"/>
      <c r="AL8" s="52"/>
      <c r="AM8" s="52"/>
      <c r="AN8" s="52"/>
      <c r="AO8" s="52"/>
      <c r="AP8" s="52"/>
      <c r="AQ8" s="52"/>
      <c r="AR8" s="52"/>
      <c r="AS8" s="52"/>
      <c r="AT8" s="52"/>
      <c r="AU8" s="52"/>
      <c r="AV8" s="52"/>
      <c r="AW8" s="52"/>
      <c r="AX8" s="52"/>
      <c r="AY8" s="52"/>
      <c r="AZ8" s="52"/>
      <c r="BA8" s="52"/>
      <c r="BB8" s="52"/>
      <c r="BC8" s="52"/>
      <c r="BD8" s="52"/>
      <c r="BE8" s="52"/>
      <c r="BF8" s="52"/>
      <c r="BG8" s="52"/>
      <c r="BH8" s="52"/>
      <c r="BI8" s="52"/>
      <c r="BJ8" s="52"/>
      <c r="BK8" s="52"/>
      <c r="BL8" s="52"/>
      <c r="BM8" s="52"/>
      <c r="BN8" s="52"/>
      <c r="BO8" s="52"/>
      <c r="BP8" s="52"/>
      <c r="BQ8" s="52"/>
      <c r="BR8" s="52"/>
      <c r="BS8" s="52"/>
      <c r="BT8" s="52"/>
      <c r="BU8" s="52"/>
      <c r="BV8" s="52"/>
      <c r="BW8" s="52"/>
      <c r="BX8" s="52"/>
      <c r="BY8" s="52"/>
      <c r="BZ8" s="52"/>
      <c r="CA8" s="52"/>
      <c r="CB8" s="52"/>
      <c r="CC8" s="52"/>
      <c r="CD8" s="52"/>
      <c r="CE8" s="52"/>
      <c r="CF8" s="52"/>
      <c r="CG8" s="52"/>
      <c r="CH8" s="52"/>
      <c r="CI8" s="52"/>
      <c r="CJ8" s="52"/>
      <c r="CK8" s="52"/>
      <c r="CL8" s="52"/>
      <c r="CM8" s="52"/>
      <c r="CN8" s="52"/>
      <c r="CO8" s="52"/>
      <c r="CP8" s="52"/>
      <c r="CQ8" s="52"/>
      <c r="CR8" s="52"/>
      <c r="CS8" s="52"/>
      <c r="CT8" s="52"/>
      <c r="CU8" s="52"/>
      <c r="CV8" s="52"/>
      <c r="CW8" s="52"/>
      <c r="CX8" s="52"/>
    </row>
    <row r="9" spans="1:102" s="55" customFormat="1" ht="17.25" hidden="1" customHeight="1">
      <c r="A9" s="760"/>
      <c r="B9" s="54"/>
      <c r="C9" s="48" t="s">
        <v>148</v>
      </c>
      <c r="D9" s="936">
        <f>表Ⅲ・5!Y9</f>
        <v>0</v>
      </c>
      <c r="E9" s="926">
        <f t="shared" si="0"/>
        <v>0</v>
      </c>
      <c r="F9" s="927">
        <v>0</v>
      </c>
      <c r="G9" s="933">
        <v>0</v>
      </c>
      <c r="H9" s="1004"/>
      <c r="I9" s="1074"/>
      <c r="J9" s="1078"/>
      <c r="K9" s="52"/>
      <c r="L9" s="1094"/>
      <c r="M9" s="1091"/>
      <c r="N9" s="52"/>
      <c r="O9" s="52"/>
      <c r="P9" s="52"/>
      <c r="Q9" s="52"/>
      <c r="R9" s="52"/>
      <c r="S9" s="52"/>
      <c r="T9" s="52"/>
      <c r="AF9" s="52"/>
      <c r="AG9" s="52"/>
      <c r="AH9" s="52"/>
      <c r="AI9" s="52"/>
      <c r="AJ9" s="52"/>
      <c r="AK9" s="52"/>
      <c r="AL9" s="52"/>
      <c r="AM9" s="52"/>
      <c r="AN9" s="52"/>
      <c r="AO9" s="52"/>
      <c r="AP9" s="52"/>
      <c r="AQ9" s="52"/>
      <c r="AR9" s="52"/>
      <c r="AS9" s="52"/>
      <c r="AT9" s="52"/>
      <c r="AU9" s="52"/>
      <c r="AV9" s="52"/>
      <c r="AW9" s="52"/>
      <c r="AX9" s="52"/>
      <c r="AY9" s="52"/>
      <c r="AZ9" s="52"/>
      <c r="BA9" s="52"/>
      <c r="BB9" s="52"/>
      <c r="BC9" s="52"/>
      <c r="BD9" s="52"/>
      <c r="BE9" s="52"/>
      <c r="BF9" s="52"/>
      <c r="BG9" s="52"/>
      <c r="BH9" s="52"/>
      <c r="BI9" s="52"/>
      <c r="BJ9" s="52"/>
      <c r="BK9" s="52"/>
      <c r="BL9" s="52"/>
      <c r="BM9" s="52"/>
      <c r="BN9" s="52"/>
      <c r="BO9" s="52"/>
      <c r="BP9" s="52"/>
      <c r="BQ9" s="52"/>
      <c r="BR9" s="52"/>
      <c r="BS9" s="52"/>
      <c r="BT9" s="52"/>
      <c r="BU9" s="52"/>
      <c r="BV9" s="52"/>
      <c r="BW9" s="52"/>
      <c r="BX9" s="52"/>
      <c r="BY9" s="52"/>
      <c r="BZ9" s="52"/>
      <c r="CA9" s="52"/>
      <c r="CB9" s="52"/>
      <c r="CC9" s="52"/>
      <c r="CD9" s="52"/>
      <c r="CE9" s="52"/>
      <c r="CF9" s="52"/>
      <c r="CG9" s="52"/>
      <c r="CH9" s="52"/>
      <c r="CI9" s="52"/>
      <c r="CJ9" s="52"/>
      <c r="CK9" s="52"/>
      <c r="CL9" s="52"/>
      <c r="CM9" s="52"/>
      <c r="CN9" s="52"/>
      <c r="CO9" s="52"/>
      <c r="CP9" s="52"/>
      <c r="CQ9" s="52"/>
      <c r="CR9" s="52"/>
      <c r="CS9" s="52"/>
      <c r="CT9" s="52"/>
      <c r="CU9" s="52"/>
      <c r="CV9" s="52"/>
      <c r="CW9" s="52"/>
      <c r="CX9" s="52"/>
    </row>
    <row r="10" spans="1:102" s="57" customFormat="1" ht="12.75" customHeight="1">
      <c r="A10" s="760"/>
      <c r="B10" s="56" t="s">
        <v>149</v>
      </c>
      <c r="C10" s="48"/>
      <c r="D10" s="936">
        <f>表Ⅲ・5!Y10</f>
        <v>8.0676822686852248</v>
      </c>
      <c r="E10" s="926">
        <f t="shared" si="0"/>
        <v>2.1967844608651609E-3</v>
      </c>
      <c r="F10" s="927">
        <v>6.8324535407873199</v>
      </c>
      <c r="G10" s="933">
        <v>1.826523379261814E-3</v>
      </c>
      <c r="H10" s="1004"/>
      <c r="I10" s="1074"/>
      <c r="J10" s="1078"/>
      <c r="K10" s="46"/>
      <c r="L10" s="1095"/>
      <c r="M10" s="1091"/>
      <c r="N10" s="52"/>
      <c r="O10" s="52"/>
      <c r="P10" s="52"/>
      <c r="Q10" s="52"/>
      <c r="R10" s="52"/>
      <c r="S10" s="52"/>
      <c r="T10" s="52"/>
      <c r="AF10" s="52"/>
      <c r="AG10" s="52"/>
      <c r="AH10" s="52"/>
      <c r="AI10" s="52"/>
      <c r="AJ10" s="52"/>
      <c r="AK10" s="52"/>
      <c r="AL10" s="52"/>
      <c r="AM10" s="52"/>
      <c r="AN10" s="52"/>
      <c r="AO10" s="52"/>
      <c r="AP10" s="52"/>
      <c r="AQ10" s="52"/>
      <c r="AR10" s="52"/>
      <c r="AS10" s="52"/>
      <c r="AT10" s="52"/>
      <c r="AU10" s="52"/>
      <c r="AV10" s="52"/>
      <c r="AW10" s="52"/>
      <c r="AX10" s="52"/>
      <c r="AY10" s="52"/>
      <c r="AZ10" s="52"/>
      <c r="BA10" s="52"/>
      <c r="BB10" s="52"/>
      <c r="BC10" s="52"/>
      <c r="BD10" s="52"/>
      <c r="BE10" s="52"/>
      <c r="BF10" s="52"/>
      <c r="BG10" s="52"/>
      <c r="BH10" s="52"/>
      <c r="BI10" s="52"/>
      <c r="BJ10" s="52"/>
      <c r="BK10" s="52"/>
      <c r="BL10" s="52"/>
      <c r="BM10" s="52"/>
      <c r="BN10" s="52"/>
      <c r="BO10" s="52"/>
      <c r="BP10" s="52"/>
      <c r="BQ10" s="52"/>
      <c r="BR10" s="52"/>
      <c r="BS10" s="52"/>
      <c r="BT10" s="52"/>
      <c r="BU10" s="52"/>
      <c r="BV10" s="52"/>
      <c r="BW10" s="52"/>
      <c r="BX10" s="52"/>
      <c r="BY10" s="52"/>
      <c r="BZ10" s="52"/>
      <c r="CA10" s="52"/>
      <c r="CB10" s="52"/>
      <c r="CC10" s="52"/>
      <c r="CD10" s="52"/>
      <c r="CE10" s="52"/>
      <c r="CF10" s="52"/>
      <c r="CG10" s="52"/>
      <c r="CH10" s="52"/>
      <c r="CI10" s="52"/>
      <c r="CJ10" s="52"/>
      <c r="CK10" s="52"/>
      <c r="CL10" s="52"/>
      <c r="CM10" s="52"/>
      <c r="CN10" s="52"/>
      <c r="CO10" s="52"/>
      <c r="CP10" s="52"/>
      <c r="CQ10" s="52"/>
      <c r="CR10" s="52"/>
      <c r="CS10" s="52"/>
      <c r="CT10" s="52"/>
      <c r="CU10" s="52"/>
      <c r="CV10" s="52"/>
      <c r="CW10" s="52"/>
      <c r="CX10" s="52"/>
    </row>
    <row r="11" spans="1:102" s="58" customFormat="1" ht="18.75" hidden="1" customHeight="1">
      <c r="A11" s="760"/>
      <c r="B11" s="44"/>
      <c r="C11" s="48" t="s">
        <v>149</v>
      </c>
      <c r="D11" s="936">
        <f>表Ⅲ・5!Y11</f>
        <v>1.6673824798860339</v>
      </c>
      <c r="E11" s="926">
        <f t="shared" si="0"/>
        <v>4.5401886194129806E-4</v>
      </c>
      <c r="F11" s="927">
        <v>1.1937816678454738</v>
      </c>
      <c r="G11" s="933">
        <v>3.1913427775795146E-4</v>
      </c>
      <c r="H11" s="1004"/>
      <c r="I11" s="1074"/>
      <c r="J11" s="1078"/>
      <c r="K11" s="46"/>
      <c r="L11" s="1095"/>
      <c r="M11" s="1091"/>
      <c r="N11" s="52"/>
      <c r="O11" s="52"/>
      <c r="P11" s="52"/>
      <c r="Q11" s="52"/>
      <c r="R11" s="52"/>
      <c r="S11" s="52"/>
      <c r="T11" s="52"/>
      <c r="AF11" s="52"/>
      <c r="AG11" s="52"/>
      <c r="AH11" s="52"/>
      <c r="AI11" s="52"/>
      <c r="AJ11" s="52"/>
      <c r="AK11" s="52"/>
      <c r="AL11" s="52"/>
      <c r="AM11" s="52"/>
      <c r="AN11" s="52"/>
      <c r="AO11" s="52"/>
      <c r="AP11" s="52"/>
      <c r="AQ11" s="52"/>
      <c r="AR11" s="52"/>
      <c r="AS11" s="52"/>
      <c r="AT11" s="52"/>
      <c r="AU11" s="52"/>
      <c r="AV11" s="52"/>
      <c r="AW11" s="52"/>
      <c r="AX11" s="52"/>
      <c r="AY11" s="52"/>
      <c r="AZ11" s="52"/>
      <c r="BA11" s="52"/>
      <c r="BB11" s="52"/>
      <c r="BC11" s="52"/>
      <c r="BD11" s="52"/>
      <c r="BE11" s="52"/>
      <c r="BF11" s="52"/>
      <c r="BG11" s="52"/>
      <c r="BH11" s="52"/>
      <c r="BI11" s="52"/>
      <c r="BJ11" s="52"/>
      <c r="BK11" s="52"/>
      <c r="BL11" s="52"/>
      <c r="BM11" s="52"/>
      <c r="BN11" s="52"/>
      <c r="BO11" s="52"/>
      <c r="BP11" s="52"/>
      <c r="BQ11" s="52"/>
      <c r="BR11" s="52"/>
      <c r="BS11" s="52"/>
      <c r="BT11" s="52"/>
      <c r="BU11" s="52"/>
      <c r="BV11" s="52"/>
      <c r="BW11" s="52"/>
      <c r="BX11" s="52"/>
      <c r="BY11" s="52"/>
      <c r="BZ11" s="52"/>
      <c r="CA11" s="52"/>
      <c r="CB11" s="52"/>
      <c r="CC11" s="52"/>
      <c r="CD11" s="52"/>
      <c r="CE11" s="52"/>
      <c r="CF11" s="52"/>
      <c r="CG11" s="52"/>
      <c r="CH11" s="52"/>
      <c r="CI11" s="52"/>
      <c r="CJ11" s="52"/>
      <c r="CK11" s="52"/>
      <c r="CL11" s="52"/>
      <c r="CM11" s="52"/>
      <c r="CN11" s="52"/>
      <c r="CO11" s="52"/>
      <c r="CP11" s="52"/>
      <c r="CQ11" s="52"/>
      <c r="CR11" s="52"/>
      <c r="CS11" s="52"/>
      <c r="CT11" s="52"/>
      <c r="CU11" s="52"/>
      <c r="CV11" s="52"/>
      <c r="CW11" s="52"/>
      <c r="CX11" s="52"/>
    </row>
    <row r="12" spans="1:102" s="58" customFormat="1" ht="15.75" hidden="1" customHeight="1">
      <c r="A12" s="760"/>
      <c r="B12" s="54"/>
      <c r="C12" s="48" t="s">
        <v>150</v>
      </c>
      <c r="D12" s="936">
        <f>表Ⅲ・5!Y12</f>
        <v>1.6468651426973406</v>
      </c>
      <c r="E12" s="926">
        <f t="shared" si="0"/>
        <v>4.4843210653703534E-4</v>
      </c>
      <c r="F12" s="927">
        <v>0.28468480288087616</v>
      </c>
      <c r="G12" s="933">
        <v>7.610493727887718E-5</v>
      </c>
      <c r="H12" s="1004"/>
      <c r="I12" s="1074"/>
      <c r="J12" s="1078"/>
      <c r="K12" s="46"/>
      <c r="L12" s="1095"/>
      <c r="M12" s="1091"/>
      <c r="N12" s="52"/>
      <c r="O12" s="52"/>
      <c r="P12" s="52"/>
      <c r="Q12" s="52"/>
      <c r="R12" s="52"/>
      <c r="S12" s="52"/>
      <c r="T12" s="52"/>
      <c r="AF12" s="52"/>
      <c r="AG12" s="52"/>
      <c r="AH12" s="52"/>
      <c r="AI12" s="52"/>
      <c r="AJ12" s="52"/>
      <c r="AK12" s="52"/>
      <c r="AL12" s="52"/>
      <c r="AM12" s="52"/>
      <c r="AN12" s="52"/>
      <c r="AO12" s="52"/>
      <c r="AP12" s="52"/>
      <c r="AQ12" s="52"/>
      <c r="AR12" s="52"/>
      <c r="AS12" s="52"/>
      <c r="AT12" s="52"/>
      <c r="AU12" s="52"/>
      <c r="AV12" s="52"/>
      <c r="AW12" s="52"/>
      <c r="AX12" s="52"/>
      <c r="AY12" s="52"/>
      <c r="AZ12" s="52"/>
      <c r="BA12" s="52"/>
      <c r="BB12" s="52"/>
      <c r="BC12" s="52"/>
      <c r="BD12" s="52"/>
      <c r="BE12" s="52"/>
      <c r="BF12" s="52"/>
      <c r="BG12" s="52"/>
      <c r="BH12" s="52"/>
      <c r="BI12" s="52"/>
      <c r="BJ12" s="52"/>
      <c r="BK12" s="52"/>
      <c r="BL12" s="52"/>
      <c r="BM12" s="52"/>
      <c r="BN12" s="52"/>
      <c r="BO12" s="52"/>
      <c r="BP12" s="52"/>
      <c r="BQ12" s="52"/>
      <c r="BR12" s="52"/>
      <c r="BS12" s="52"/>
      <c r="BT12" s="52"/>
      <c r="BU12" s="52"/>
      <c r="BV12" s="52"/>
      <c r="BW12" s="52"/>
      <c r="BX12" s="52"/>
      <c r="BY12" s="52"/>
      <c r="BZ12" s="52"/>
      <c r="CA12" s="52"/>
      <c r="CB12" s="52"/>
      <c r="CC12" s="52"/>
      <c r="CD12" s="52"/>
      <c r="CE12" s="52"/>
      <c r="CF12" s="52"/>
      <c r="CG12" s="52"/>
      <c r="CH12" s="52"/>
      <c r="CI12" s="52"/>
      <c r="CJ12" s="52"/>
      <c r="CK12" s="52"/>
      <c r="CL12" s="52"/>
      <c r="CM12" s="52"/>
      <c r="CN12" s="52"/>
      <c r="CO12" s="52"/>
      <c r="CP12" s="52"/>
      <c r="CQ12" s="52"/>
      <c r="CR12" s="52"/>
      <c r="CS12" s="52"/>
      <c r="CT12" s="52"/>
      <c r="CU12" s="52"/>
      <c r="CV12" s="52"/>
      <c r="CW12" s="52"/>
      <c r="CX12" s="52"/>
    </row>
    <row r="13" spans="1:102" s="58" customFormat="1" ht="12.75" customHeight="1">
      <c r="A13" s="760"/>
      <c r="B13" s="59" t="s">
        <v>151</v>
      </c>
      <c r="C13" s="48"/>
      <c r="D13" s="936">
        <f>表Ⅲ・5!Y13</f>
        <v>5849.1602065212837</v>
      </c>
      <c r="E13" s="926">
        <f t="shared" si="0"/>
        <v>1.592693393574961</v>
      </c>
      <c r="F13" s="927">
        <v>8931.4064665995775</v>
      </c>
      <c r="G13" s="933">
        <v>2.3876375629265447</v>
      </c>
      <c r="H13" s="1004"/>
      <c r="I13" s="1074"/>
      <c r="J13" s="1078"/>
      <c r="K13" s="46"/>
      <c r="L13" s="1095"/>
      <c r="M13" s="1091"/>
      <c r="N13" s="52"/>
      <c r="O13" s="52"/>
      <c r="P13" s="52"/>
      <c r="Q13" s="52"/>
      <c r="R13" s="52"/>
      <c r="S13" s="52"/>
      <c r="T13" s="52"/>
      <c r="AF13" s="52"/>
      <c r="AG13" s="52"/>
      <c r="AH13" s="52"/>
      <c r="AI13" s="52"/>
      <c r="AJ13" s="52"/>
      <c r="AK13" s="52"/>
      <c r="AL13" s="52"/>
      <c r="AM13" s="52"/>
      <c r="AN13" s="52"/>
      <c r="AO13" s="52"/>
      <c r="AP13" s="52"/>
      <c r="AQ13" s="52"/>
      <c r="AR13" s="52"/>
      <c r="AS13" s="52"/>
      <c r="AT13" s="52"/>
      <c r="AU13" s="52"/>
      <c r="AV13" s="52"/>
      <c r="AW13" s="52"/>
      <c r="AX13" s="52"/>
      <c r="AY13" s="52"/>
      <c r="AZ13" s="52"/>
      <c r="BA13" s="52"/>
      <c r="BB13" s="52"/>
      <c r="BC13" s="52"/>
      <c r="BD13" s="52"/>
      <c r="BE13" s="52"/>
      <c r="BF13" s="52"/>
      <c r="BG13" s="52"/>
      <c r="BH13" s="52"/>
      <c r="BI13" s="52"/>
      <c r="BJ13" s="52"/>
      <c r="BK13" s="52"/>
      <c r="BL13" s="52"/>
      <c r="BM13" s="52"/>
      <c r="BN13" s="52"/>
      <c r="BO13" s="52"/>
      <c r="BP13" s="52"/>
      <c r="BQ13" s="52"/>
      <c r="BR13" s="52"/>
      <c r="BS13" s="52"/>
      <c r="BT13" s="52"/>
      <c r="BU13" s="52"/>
      <c r="BV13" s="52"/>
      <c r="BW13" s="52"/>
      <c r="BX13" s="52"/>
      <c r="BY13" s="52"/>
      <c r="BZ13" s="52"/>
      <c r="CA13" s="52"/>
      <c r="CB13" s="52"/>
      <c r="CC13" s="52"/>
      <c r="CD13" s="52"/>
      <c r="CE13" s="52"/>
      <c r="CF13" s="52"/>
      <c r="CG13" s="52"/>
      <c r="CH13" s="52"/>
      <c r="CI13" s="52"/>
      <c r="CJ13" s="52"/>
      <c r="CK13" s="52"/>
      <c r="CL13" s="52"/>
      <c r="CM13" s="52"/>
      <c r="CN13" s="52"/>
      <c r="CO13" s="52"/>
      <c r="CP13" s="52"/>
      <c r="CQ13" s="52"/>
      <c r="CR13" s="52"/>
      <c r="CS13" s="52"/>
      <c r="CT13" s="52"/>
      <c r="CU13" s="52"/>
      <c r="CV13" s="52"/>
      <c r="CW13" s="52"/>
      <c r="CX13" s="52"/>
    </row>
    <row r="14" spans="1:102" s="58" customFormat="1" ht="12.75" customHeight="1">
      <c r="A14" s="760"/>
      <c r="B14" s="59" t="s">
        <v>152</v>
      </c>
      <c r="C14" s="48"/>
      <c r="D14" s="936">
        <f>表Ⅲ・5!Y14</f>
        <v>79914.454731742706</v>
      </c>
      <c r="E14" s="926">
        <f t="shared" si="0"/>
        <v>21.760256106592376</v>
      </c>
      <c r="F14" s="927">
        <v>80234.889593923246</v>
      </c>
      <c r="G14" s="933">
        <v>21.449235007736888</v>
      </c>
      <c r="H14" s="1004"/>
      <c r="I14" s="1074"/>
      <c r="J14" s="1078"/>
      <c r="K14" s="46"/>
      <c r="L14" s="1095"/>
      <c r="M14" s="1091"/>
      <c r="N14" s="52"/>
      <c r="O14" s="52"/>
      <c r="P14" s="52"/>
      <c r="Q14" s="52"/>
      <c r="R14" s="52"/>
      <c r="S14" s="52"/>
      <c r="T14" s="52"/>
      <c r="AF14" s="52"/>
      <c r="AG14" s="52"/>
      <c r="AH14" s="52"/>
      <c r="AI14" s="52"/>
      <c r="AJ14" s="52"/>
      <c r="AK14" s="52"/>
      <c r="AL14" s="52"/>
      <c r="AM14" s="52"/>
      <c r="AN14" s="52"/>
      <c r="AO14" s="52"/>
      <c r="AP14" s="52"/>
      <c r="AQ14" s="52"/>
      <c r="AR14" s="52"/>
      <c r="AS14" s="52"/>
      <c r="AT14" s="52"/>
      <c r="AU14" s="52"/>
      <c r="AV14" s="52"/>
      <c r="AW14" s="52"/>
      <c r="AX14" s="52"/>
      <c r="AY14" s="52"/>
      <c r="AZ14" s="52"/>
      <c r="BA14" s="52"/>
      <c r="BB14" s="52"/>
      <c r="BC14" s="52"/>
      <c r="BD14" s="52"/>
      <c r="BE14" s="52"/>
      <c r="BF14" s="52"/>
      <c r="BG14" s="52"/>
      <c r="BH14" s="52"/>
      <c r="BI14" s="52"/>
      <c r="BJ14" s="52"/>
      <c r="BK14" s="52"/>
      <c r="BL14" s="52"/>
      <c r="BM14" s="52"/>
      <c r="BN14" s="52"/>
      <c r="BO14" s="52"/>
      <c r="BP14" s="52"/>
      <c r="BQ14" s="52"/>
      <c r="BR14" s="52"/>
      <c r="BS14" s="52"/>
      <c r="BT14" s="52"/>
      <c r="BU14" s="52"/>
      <c r="BV14" s="52"/>
      <c r="BW14" s="52"/>
      <c r="BX14" s="52"/>
      <c r="BY14" s="52"/>
      <c r="BZ14" s="52"/>
      <c r="CA14" s="52"/>
      <c r="CB14" s="52"/>
      <c r="CC14" s="52"/>
      <c r="CD14" s="52"/>
      <c r="CE14" s="52"/>
      <c r="CF14" s="52"/>
      <c r="CG14" s="52"/>
      <c r="CH14" s="52"/>
      <c r="CI14" s="52"/>
      <c r="CJ14" s="52"/>
      <c r="CK14" s="52"/>
      <c r="CL14" s="52"/>
      <c r="CM14" s="52"/>
      <c r="CN14" s="52"/>
      <c r="CO14" s="52"/>
      <c r="CP14" s="52"/>
      <c r="CQ14" s="52"/>
      <c r="CR14" s="52"/>
      <c r="CS14" s="52"/>
      <c r="CT14" s="52"/>
      <c r="CU14" s="52"/>
      <c r="CV14" s="52"/>
      <c r="CW14" s="52"/>
      <c r="CX14" s="52"/>
    </row>
    <row r="15" spans="1:102" s="58" customFormat="1" ht="12.75" customHeight="1">
      <c r="A15" s="760"/>
      <c r="B15" s="56" t="s">
        <v>153</v>
      </c>
      <c r="C15" s="48"/>
      <c r="D15" s="936">
        <f>表Ⅲ・5!Y15</f>
        <v>95669.262691632088</v>
      </c>
      <c r="E15" s="926">
        <f t="shared" si="0"/>
        <v>26.050201614800901</v>
      </c>
      <c r="F15" s="927">
        <v>98054.962840235603</v>
      </c>
      <c r="G15" s="933">
        <v>26.213084510736483</v>
      </c>
      <c r="H15" s="1004"/>
      <c r="I15" s="1074"/>
      <c r="J15" s="1078"/>
      <c r="K15" s="46"/>
      <c r="L15" s="1095"/>
      <c r="M15" s="1091"/>
      <c r="N15" s="52"/>
      <c r="O15" s="52"/>
      <c r="P15" s="52"/>
      <c r="Q15" s="52"/>
      <c r="R15" s="52"/>
      <c r="S15" s="52"/>
      <c r="T15" s="52"/>
      <c r="AF15" s="52"/>
      <c r="AG15" s="52"/>
      <c r="AH15" s="52"/>
      <c r="AI15" s="52"/>
      <c r="AJ15" s="52"/>
      <c r="AK15" s="52"/>
      <c r="AL15" s="52"/>
      <c r="AM15" s="52"/>
      <c r="AN15" s="52"/>
      <c r="AO15" s="52"/>
      <c r="AP15" s="52"/>
      <c r="AQ15" s="52"/>
      <c r="AR15" s="52"/>
      <c r="AS15" s="52"/>
      <c r="AT15" s="52"/>
      <c r="AU15" s="52"/>
      <c r="AV15" s="52"/>
      <c r="AW15" s="52"/>
      <c r="AX15" s="52"/>
      <c r="AY15" s="52"/>
      <c r="AZ15" s="52"/>
      <c r="BA15" s="52"/>
      <c r="BB15" s="52"/>
      <c r="BC15" s="52"/>
      <c r="BD15" s="52"/>
      <c r="BE15" s="52"/>
      <c r="BF15" s="52"/>
      <c r="BG15" s="52"/>
      <c r="BH15" s="52"/>
      <c r="BI15" s="52"/>
      <c r="BJ15" s="52"/>
      <c r="BK15" s="52"/>
      <c r="BL15" s="52"/>
      <c r="BM15" s="52"/>
      <c r="BN15" s="52"/>
      <c r="BO15" s="52"/>
      <c r="BP15" s="52"/>
      <c r="BQ15" s="52"/>
      <c r="BR15" s="52"/>
      <c r="BS15" s="52"/>
      <c r="BT15" s="52"/>
      <c r="BU15" s="52"/>
      <c r="BV15" s="52"/>
      <c r="BW15" s="52"/>
      <c r="BX15" s="52"/>
      <c r="BY15" s="52"/>
      <c r="BZ15" s="52"/>
      <c r="CA15" s="52"/>
      <c r="CB15" s="52"/>
      <c r="CC15" s="52"/>
      <c r="CD15" s="52"/>
      <c r="CE15" s="52"/>
      <c r="CF15" s="52"/>
      <c r="CG15" s="52"/>
      <c r="CH15" s="52"/>
      <c r="CI15" s="52"/>
      <c r="CJ15" s="52"/>
      <c r="CK15" s="52"/>
      <c r="CL15" s="52"/>
      <c r="CM15" s="52"/>
      <c r="CN15" s="52"/>
      <c r="CO15" s="52"/>
      <c r="CP15" s="52"/>
      <c r="CQ15" s="52"/>
      <c r="CR15" s="52"/>
      <c r="CS15" s="52"/>
      <c r="CT15" s="52"/>
      <c r="CU15" s="52"/>
      <c r="CV15" s="52"/>
      <c r="CW15" s="52"/>
      <c r="CX15" s="52"/>
    </row>
    <row r="16" spans="1:102" s="58" customFormat="1" ht="12.75" customHeight="1">
      <c r="A16" s="760"/>
      <c r="B16" s="44"/>
      <c r="C16" s="48" t="s">
        <v>154</v>
      </c>
      <c r="D16" s="936">
        <f>表Ⅲ・5!Y16</f>
        <v>8865.4425497804241</v>
      </c>
      <c r="E16" s="926">
        <f t="shared" si="0"/>
        <v>2.4140100940321645</v>
      </c>
      <c r="F16" s="927">
        <v>8639.6872586845111</v>
      </c>
      <c r="G16" s="933">
        <v>2.3096521144700293</v>
      </c>
      <c r="H16" s="1004"/>
      <c r="I16" s="1074"/>
      <c r="J16" s="1078"/>
      <c r="K16" s="46"/>
      <c r="L16" s="1095"/>
      <c r="M16" s="1091"/>
      <c r="N16" s="52"/>
      <c r="O16" s="52"/>
      <c r="P16" s="52"/>
      <c r="Q16" s="52"/>
      <c r="R16" s="52"/>
      <c r="S16" s="52"/>
      <c r="T16" s="52"/>
      <c r="AF16" s="52"/>
      <c r="AG16" s="52"/>
      <c r="AH16" s="52"/>
      <c r="AI16" s="52"/>
      <c r="AJ16" s="52"/>
      <c r="AK16" s="52"/>
      <c r="AL16" s="52"/>
      <c r="AM16" s="52"/>
      <c r="AN16" s="52"/>
      <c r="AO16" s="52"/>
      <c r="AP16" s="52"/>
      <c r="AQ16" s="52"/>
      <c r="AR16" s="52"/>
      <c r="AS16" s="52"/>
      <c r="AT16" s="52"/>
      <c r="AU16" s="52"/>
      <c r="AV16" s="52"/>
      <c r="AW16" s="52"/>
      <c r="AX16" s="52"/>
      <c r="AY16" s="52"/>
      <c r="AZ16" s="52"/>
      <c r="BA16" s="52"/>
      <c r="BB16" s="52"/>
      <c r="BC16" s="52"/>
      <c r="BD16" s="52"/>
      <c r="BE16" s="52"/>
      <c r="BF16" s="52"/>
      <c r="BG16" s="52"/>
      <c r="BH16" s="52"/>
      <c r="BI16" s="52"/>
      <c r="BJ16" s="52"/>
      <c r="BK16" s="52"/>
      <c r="BL16" s="52"/>
      <c r="BM16" s="52"/>
      <c r="BN16" s="52"/>
      <c r="BO16" s="52"/>
      <c r="BP16" s="52"/>
      <c r="BQ16" s="52"/>
      <c r="BR16" s="52"/>
      <c r="BS16" s="52"/>
      <c r="BT16" s="52"/>
      <c r="BU16" s="52"/>
      <c r="BV16" s="52"/>
      <c r="BW16" s="52"/>
      <c r="BX16" s="52"/>
      <c r="BY16" s="52"/>
      <c r="BZ16" s="52"/>
      <c r="CA16" s="52"/>
      <c r="CB16" s="52"/>
      <c r="CC16" s="52"/>
      <c r="CD16" s="52"/>
      <c r="CE16" s="52"/>
      <c r="CF16" s="52"/>
      <c r="CG16" s="52"/>
      <c r="CH16" s="52"/>
      <c r="CI16" s="52"/>
      <c r="CJ16" s="52"/>
      <c r="CK16" s="52"/>
      <c r="CL16" s="52"/>
      <c r="CM16" s="52"/>
      <c r="CN16" s="52"/>
      <c r="CO16" s="52"/>
      <c r="CP16" s="52"/>
      <c r="CQ16" s="52"/>
      <c r="CR16" s="52"/>
      <c r="CS16" s="52"/>
      <c r="CT16" s="52"/>
      <c r="CU16" s="52"/>
      <c r="CV16" s="52"/>
      <c r="CW16" s="52"/>
      <c r="CX16" s="52"/>
    </row>
    <row r="17" spans="1:102" s="58" customFormat="1" ht="12.75" customHeight="1">
      <c r="A17" s="760"/>
      <c r="B17" s="44"/>
      <c r="C17" s="48" t="s">
        <v>155</v>
      </c>
      <c r="D17" s="936">
        <f>表Ⅲ・5!Y17</f>
        <v>2507.7277771765303</v>
      </c>
      <c r="E17" s="926">
        <f t="shared" si="0"/>
        <v>0.68284015526544939</v>
      </c>
      <c r="F17" s="927">
        <v>2516.6905898254645</v>
      </c>
      <c r="G17" s="933">
        <v>0.67278821191292226</v>
      </c>
      <c r="H17" s="1004"/>
      <c r="I17" s="1074"/>
      <c r="J17" s="1078"/>
      <c r="K17" s="46"/>
      <c r="L17" s="1095"/>
      <c r="M17" s="1091"/>
      <c r="N17" s="52"/>
      <c r="O17" s="52"/>
      <c r="P17" s="52"/>
      <c r="Q17" s="52"/>
      <c r="R17" s="52"/>
      <c r="S17" s="52"/>
      <c r="T17" s="52"/>
      <c r="AF17" s="52"/>
      <c r="AG17" s="52"/>
      <c r="AH17" s="52"/>
      <c r="AI17" s="52"/>
      <c r="AJ17" s="52"/>
      <c r="AK17" s="52"/>
      <c r="AL17" s="52"/>
      <c r="AM17" s="52"/>
      <c r="AN17" s="52"/>
      <c r="AO17" s="52"/>
      <c r="AP17" s="52"/>
      <c r="AQ17" s="52"/>
      <c r="AR17" s="52"/>
      <c r="AS17" s="52"/>
      <c r="AT17" s="52"/>
      <c r="AU17" s="52"/>
      <c r="AV17" s="52"/>
      <c r="AW17" s="52"/>
      <c r="AX17" s="52"/>
      <c r="AY17" s="52"/>
      <c r="AZ17" s="52"/>
      <c r="BA17" s="52"/>
      <c r="BB17" s="52"/>
      <c r="BC17" s="52"/>
      <c r="BD17" s="52"/>
      <c r="BE17" s="52"/>
      <c r="BF17" s="52"/>
      <c r="BG17" s="52"/>
      <c r="BH17" s="52"/>
      <c r="BI17" s="52"/>
      <c r="BJ17" s="52"/>
      <c r="BK17" s="52"/>
      <c r="BL17" s="52"/>
      <c r="BM17" s="52"/>
      <c r="BN17" s="52"/>
      <c r="BO17" s="52"/>
      <c r="BP17" s="52"/>
      <c r="BQ17" s="52"/>
      <c r="BR17" s="52"/>
      <c r="BS17" s="52"/>
      <c r="BT17" s="52"/>
      <c r="BU17" s="52"/>
      <c r="BV17" s="52"/>
      <c r="BW17" s="52"/>
      <c r="BX17" s="52"/>
      <c r="BY17" s="52"/>
      <c r="BZ17" s="52"/>
      <c r="CA17" s="52"/>
      <c r="CB17" s="52"/>
      <c r="CC17" s="52"/>
      <c r="CD17" s="52"/>
      <c r="CE17" s="52"/>
      <c r="CF17" s="52"/>
      <c r="CG17" s="52"/>
      <c r="CH17" s="52"/>
      <c r="CI17" s="52"/>
      <c r="CJ17" s="52"/>
      <c r="CK17" s="52"/>
      <c r="CL17" s="52"/>
      <c r="CM17" s="52"/>
      <c r="CN17" s="52"/>
      <c r="CO17" s="52"/>
      <c r="CP17" s="52"/>
      <c r="CQ17" s="52"/>
      <c r="CR17" s="52"/>
      <c r="CS17" s="52"/>
      <c r="CT17" s="52"/>
      <c r="CU17" s="52"/>
      <c r="CV17" s="52"/>
      <c r="CW17" s="52"/>
      <c r="CX17" s="52"/>
    </row>
    <row r="18" spans="1:102" s="58" customFormat="1" ht="12.75" customHeight="1">
      <c r="A18" s="760"/>
      <c r="B18" s="44"/>
      <c r="C18" s="48" t="s">
        <v>156</v>
      </c>
      <c r="D18" s="936">
        <f>表Ⅲ・5!Y18</f>
        <v>572.27409777114008</v>
      </c>
      <c r="E18" s="926">
        <f t="shared" si="0"/>
        <v>0.15582701493078852</v>
      </c>
      <c r="F18" s="927">
        <v>695.3568743769215</v>
      </c>
      <c r="G18" s="933">
        <v>0.18589011698329272</v>
      </c>
      <c r="H18" s="1004"/>
      <c r="I18" s="1074"/>
      <c r="J18" s="1078"/>
      <c r="K18" s="46"/>
      <c r="L18" s="1095"/>
      <c r="M18" s="1091"/>
      <c r="N18" s="52"/>
      <c r="O18" s="52"/>
      <c r="P18" s="52"/>
      <c r="Q18" s="52"/>
      <c r="R18" s="52"/>
      <c r="S18" s="52"/>
      <c r="T18" s="52"/>
      <c r="AF18" s="52"/>
      <c r="AG18" s="52"/>
      <c r="AH18" s="52"/>
      <c r="AI18" s="52"/>
      <c r="AJ18" s="52"/>
      <c r="AK18" s="52"/>
      <c r="AL18" s="52"/>
      <c r="AM18" s="52"/>
      <c r="AN18" s="52"/>
      <c r="AO18" s="52"/>
      <c r="AP18" s="52"/>
      <c r="AQ18" s="52"/>
      <c r="AR18" s="52"/>
      <c r="AS18" s="52"/>
      <c r="AT18" s="52"/>
      <c r="AU18" s="52"/>
      <c r="AV18" s="52"/>
      <c r="AW18" s="52"/>
      <c r="AX18" s="52"/>
      <c r="AY18" s="52"/>
      <c r="AZ18" s="52"/>
      <c r="BA18" s="52"/>
      <c r="BB18" s="52"/>
      <c r="BC18" s="52"/>
      <c r="BD18" s="52"/>
      <c r="BE18" s="52"/>
      <c r="BF18" s="52"/>
      <c r="BG18" s="52"/>
      <c r="BH18" s="52"/>
      <c r="BI18" s="52"/>
      <c r="BJ18" s="52"/>
      <c r="BK18" s="52"/>
      <c r="BL18" s="52"/>
      <c r="BM18" s="52"/>
      <c r="BN18" s="52"/>
      <c r="BO18" s="52"/>
      <c r="BP18" s="52"/>
      <c r="BQ18" s="52"/>
      <c r="BR18" s="52"/>
      <c r="BS18" s="52"/>
      <c r="BT18" s="52"/>
      <c r="BU18" s="52"/>
      <c r="BV18" s="52"/>
      <c r="BW18" s="52"/>
      <c r="BX18" s="52"/>
      <c r="BY18" s="52"/>
      <c r="BZ18" s="52"/>
      <c r="CA18" s="52"/>
      <c r="CB18" s="52"/>
      <c r="CC18" s="52"/>
      <c r="CD18" s="52"/>
      <c r="CE18" s="52"/>
      <c r="CF18" s="52"/>
      <c r="CG18" s="52"/>
      <c r="CH18" s="52"/>
      <c r="CI18" s="52"/>
      <c r="CJ18" s="52"/>
      <c r="CK18" s="52"/>
      <c r="CL18" s="52"/>
      <c r="CM18" s="52"/>
      <c r="CN18" s="52"/>
      <c r="CO18" s="52"/>
      <c r="CP18" s="52"/>
      <c r="CQ18" s="52"/>
      <c r="CR18" s="52"/>
      <c r="CS18" s="52"/>
      <c r="CT18" s="52"/>
      <c r="CU18" s="52"/>
      <c r="CV18" s="52"/>
      <c r="CW18" s="52"/>
      <c r="CX18" s="52"/>
    </row>
    <row r="19" spans="1:102" s="58" customFormat="1" ht="12.75" customHeight="1">
      <c r="A19" s="760"/>
      <c r="B19" s="44"/>
      <c r="C19" s="48" t="s">
        <v>157</v>
      </c>
      <c r="D19" s="936">
        <f>表Ⅲ・5!Y19</f>
        <v>751.77182103312509</v>
      </c>
      <c r="E19" s="926">
        <f t="shared" si="0"/>
        <v>0.20470323440625687</v>
      </c>
      <c r="F19" s="927">
        <v>899.07549037578883</v>
      </c>
      <c r="G19" s="933">
        <v>0.24035032116785177</v>
      </c>
      <c r="H19" s="1004"/>
      <c r="I19" s="1074"/>
      <c r="J19" s="1078"/>
      <c r="K19" s="46"/>
      <c r="L19" s="1095"/>
      <c r="M19" s="1091"/>
      <c r="N19" s="52"/>
      <c r="O19" s="52"/>
      <c r="P19" s="52"/>
      <c r="Q19" s="52"/>
      <c r="R19" s="52"/>
      <c r="S19" s="52"/>
      <c r="T19" s="52"/>
      <c r="AF19" s="52"/>
      <c r="AG19" s="52"/>
      <c r="AH19" s="52"/>
      <c r="AI19" s="52"/>
      <c r="AJ19" s="52"/>
      <c r="AK19" s="52"/>
      <c r="AL19" s="52"/>
      <c r="AM19" s="52"/>
      <c r="AN19" s="52"/>
      <c r="AO19" s="52"/>
      <c r="AP19" s="52"/>
      <c r="AQ19" s="52"/>
      <c r="AR19" s="52"/>
      <c r="AS19" s="52"/>
      <c r="AT19" s="52"/>
      <c r="AU19" s="52"/>
      <c r="AV19" s="52"/>
      <c r="AW19" s="52"/>
      <c r="AX19" s="52"/>
      <c r="AY19" s="52"/>
      <c r="AZ19" s="52"/>
      <c r="BA19" s="52"/>
      <c r="BB19" s="52"/>
      <c r="BC19" s="52"/>
      <c r="BD19" s="52"/>
      <c r="BE19" s="52"/>
      <c r="BF19" s="52"/>
      <c r="BG19" s="52"/>
      <c r="BH19" s="52"/>
      <c r="BI19" s="52"/>
      <c r="BJ19" s="52"/>
      <c r="BK19" s="52"/>
      <c r="BL19" s="52"/>
      <c r="BM19" s="52"/>
      <c r="BN19" s="52"/>
      <c r="BO19" s="52"/>
      <c r="BP19" s="52"/>
      <c r="BQ19" s="52"/>
      <c r="BR19" s="52"/>
      <c r="BS19" s="52"/>
      <c r="BT19" s="52"/>
      <c r="BU19" s="52"/>
      <c r="BV19" s="52"/>
      <c r="BW19" s="52"/>
      <c r="BX19" s="52"/>
      <c r="BY19" s="52"/>
      <c r="BZ19" s="52"/>
      <c r="CA19" s="52"/>
      <c r="CB19" s="52"/>
      <c r="CC19" s="52"/>
      <c r="CD19" s="52"/>
      <c r="CE19" s="52"/>
      <c r="CF19" s="52"/>
      <c r="CG19" s="52"/>
      <c r="CH19" s="52"/>
      <c r="CI19" s="52"/>
      <c r="CJ19" s="52"/>
      <c r="CK19" s="52"/>
      <c r="CL19" s="52"/>
      <c r="CM19" s="52"/>
      <c r="CN19" s="52"/>
      <c r="CO19" s="52"/>
      <c r="CP19" s="52"/>
      <c r="CQ19" s="52"/>
      <c r="CR19" s="52"/>
      <c r="CS19" s="52"/>
      <c r="CT19" s="52"/>
      <c r="CU19" s="52"/>
      <c r="CV19" s="52"/>
      <c r="CW19" s="52"/>
      <c r="CX19" s="52"/>
    </row>
    <row r="20" spans="1:102" s="58" customFormat="1" ht="12.75" customHeight="1">
      <c r="A20" s="760"/>
      <c r="B20" s="44"/>
      <c r="C20" s="48" t="s">
        <v>158</v>
      </c>
      <c r="D20" s="936">
        <f>表Ⅲ・5!Y20</f>
        <v>201.68961857538491</v>
      </c>
      <c r="E20" s="926">
        <f t="shared" si="0"/>
        <v>5.4918947629358353E-2</v>
      </c>
      <c r="F20" s="927">
        <v>177.54296783694173</v>
      </c>
      <c r="G20" s="933">
        <v>4.7462654468387953E-2</v>
      </c>
      <c r="H20" s="1004"/>
      <c r="I20" s="1074"/>
      <c r="J20" s="1078"/>
      <c r="K20" s="46"/>
      <c r="L20" s="1095"/>
      <c r="M20" s="1091"/>
      <c r="N20" s="52"/>
      <c r="O20" s="52"/>
      <c r="P20" s="52"/>
      <c r="Q20" s="52"/>
      <c r="R20" s="52"/>
      <c r="S20" s="52"/>
      <c r="T20" s="52"/>
      <c r="AF20" s="52"/>
      <c r="AG20" s="52"/>
      <c r="AH20" s="52"/>
      <c r="AI20" s="52"/>
      <c r="AJ20" s="52"/>
      <c r="AK20" s="52"/>
      <c r="AL20" s="52"/>
      <c r="AM20" s="52"/>
      <c r="AN20" s="52"/>
      <c r="AO20" s="52"/>
      <c r="AP20" s="52"/>
      <c r="AQ20" s="52"/>
      <c r="AR20" s="52"/>
      <c r="AS20" s="52"/>
      <c r="AT20" s="52"/>
      <c r="AU20" s="52"/>
      <c r="AV20" s="52"/>
      <c r="AW20" s="52"/>
      <c r="AX20" s="52"/>
      <c r="AY20" s="52"/>
      <c r="AZ20" s="52"/>
      <c r="BA20" s="52"/>
      <c r="BB20" s="52"/>
      <c r="BC20" s="52"/>
      <c r="BD20" s="52"/>
      <c r="BE20" s="52"/>
      <c r="BF20" s="52"/>
      <c r="BG20" s="52"/>
      <c r="BH20" s="52"/>
      <c r="BI20" s="52"/>
      <c r="BJ20" s="52"/>
      <c r="BK20" s="52"/>
      <c r="BL20" s="52"/>
      <c r="BM20" s="52"/>
      <c r="BN20" s="52"/>
      <c r="BO20" s="52"/>
      <c r="BP20" s="52"/>
      <c r="BQ20" s="52"/>
      <c r="BR20" s="52"/>
      <c r="BS20" s="52"/>
      <c r="BT20" s="52"/>
      <c r="BU20" s="52"/>
      <c r="BV20" s="52"/>
      <c r="BW20" s="52"/>
      <c r="BX20" s="52"/>
      <c r="BY20" s="52"/>
      <c r="BZ20" s="52"/>
      <c r="CA20" s="52"/>
      <c r="CB20" s="52"/>
      <c r="CC20" s="52"/>
      <c r="CD20" s="52"/>
      <c r="CE20" s="52"/>
      <c r="CF20" s="52"/>
      <c r="CG20" s="52"/>
      <c r="CH20" s="52"/>
      <c r="CI20" s="52"/>
      <c r="CJ20" s="52"/>
      <c r="CK20" s="52"/>
      <c r="CL20" s="52"/>
      <c r="CM20" s="52"/>
      <c r="CN20" s="52"/>
      <c r="CO20" s="52"/>
      <c r="CP20" s="52"/>
      <c r="CQ20" s="52"/>
      <c r="CR20" s="52"/>
      <c r="CS20" s="52"/>
      <c r="CT20" s="52"/>
      <c r="CU20" s="52"/>
      <c r="CV20" s="52"/>
      <c r="CW20" s="52"/>
      <c r="CX20" s="52"/>
    </row>
    <row r="21" spans="1:102" s="58" customFormat="1" ht="12.75" customHeight="1">
      <c r="A21" s="760"/>
      <c r="B21" s="44"/>
      <c r="C21" s="48" t="s">
        <v>159</v>
      </c>
      <c r="D21" s="936">
        <f>表Ⅲ・5!Y21</f>
        <v>27295.164268746368</v>
      </c>
      <c r="E21" s="926">
        <f t="shared" si="0"/>
        <v>7.4323195591236164</v>
      </c>
      <c r="F21" s="927">
        <v>27780.747794467476</v>
      </c>
      <c r="G21" s="933">
        <v>7.4266418406006132</v>
      </c>
      <c r="H21" s="1004"/>
      <c r="I21" s="1074"/>
      <c r="J21" s="1078"/>
      <c r="K21" s="46"/>
      <c r="L21" s="1095"/>
      <c r="M21" s="1091"/>
      <c r="N21" s="52"/>
      <c r="O21" s="52"/>
      <c r="P21" s="52"/>
      <c r="Q21" s="52"/>
      <c r="R21" s="52"/>
      <c r="S21" s="52"/>
      <c r="T21" s="52"/>
      <c r="AF21" s="52"/>
      <c r="AG21" s="52"/>
      <c r="AH21" s="52"/>
      <c r="AI21" s="52"/>
      <c r="AJ21" s="52"/>
      <c r="AK21" s="52"/>
      <c r="AL21" s="52"/>
      <c r="AM21" s="52"/>
      <c r="AN21" s="52"/>
      <c r="AO21" s="52"/>
      <c r="AP21" s="52"/>
      <c r="AQ21" s="52"/>
      <c r="AR21" s="52"/>
      <c r="AS21" s="52"/>
      <c r="AT21" s="52"/>
      <c r="AU21" s="52"/>
      <c r="AV21" s="52"/>
      <c r="AW21" s="52"/>
      <c r="AX21" s="52"/>
      <c r="AY21" s="52"/>
      <c r="AZ21" s="52"/>
      <c r="BA21" s="52"/>
      <c r="BB21" s="52"/>
      <c r="BC21" s="52"/>
      <c r="BD21" s="52"/>
      <c r="BE21" s="52"/>
      <c r="BF21" s="52"/>
      <c r="BG21" s="52"/>
      <c r="BH21" s="52"/>
      <c r="BI21" s="52"/>
      <c r="BJ21" s="52"/>
      <c r="BK21" s="52"/>
      <c r="BL21" s="52"/>
      <c r="BM21" s="52"/>
      <c r="BN21" s="52"/>
      <c r="BO21" s="52"/>
      <c r="BP21" s="52"/>
      <c r="BQ21" s="52"/>
      <c r="BR21" s="52"/>
      <c r="BS21" s="52"/>
      <c r="BT21" s="52"/>
      <c r="BU21" s="52"/>
      <c r="BV21" s="52"/>
      <c r="BW21" s="52"/>
      <c r="BX21" s="52"/>
      <c r="BY21" s="52"/>
      <c r="BZ21" s="52"/>
      <c r="CA21" s="52"/>
      <c r="CB21" s="52"/>
      <c r="CC21" s="52"/>
      <c r="CD21" s="52"/>
      <c r="CE21" s="52"/>
      <c r="CF21" s="52"/>
      <c r="CG21" s="52"/>
      <c r="CH21" s="52"/>
      <c r="CI21" s="52"/>
      <c r="CJ21" s="52"/>
      <c r="CK21" s="52"/>
      <c r="CL21" s="52"/>
      <c r="CM21" s="52"/>
      <c r="CN21" s="52"/>
      <c r="CO21" s="52"/>
      <c r="CP21" s="52"/>
      <c r="CQ21" s="52"/>
      <c r="CR21" s="52"/>
      <c r="CS21" s="52"/>
      <c r="CT21" s="52"/>
      <c r="CU21" s="52"/>
      <c r="CV21" s="52"/>
      <c r="CW21" s="52"/>
      <c r="CX21" s="52"/>
    </row>
    <row r="22" spans="1:102" s="58" customFormat="1" ht="12.75" customHeight="1">
      <c r="A22" s="760"/>
      <c r="B22" s="44"/>
      <c r="C22" s="48" t="s">
        <v>160</v>
      </c>
      <c r="D22" s="936">
        <f>表Ⅲ・5!Y22</f>
        <v>471.60625753271347</v>
      </c>
      <c r="E22" s="926">
        <f t="shared" si="0"/>
        <v>0.12841572879189203</v>
      </c>
      <c r="F22" s="927">
        <v>513.16909522909509</v>
      </c>
      <c r="G22" s="933">
        <v>0.13718576267736543</v>
      </c>
      <c r="H22" s="1004"/>
      <c r="I22" s="1074"/>
      <c r="J22" s="1078"/>
      <c r="K22" s="46"/>
      <c r="L22" s="1095"/>
      <c r="M22" s="1091"/>
      <c r="N22" s="52"/>
      <c r="O22" s="52"/>
      <c r="P22" s="52"/>
      <c r="Q22" s="52"/>
      <c r="R22" s="52"/>
      <c r="S22" s="52"/>
      <c r="T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  <c r="BH22" s="52"/>
      <c r="BI22" s="52"/>
      <c r="BJ22" s="52"/>
      <c r="BK22" s="52"/>
      <c r="BL22" s="52"/>
      <c r="BM22" s="52"/>
      <c r="BN22" s="52"/>
      <c r="BO22" s="52"/>
      <c r="BP22" s="52"/>
      <c r="BQ22" s="52"/>
      <c r="BR22" s="52"/>
      <c r="BS22" s="52"/>
      <c r="BT22" s="52"/>
      <c r="BU22" s="52"/>
      <c r="BV22" s="52"/>
      <c r="BW22" s="52"/>
      <c r="BX22" s="52"/>
      <c r="BY22" s="52"/>
      <c r="BZ22" s="52"/>
      <c r="CA22" s="52"/>
      <c r="CB22" s="52"/>
      <c r="CC22" s="52"/>
      <c r="CD22" s="52"/>
      <c r="CE22" s="52"/>
      <c r="CF22" s="52"/>
      <c r="CG22" s="52"/>
      <c r="CH22" s="52"/>
      <c r="CI22" s="52"/>
      <c r="CJ22" s="52"/>
      <c r="CK22" s="52"/>
      <c r="CL22" s="52"/>
      <c r="CM22" s="52"/>
      <c r="CN22" s="52"/>
      <c r="CO22" s="52"/>
      <c r="CP22" s="52"/>
      <c r="CQ22" s="52"/>
      <c r="CR22" s="52"/>
      <c r="CS22" s="52"/>
      <c r="CT22" s="52"/>
      <c r="CU22" s="52"/>
      <c r="CV22" s="52"/>
      <c r="CW22" s="52"/>
      <c r="CX22" s="52"/>
    </row>
    <row r="23" spans="1:102" s="58" customFormat="1" ht="12.75" customHeight="1">
      <c r="A23" s="760"/>
      <c r="B23" s="44"/>
      <c r="C23" s="48" t="s">
        <v>161</v>
      </c>
      <c r="D23" s="936">
        <f>表Ⅲ・5!Y23</f>
        <v>9764.9271536632623</v>
      </c>
      <c r="E23" s="926">
        <f t="shared" si="0"/>
        <v>2.6589346875882383</v>
      </c>
      <c r="F23" s="927">
        <v>9306.0536349348113</v>
      </c>
      <c r="G23" s="933">
        <v>2.4877921864235804</v>
      </c>
      <c r="H23" s="1004"/>
      <c r="I23" s="1074"/>
      <c r="J23" s="1078"/>
      <c r="K23" s="46"/>
      <c r="L23" s="1095"/>
      <c r="M23" s="1091"/>
      <c r="N23" s="52"/>
      <c r="O23" s="52"/>
      <c r="P23" s="52"/>
      <c r="Q23" s="52"/>
      <c r="R23" s="52"/>
      <c r="S23" s="52"/>
      <c r="T23" s="52"/>
      <c r="AF23" s="52"/>
      <c r="AG23" s="52"/>
      <c r="AH23" s="52"/>
      <c r="AI23" s="52"/>
      <c r="AJ23" s="52"/>
      <c r="AK23" s="52"/>
      <c r="AL23" s="52"/>
      <c r="AM23" s="52"/>
      <c r="AN23" s="52"/>
      <c r="AO23" s="52"/>
      <c r="AP23" s="52"/>
      <c r="AQ23" s="52"/>
      <c r="AR23" s="52"/>
      <c r="AS23" s="52"/>
      <c r="AT23" s="52"/>
      <c r="AU23" s="52"/>
      <c r="AV23" s="52"/>
      <c r="AW23" s="52"/>
      <c r="AX23" s="52"/>
      <c r="AY23" s="52"/>
      <c r="AZ23" s="52"/>
      <c r="BA23" s="52"/>
      <c r="BB23" s="52"/>
      <c r="BC23" s="52"/>
      <c r="BD23" s="52"/>
      <c r="BE23" s="52"/>
      <c r="BF23" s="52"/>
      <c r="BG23" s="52"/>
      <c r="BH23" s="52"/>
      <c r="BI23" s="52"/>
      <c r="BJ23" s="52"/>
      <c r="BK23" s="52"/>
      <c r="BL23" s="52"/>
      <c r="BM23" s="52"/>
      <c r="BN23" s="52"/>
      <c r="BO23" s="52"/>
      <c r="BP23" s="52"/>
      <c r="BQ23" s="52"/>
      <c r="BR23" s="52"/>
      <c r="BS23" s="52"/>
      <c r="BT23" s="52"/>
      <c r="BU23" s="52"/>
      <c r="BV23" s="52"/>
      <c r="BW23" s="52"/>
      <c r="BX23" s="52"/>
      <c r="BY23" s="52"/>
      <c r="BZ23" s="52"/>
      <c r="CA23" s="52"/>
      <c r="CB23" s="52"/>
      <c r="CC23" s="52"/>
      <c r="CD23" s="52"/>
      <c r="CE23" s="52"/>
      <c r="CF23" s="52"/>
      <c r="CG23" s="52"/>
      <c r="CH23" s="52"/>
      <c r="CI23" s="52"/>
      <c r="CJ23" s="52"/>
      <c r="CK23" s="52"/>
      <c r="CL23" s="52"/>
      <c r="CM23" s="52"/>
      <c r="CN23" s="52"/>
      <c r="CO23" s="52"/>
      <c r="CP23" s="52"/>
      <c r="CQ23" s="52"/>
      <c r="CR23" s="52"/>
      <c r="CS23" s="52"/>
      <c r="CT23" s="52"/>
      <c r="CU23" s="52"/>
      <c r="CV23" s="52"/>
      <c r="CW23" s="52"/>
      <c r="CX23" s="52"/>
    </row>
    <row r="24" spans="1:102" s="58" customFormat="1" ht="12.75" customHeight="1">
      <c r="A24" s="760"/>
      <c r="B24" s="44"/>
      <c r="C24" s="48" t="s">
        <v>162</v>
      </c>
      <c r="D24" s="936">
        <f>表Ⅲ・5!Y24</f>
        <v>1117.3983815771958</v>
      </c>
      <c r="E24" s="926">
        <f t="shared" si="0"/>
        <v>0.30426128837182109</v>
      </c>
      <c r="F24" s="927">
        <v>1151.2717791830723</v>
      </c>
      <c r="G24" s="933">
        <v>0.30777008698399616</v>
      </c>
      <c r="H24" s="1004"/>
      <c r="I24" s="1074"/>
      <c r="J24" s="1078"/>
      <c r="K24" s="46"/>
      <c r="L24" s="1095"/>
      <c r="M24" s="1091"/>
      <c r="N24" s="52"/>
      <c r="O24" s="52"/>
      <c r="P24" s="52"/>
      <c r="Q24" s="52"/>
      <c r="R24" s="52"/>
      <c r="S24" s="52"/>
      <c r="T24" s="52"/>
      <c r="AF24" s="52"/>
      <c r="AG24" s="52"/>
      <c r="AH24" s="52"/>
      <c r="AI24" s="52"/>
      <c r="AJ24" s="52"/>
      <c r="AK24" s="52"/>
      <c r="AL24" s="52"/>
      <c r="AM24" s="52"/>
      <c r="AN24" s="52"/>
      <c r="AO24" s="52"/>
      <c r="AP24" s="52"/>
      <c r="AQ24" s="52"/>
      <c r="AR24" s="52"/>
      <c r="AS24" s="52"/>
      <c r="AT24" s="52"/>
      <c r="AU24" s="52"/>
      <c r="AV24" s="52"/>
      <c r="AW24" s="52"/>
      <c r="AX24" s="52"/>
      <c r="AY24" s="52"/>
      <c r="AZ24" s="52"/>
      <c r="BA24" s="52"/>
      <c r="BB24" s="52"/>
      <c r="BC24" s="52"/>
      <c r="BD24" s="52"/>
      <c r="BE24" s="52"/>
      <c r="BF24" s="52"/>
      <c r="BG24" s="52"/>
      <c r="BH24" s="52"/>
      <c r="BI24" s="52"/>
      <c r="BJ24" s="52"/>
      <c r="BK24" s="52"/>
      <c r="BL24" s="52"/>
      <c r="BM24" s="52"/>
      <c r="BN24" s="52"/>
      <c r="BO24" s="52"/>
      <c r="BP24" s="52"/>
      <c r="BQ24" s="52"/>
      <c r="BR24" s="52"/>
      <c r="BS24" s="52"/>
      <c r="BT24" s="52"/>
      <c r="BU24" s="52"/>
      <c r="BV24" s="52"/>
      <c r="BW24" s="52"/>
      <c r="BX24" s="52"/>
      <c r="BY24" s="52"/>
      <c r="BZ24" s="52"/>
      <c r="CA24" s="52"/>
      <c r="CB24" s="52"/>
      <c r="CC24" s="52"/>
      <c r="CD24" s="52"/>
      <c r="CE24" s="52"/>
      <c r="CF24" s="52"/>
      <c r="CG24" s="52"/>
      <c r="CH24" s="52"/>
      <c r="CI24" s="52"/>
      <c r="CJ24" s="52"/>
      <c r="CK24" s="52"/>
      <c r="CL24" s="52"/>
      <c r="CM24" s="52"/>
      <c r="CN24" s="52"/>
      <c r="CO24" s="52"/>
      <c r="CP24" s="52"/>
      <c r="CQ24" s="52"/>
      <c r="CR24" s="52"/>
      <c r="CS24" s="52"/>
      <c r="CT24" s="52"/>
      <c r="CU24" s="52"/>
      <c r="CV24" s="52"/>
      <c r="CW24" s="52"/>
      <c r="CX24" s="52"/>
    </row>
    <row r="25" spans="1:102" s="58" customFormat="1" ht="12.75" customHeight="1">
      <c r="A25" s="760"/>
      <c r="B25" s="44"/>
      <c r="C25" s="48" t="s">
        <v>163</v>
      </c>
      <c r="D25" s="936">
        <f>表Ⅲ・5!Y25</f>
        <v>988.18376484982048</v>
      </c>
      <c r="E25" s="926">
        <f t="shared" si="0"/>
        <v>0.26907687571279293</v>
      </c>
      <c r="F25" s="927">
        <v>1004.2682874451899</v>
      </c>
      <c r="G25" s="933">
        <v>0.26847156663702537</v>
      </c>
      <c r="H25" s="1004"/>
      <c r="I25" s="1074"/>
      <c r="J25" s="1078"/>
      <c r="K25" s="46"/>
      <c r="L25" s="1095"/>
      <c r="M25" s="1091"/>
      <c r="N25" s="52"/>
      <c r="O25" s="52"/>
      <c r="P25" s="52"/>
      <c r="Q25" s="52"/>
      <c r="R25" s="52"/>
      <c r="S25" s="52"/>
      <c r="T25" s="52"/>
      <c r="AF25" s="52"/>
      <c r="AG25" s="52"/>
      <c r="AH25" s="52"/>
      <c r="AI25" s="52"/>
      <c r="AJ25" s="52"/>
      <c r="AK25" s="52"/>
      <c r="AL25" s="52"/>
      <c r="AM25" s="52"/>
      <c r="AN25" s="52"/>
      <c r="AO25" s="52"/>
      <c r="AP25" s="52"/>
      <c r="AQ25" s="52"/>
      <c r="AR25" s="52"/>
      <c r="AS25" s="52"/>
      <c r="AT25" s="52"/>
      <c r="AU25" s="52"/>
      <c r="AV25" s="52"/>
      <c r="AW25" s="52"/>
      <c r="AX25" s="52"/>
      <c r="AY25" s="52"/>
      <c r="AZ25" s="52"/>
      <c r="BA25" s="52"/>
      <c r="BB25" s="52"/>
      <c r="BC25" s="52"/>
      <c r="BD25" s="52"/>
      <c r="BE25" s="52"/>
      <c r="BF25" s="52"/>
      <c r="BG25" s="52"/>
      <c r="BH25" s="52"/>
      <c r="BI25" s="52"/>
      <c r="BJ25" s="52"/>
      <c r="BK25" s="52"/>
      <c r="BL25" s="52"/>
      <c r="BM25" s="52"/>
      <c r="BN25" s="52"/>
      <c r="BO25" s="52"/>
      <c r="BP25" s="52"/>
      <c r="BQ25" s="52"/>
      <c r="BR25" s="52"/>
      <c r="BS25" s="52"/>
      <c r="BT25" s="52"/>
      <c r="BU25" s="52"/>
      <c r="BV25" s="52"/>
      <c r="BW25" s="52"/>
      <c r="BX25" s="52"/>
      <c r="BY25" s="52"/>
      <c r="BZ25" s="52"/>
      <c r="CA25" s="52"/>
      <c r="CB25" s="52"/>
      <c r="CC25" s="52"/>
      <c r="CD25" s="52"/>
      <c r="CE25" s="52"/>
      <c r="CF25" s="52"/>
      <c r="CG25" s="52"/>
      <c r="CH25" s="52"/>
      <c r="CI25" s="52"/>
      <c r="CJ25" s="52"/>
      <c r="CK25" s="52"/>
      <c r="CL25" s="52"/>
      <c r="CM25" s="52"/>
      <c r="CN25" s="52"/>
      <c r="CO25" s="52"/>
      <c r="CP25" s="52"/>
      <c r="CQ25" s="52"/>
      <c r="CR25" s="52"/>
      <c r="CS25" s="52"/>
      <c r="CT25" s="52"/>
      <c r="CU25" s="52"/>
      <c r="CV25" s="52"/>
      <c r="CW25" s="52"/>
      <c r="CX25" s="52"/>
    </row>
    <row r="26" spans="1:102" s="58" customFormat="1" ht="12.75" customHeight="1">
      <c r="A26" s="760"/>
      <c r="B26" s="44"/>
      <c r="C26" s="48" t="s">
        <v>164</v>
      </c>
      <c r="D26" s="936">
        <f>表Ⅲ・5!Y26</f>
        <v>269.16699282976401</v>
      </c>
      <c r="E26" s="926">
        <f t="shared" si="0"/>
        <v>7.3292656742491316E-2</v>
      </c>
      <c r="F26" s="927">
        <v>297.8522138113596</v>
      </c>
      <c r="G26" s="933">
        <v>7.9624988131078683E-2</v>
      </c>
      <c r="H26" s="1004"/>
      <c r="I26" s="1074"/>
      <c r="J26" s="1078"/>
      <c r="K26" s="46"/>
      <c r="L26" s="1095"/>
      <c r="M26" s="1091"/>
      <c r="N26" s="52"/>
      <c r="O26" s="52"/>
      <c r="P26" s="52"/>
      <c r="Q26" s="52"/>
      <c r="R26" s="52"/>
      <c r="S26" s="52"/>
      <c r="T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</row>
    <row r="27" spans="1:102" s="58" customFormat="1" ht="12.75" customHeight="1">
      <c r="A27" s="760"/>
      <c r="B27" s="44"/>
      <c r="C27" s="48" t="s">
        <v>165</v>
      </c>
      <c r="D27" s="936">
        <f>表Ⅲ・5!Y27</f>
        <v>17.518179735967475</v>
      </c>
      <c r="E27" s="926">
        <f t="shared" si="0"/>
        <v>4.7701017150850074E-3</v>
      </c>
      <c r="F27" s="927">
        <v>17.37404484642046</v>
      </c>
      <c r="G27" s="933">
        <v>4.6446124975294614E-3</v>
      </c>
      <c r="H27" s="1004"/>
      <c r="I27" s="1074"/>
      <c r="J27" s="1078"/>
      <c r="K27" s="46"/>
      <c r="L27" s="1095"/>
      <c r="M27" s="1091"/>
      <c r="N27" s="52"/>
      <c r="O27" s="52"/>
      <c r="P27" s="52"/>
      <c r="Q27" s="52"/>
      <c r="R27" s="52"/>
      <c r="S27" s="52"/>
      <c r="T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</row>
    <row r="28" spans="1:102" s="58" customFormat="1" ht="12.75" customHeight="1">
      <c r="A28" s="760"/>
      <c r="B28" s="44"/>
      <c r="C28" s="48" t="s">
        <v>166</v>
      </c>
      <c r="D28" s="936">
        <f>表Ⅲ・5!Y28</f>
        <v>8950.9075418153334</v>
      </c>
      <c r="E28" s="926">
        <f t="shared" si="0"/>
        <v>2.4372817301969896</v>
      </c>
      <c r="F28" s="927">
        <v>9099.9323804422056</v>
      </c>
      <c r="G28" s="933">
        <v>2.4326896836336185</v>
      </c>
      <c r="H28" s="1004"/>
      <c r="I28" s="1074"/>
      <c r="J28" s="1078"/>
      <c r="K28" s="46"/>
      <c r="L28" s="1095"/>
      <c r="M28" s="1091"/>
      <c r="N28" s="52"/>
      <c r="O28" s="52"/>
      <c r="P28" s="52"/>
      <c r="Q28" s="52"/>
      <c r="R28" s="52"/>
      <c r="S28" s="52"/>
      <c r="T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</row>
    <row r="29" spans="1:102" s="58" customFormat="1" ht="12.75" customHeight="1">
      <c r="A29" s="760"/>
      <c r="B29" s="44"/>
      <c r="C29" s="48" t="s">
        <v>167</v>
      </c>
      <c r="D29" s="936">
        <f>表Ⅲ・5!Y29</f>
        <v>21961.792303273643</v>
      </c>
      <c r="E29" s="926">
        <f t="shared" si="0"/>
        <v>5.9800723997081855</v>
      </c>
      <c r="F29" s="927">
        <v>23721.860860925532</v>
      </c>
      <c r="G29" s="933">
        <v>6.3415774733659465</v>
      </c>
      <c r="H29" s="1004"/>
      <c r="I29" s="1074"/>
      <c r="J29" s="1078"/>
      <c r="K29" s="46"/>
      <c r="L29" s="1095"/>
      <c r="M29" s="1091"/>
      <c r="N29" s="52"/>
      <c r="O29" s="52"/>
      <c r="P29" s="52"/>
      <c r="Q29" s="52"/>
      <c r="R29" s="52"/>
      <c r="S29" s="52"/>
      <c r="T29" s="52"/>
      <c r="AF29" s="52"/>
      <c r="AG29" s="52"/>
      <c r="AH29" s="52"/>
      <c r="AI29" s="52"/>
      <c r="AJ29" s="52"/>
      <c r="AK29" s="52"/>
      <c r="AL29" s="52"/>
      <c r="AM29" s="52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2"/>
      <c r="BE29" s="52"/>
      <c r="BF29" s="52"/>
      <c r="BG29" s="52"/>
      <c r="BH29" s="52"/>
      <c r="BI29" s="52"/>
      <c r="BJ29" s="52"/>
      <c r="BK29" s="52"/>
      <c r="BL29" s="52"/>
      <c r="BM29" s="52"/>
      <c r="BN29" s="52"/>
      <c r="BO29" s="52"/>
      <c r="BP29" s="52"/>
      <c r="BQ29" s="52"/>
      <c r="BR29" s="52"/>
      <c r="BS29" s="52"/>
      <c r="BT29" s="52"/>
      <c r="BU29" s="52"/>
      <c r="BV29" s="52"/>
      <c r="BW29" s="52"/>
      <c r="BX29" s="52"/>
      <c r="BY29" s="52"/>
      <c r="BZ29" s="52"/>
      <c r="CA29" s="52"/>
      <c r="CB29" s="52"/>
      <c r="CC29" s="52"/>
      <c r="CD29" s="52"/>
      <c r="CE29" s="52"/>
      <c r="CF29" s="52"/>
      <c r="CG29" s="52"/>
      <c r="CH29" s="52"/>
      <c r="CI29" s="52"/>
      <c r="CJ29" s="52"/>
      <c r="CK29" s="52"/>
      <c r="CL29" s="52"/>
      <c r="CM29" s="52"/>
      <c r="CN29" s="52"/>
      <c r="CO29" s="52"/>
      <c r="CP29" s="52"/>
      <c r="CQ29" s="52"/>
      <c r="CR29" s="52"/>
      <c r="CS29" s="52"/>
      <c r="CT29" s="52"/>
      <c r="CU29" s="52"/>
      <c r="CV29" s="52"/>
      <c r="CW29" s="52"/>
      <c r="CX29" s="52"/>
    </row>
    <row r="30" spans="1:102" s="58" customFormat="1" ht="12.75" customHeight="1">
      <c r="A30" s="760"/>
      <c r="B30" s="44"/>
      <c r="C30" s="48" t="s">
        <v>168</v>
      </c>
      <c r="D30" s="936">
        <f>表Ⅲ・5!Y30</f>
        <v>1010.0271450394771</v>
      </c>
      <c r="E30" s="926">
        <f t="shared" si="0"/>
        <v>0.27502470516062116</v>
      </c>
      <c r="F30" s="927">
        <v>1115.6125422520624</v>
      </c>
      <c r="G30" s="933">
        <v>0.29823728452111686</v>
      </c>
      <c r="H30" s="1004"/>
      <c r="I30" s="1074"/>
      <c r="J30" s="1078"/>
      <c r="K30" s="46"/>
      <c r="L30" s="1095"/>
      <c r="M30" s="1091"/>
      <c r="N30" s="52"/>
      <c r="O30" s="52"/>
      <c r="P30" s="52"/>
      <c r="Q30" s="52"/>
      <c r="R30" s="52"/>
      <c r="S30" s="52"/>
      <c r="T30" s="52"/>
      <c r="AF30" s="52"/>
      <c r="AG30" s="52"/>
      <c r="AH30" s="52"/>
      <c r="AI30" s="52"/>
      <c r="AJ30" s="52"/>
      <c r="AK30" s="52"/>
      <c r="AL30" s="52"/>
      <c r="AM30" s="52"/>
      <c r="AN30" s="52"/>
      <c r="AO30" s="52"/>
      <c r="AP30" s="52"/>
      <c r="AQ30" s="52"/>
      <c r="AR30" s="52"/>
      <c r="AS30" s="52"/>
      <c r="AT30" s="52"/>
      <c r="AU30" s="52"/>
      <c r="AV30" s="52"/>
      <c r="AW30" s="52"/>
      <c r="AX30" s="52"/>
      <c r="AY30" s="52"/>
      <c r="AZ30" s="52"/>
      <c r="BA30" s="52"/>
      <c r="BB30" s="52"/>
      <c r="BC30" s="52"/>
      <c r="BD30" s="52"/>
      <c r="BE30" s="52"/>
      <c r="BF30" s="52"/>
      <c r="BG30" s="52"/>
      <c r="BH30" s="52"/>
      <c r="BI30" s="52"/>
      <c r="BJ30" s="52"/>
      <c r="BK30" s="52"/>
      <c r="BL30" s="52"/>
      <c r="BM30" s="52"/>
      <c r="BN30" s="52"/>
      <c r="BO30" s="52"/>
      <c r="BP30" s="52"/>
      <c r="BQ30" s="52"/>
      <c r="BR30" s="52"/>
      <c r="BS30" s="52"/>
      <c r="BT30" s="52"/>
      <c r="BU30" s="52"/>
      <c r="BV30" s="52"/>
      <c r="BW30" s="52"/>
      <c r="BX30" s="52"/>
      <c r="BY30" s="52"/>
      <c r="BZ30" s="52"/>
      <c r="CA30" s="52"/>
      <c r="CB30" s="52"/>
      <c r="CC30" s="52"/>
      <c r="CD30" s="52"/>
      <c r="CE30" s="52"/>
      <c r="CF30" s="52"/>
      <c r="CG30" s="52"/>
      <c r="CH30" s="52"/>
      <c r="CI30" s="52"/>
      <c r="CJ30" s="52"/>
      <c r="CK30" s="52"/>
      <c r="CL30" s="52"/>
      <c r="CM30" s="52"/>
      <c r="CN30" s="52"/>
      <c r="CO30" s="52"/>
      <c r="CP30" s="52"/>
      <c r="CQ30" s="52"/>
      <c r="CR30" s="52"/>
      <c r="CS30" s="52"/>
      <c r="CT30" s="52"/>
      <c r="CU30" s="52"/>
      <c r="CV30" s="52"/>
      <c r="CW30" s="52"/>
      <c r="CX30" s="52"/>
    </row>
    <row r="31" spans="1:102" s="58" customFormat="1" ht="12.75" customHeight="1">
      <c r="A31" s="760"/>
      <c r="B31" s="44"/>
      <c r="C31" s="48" t="s">
        <v>169</v>
      </c>
      <c r="D31" s="936">
        <f>表Ⅲ・5!Y31</f>
        <v>2552.7317420920244</v>
      </c>
      <c r="E31" s="926">
        <f t="shared" si="0"/>
        <v>0.69509448154047138</v>
      </c>
      <c r="F31" s="927">
        <v>2905.9340145877873</v>
      </c>
      <c r="G31" s="933">
        <v>0.77684486027622657</v>
      </c>
      <c r="H31" s="1004"/>
      <c r="I31" s="1074"/>
      <c r="J31" s="1078"/>
      <c r="K31" s="46"/>
      <c r="L31" s="1095"/>
      <c r="M31" s="1091"/>
      <c r="N31" s="52"/>
      <c r="O31" s="52"/>
      <c r="P31" s="52"/>
      <c r="Q31" s="52"/>
      <c r="R31" s="52"/>
      <c r="S31" s="52"/>
      <c r="T31" s="52"/>
      <c r="AF31" s="52"/>
      <c r="AG31" s="52"/>
      <c r="AH31" s="52"/>
      <c r="AI31" s="52"/>
      <c r="AJ31" s="52"/>
      <c r="AK31" s="52"/>
      <c r="AL31" s="52"/>
      <c r="AM31" s="52"/>
      <c r="AN31" s="52"/>
      <c r="AO31" s="52"/>
      <c r="AP31" s="52"/>
      <c r="AQ31" s="52"/>
      <c r="AR31" s="52"/>
      <c r="AS31" s="52"/>
      <c r="AT31" s="52"/>
      <c r="AU31" s="52"/>
      <c r="AV31" s="52"/>
      <c r="AW31" s="52"/>
      <c r="AX31" s="52"/>
      <c r="AY31" s="52"/>
      <c r="AZ31" s="52"/>
      <c r="BA31" s="52"/>
      <c r="BB31" s="52"/>
      <c r="BC31" s="52"/>
      <c r="BD31" s="52"/>
      <c r="BE31" s="52"/>
      <c r="BF31" s="52"/>
      <c r="BG31" s="52"/>
      <c r="BH31" s="52"/>
      <c r="BI31" s="52"/>
      <c r="BJ31" s="52"/>
      <c r="BK31" s="52"/>
      <c r="BL31" s="52"/>
      <c r="BM31" s="52"/>
      <c r="BN31" s="52"/>
      <c r="BO31" s="52"/>
      <c r="BP31" s="52"/>
      <c r="BQ31" s="52"/>
      <c r="BR31" s="52"/>
      <c r="BS31" s="52"/>
      <c r="BT31" s="52"/>
      <c r="BU31" s="52"/>
      <c r="BV31" s="52"/>
      <c r="BW31" s="52"/>
      <c r="BX31" s="52"/>
      <c r="BY31" s="52"/>
      <c r="BZ31" s="52"/>
      <c r="CA31" s="52"/>
      <c r="CB31" s="52"/>
      <c r="CC31" s="52"/>
      <c r="CD31" s="52"/>
      <c r="CE31" s="52"/>
      <c r="CF31" s="52"/>
      <c r="CG31" s="52"/>
      <c r="CH31" s="52"/>
      <c r="CI31" s="52"/>
      <c r="CJ31" s="52"/>
      <c r="CK31" s="52"/>
      <c r="CL31" s="52"/>
      <c r="CM31" s="52"/>
      <c r="CN31" s="52"/>
      <c r="CO31" s="52"/>
      <c r="CP31" s="52"/>
      <c r="CQ31" s="52"/>
      <c r="CR31" s="52"/>
      <c r="CS31" s="52"/>
      <c r="CT31" s="52"/>
      <c r="CU31" s="52"/>
      <c r="CV31" s="52"/>
      <c r="CW31" s="52"/>
      <c r="CX31" s="52"/>
    </row>
    <row r="32" spans="1:102" s="58" customFormat="1" ht="12.75" customHeight="1">
      <c r="A32" s="760"/>
      <c r="B32" s="44"/>
      <c r="C32" s="48" t="s">
        <v>170</v>
      </c>
      <c r="D32" s="936">
        <f>表Ⅲ・5!Y32</f>
        <v>585.85339434671027</v>
      </c>
      <c r="E32" s="926">
        <f t="shared" si="0"/>
        <v>0.15952458093713465</v>
      </c>
      <c r="F32" s="927">
        <v>595.69632264741927</v>
      </c>
      <c r="G32" s="933">
        <v>0.15924780955487056</v>
      </c>
      <c r="H32" s="1004"/>
      <c r="I32" s="1074"/>
      <c r="J32" s="1078"/>
      <c r="K32" s="46"/>
      <c r="L32" s="1095"/>
      <c r="M32" s="1091"/>
      <c r="N32" s="52"/>
      <c r="O32" s="52"/>
      <c r="P32" s="52"/>
      <c r="Q32" s="52"/>
      <c r="R32" s="52"/>
      <c r="S32" s="52"/>
      <c r="T32" s="52"/>
      <c r="AF32" s="52"/>
      <c r="AG32" s="52"/>
      <c r="AH32" s="52"/>
      <c r="AI32" s="52"/>
      <c r="AJ32" s="52"/>
      <c r="AK32" s="52"/>
      <c r="AL32" s="52"/>
      <c r="AM32" s="52"/>
      <c r="AN32" s="52"/>
      <c r="AO32" s="52"/>
      <c r="AP32" s="52"/>
      <c r="AQ32" s="52"/>
      <c r="AR32" s="52"/>
      <c r="AS32" s="52"/>
      <c r="AT32" s="52"/>
      <c r="AU32" s="52"/>
      <c r="AV32" s="52"/>
      <c r="AW32" s="52"/>
      <c r="AX32" s="52"/>
      <c r="AY32" s="52"/>
      <c r="AZ32" s="52"/>
      <c r="BA32" s="52"/>
      <c r="BB32" s="52"/>
      <c r="BC32" s="52"/>
      <c r="BD32" s="52"/>
      <c r="BE32" s="52"/>
      <c r="BF32" s="52"/>
      <c r="BG32" s="52"/>
      <c r="BH32" s="52"/>
      <c r="BI32" s="52"/>
      <c r="BJ32" s="52"/>
      <c r="BK32" s="52"/>
      <c r="BL32" s="52"/>
      <c r="BM32" s="52"/>
      <c r="BN32" s="52"/>
      <c r="BO32" s="52"/>
      <c r="BP32" s="52"/>
      <c r="BQ32" s="52"/>
      <c r="BR32" s="52"/>
      <c r="BS32" s="52"/>
      <c r="BT32" s="52"/>
      <c r="BU32" s="52"/>
      <c r="BV32" s="52"/>
      <c r="BW32" s="52"/>
      <c r="BX32" s="52"/>
      <c r="BY32" s="52"/>
      <c r="BZ32" s="52"/>
      <c r="CA32" s="52"/>
      <c r="CB32" s="52"/>
      <c r="CC32" s="52"/>
      <c r="CD32" s="52"/>
      <c r="CE32" s="52"/>
      <c r="CF32" s="52"/>
      <c r="CG32" s="52"/>
      <c r="CH32" s="52"/>
      <c r="CI32" s="52"/>
      <c r="CJ32" s="52"/>
      <c r="CK32" s="52"/>
      <c r="CL32" s="52"/>
      <c r="CM32" s="52"/>
      <c r="CN32" s="52"/>
      <c r="CO32" s="52"/>
      <c r="CP32" s="52"/>
      <c r="CQ32" s="52"/>
      <c r="CR32" s="52"/>
      <c r="CS32" s="52"/>
      <c r="CT32" s="52"/>
      <c r="CU32" s="52"/>
      <c r="CV32" s="52"/>
      <c r="CW32" s="52"/>
      <c r="CX32" s="52"/>
    </row>
    <row r="33" spans="1:102" s="58" customFormat="1" ht="12.75" customHeight="1">
      <c r="A33" s="760"/>
      <c r="B33" s="44"/>
      <c r="C33" s="48" t="s">
        <v>171</v>
      </c>
      <c r="D33" s="936">
        <f>表Ⅲ・5!Y33</f>
        <v>767.06565514747012</v>
      </c>
      <c r="E33" s="926">
        <f t="shared" si="0"/>
        <v>0.20886765933159765</v>
      </c>
      <c r="F33" s="927">
        <v>601.44297906087365</v>
      </c>
      <c r="G33" s="933">
        <v>0.16078406622007868</v>
      </c>
      <c r="H33" s="1004"/>
      <c r="I33" s="1074"/>
      <c r="J33" s="1078"/>
      <c r="K33" s="46"/>
      <c r="L33" s="1095"/>
      <c r="M33" s="1091"/>
      <c r="N33" s="52"/>
      <c r="O33" s="52"/>
      <c r="P33" s="52"/>
      <c r="Q33" s="52"/>
      <c r="R33" s="52"/>
      <c r="S33" s="52"/>
      <c r="T33" s="52"/>
      <c r="AF33" s="52"/>
      <c r="AG33" s="52"/>
      <c r="AH33" s="52"/>
      <c r="AI33" s="52"/>
      <c r="AJ33" s="52"/>
      <c r="AK33" s="52"/>
      <c r="AL33" s="52"/>
      <c r="AM33" s="52"/>
      <c r="AN33" s="52"/>
      <c r="AO33" s="52"/>
      <c r="AP33" s="52"/>
      <c r="AQ33" s="52"/>
      <c r="AR33" s="52"/>
      <c r="AS33" s="52"/>
      <c r="AT33" s="52"/>
      <c r="AU33" s="52"/>
      <c r="AV33" s="52"/>
      <c r="AW33" s="52"/>
      <c r="AX33" s="52"/>
      <c r="AY33" s="52"/>
      <c r="AZ33" s="52"/>
      <c r="BA33" s="52"/>
      <c r="BB33" s="52"/>
      <c r="BC33" s="52"/>
      <c r="BD33" s="52"/>
      <c r="BE33" s="52"/>
      <c r="BF33" s="52"/>
      <c r="BG33" s="52"/>
      <c r="BH33" s="52"/>
      <c r="BI33" s="52"/>
      <c r="BJ33" s="52"/>
      <c r="BK33" s="52"/>
      <c r="BL33" s="52"/>
      <c r="BM33" s="52"/>
      <c r="BN33" s="52"/>
      <c r="BO33" s="52"/>
      <c r="BP33" s="52"/>
      <c r="BQ33" s="52"/>
      <c r="BR33" s="52"/>
      <c r="BS33" s="52"/>
      <c r="BT33" s="52"/>
      <c r="BU33" s="52"/>
      <c r="BV33" s="52"/>
      <c r="BW33" s="52"/>
      <c r="BX33" s="52"/>
      <c r="BY33" s="52"/>
      <c r="BZ33" s="52"/>
      <c r="CA33" s="52"/>
      <c r="CB33" s="52"/>
      <c r="CC33" s="52"/>
      <c r="CD33" s="52"/>
      <c r="CE33" s="52"/>
      <c r="CF33" s="52"/>
      <c r="CG33" s="52"/>
      <c r="CH33" s="52"/>
      <c r="CI33" s="52"/>
      <c r="CJ33" s="52"/>
      <c r="CK33" s="52"/>
      <c r="CL33" s="52"/>
      <c r="CM33" s="52"/>
      <c r="CN33" s="52"/>
      <c r="CO33" s="52"/>
      <c r="CP33" s="52"/>
      <c r="CQ33" s="52"/>
      <c r="CR33" s="52"/>
      <c r="CS33" s="52"/>
      <c r="CT33" s="52"/>
      <c r="CU33" s="52"/>
      <c r="CV33" s="52"/>
      <c r="CW33" s="52"/>
      <c r="CX33" s="52"/>
    </row>
    <row r="34" spans="1:102" s="58" customFormat="1" ht="12.75" customHeight="1">
      <c r="A34" s="760"/>
      <c r="B34" s="44"/>
      <c r="C34" s="48" t="s">
        <v>172</v>
      </c>
      <c r="D34" s="936">
        <f>表Ⅲ・5!Y34</f>
        <v>468.55372266991259</v>
      </c>
      <c r="E34" s="926">
        <f t="shared" si="0"/>
        <v>0.12758454073446462</v>
      </c>
      <c r="F34" s="927">
        <v>453.56670255142677</v>
      </c>
      <c r="G34" s="933">
        <v>0.1212522238635531</v>
      </c>
      <c r="H34" s="1004"/>
      <c r="I34" s="1074"/>
      <c r="J34" s="1078"/>
      <c r="K34" s="46"/>
      <c r="L34" s="1095"/>
      <c r="M34" s="1091"/>
      <c r="N34" s="52"/>
      <c r="O34" s="52"/>
      <c r="P34" s="52"/>
      <c r="Q34" s="52"/>
      <c r="R34" s="52"/>
      <c r="S34" s="52"/>
      <c r="T34" s="52"/>
      <c r="AF34" s="52"/>
      <c r="AG34" s="52"/>
      <c r="AH34" s="52"/>
      <c r="AI34" s="52"/>
      <c r="AJ34" s="52"/>
      <c r="AK34" s="52"/>
      <c r="AL34" s="52"/>
      <c r="AM34" s="52"/>
      <c r="AN34" s="52"/>
      <c r="AO34" s="52"/>
      <c r="AP34" s="52"/>
      <c r="AQ34" s="52"/>
      <c r="AR34" s="52"/>
      <c r="AS34" s="52"/>
      <c r="AT34" s="52"/>
      <c r="AU34" s="52"/>
      <c r="AV34" s="52"/>
      <c r="AW34" s="52"/>
      <c r="AX34" s="52"/>
      <c r="AY34" s="52"/>
      <c r="AZ34" s="52"/>
      <c r="BA34" s="52"/>
      <c r="BB34" s="52"/>
      <c r="BC34" s="52"/>
      <c r="BD34" s="52"/>
      <c r="BE34" s="52"/>
      <c r="BF34" s="52"/>
      <c r="BG34" s="52"/>
      <c r="BH34" s="52"/>
      <c r="BI34" s="52"/>
      <c r="BJ34" s="52"/>
      <c r="BK34" s="52"/>
      <c r="BL34" s="52"/>
      <c r="BM34" s="52"/>
      <c r="BN34" s="52"/>
      <c r="BO34" s="52"/>
      <c r="BP34" s="52"/>
      <c r="BQ34" s="52"/>
      <c r="BR34" s="52"/>
      <c r="BS34" s="52"/>
      <c r="BT34" s="52"/>
      <c r="BU34" s="52"/>
      <c r="BV34" s="52"/>
      <c r="BW34" s="52"/>
      <c r="BX34" s="52"/>
      <c r="BY34" s="52"/>
      <c r="BZ34" s="52"/>
      <c r="CA34" s="52"/>
      <c r="CB34" s="52"/>
      <c r="CC34" s="52"/>
      <c r="CD34" s="52"/>
      <c r="CE34" s="52"/>
      <c r="CF34" s="52"/>
      <c r="CG34" s="52"/>
      <c r="CH34" s="52"/>
      <c r="CI34" s="52"/>
      <c r="CJ34" s="52"/>
      <c r="CK34" s="52"/>
      <c r="CL34" s="52"/>
      <c r="CM34" s="52"/>
      <c r="CN34" s="52"/>
      <c r="CO34" s="52"/>
      <c r="CP34" s="52"/>
      <c r="CQ34" s="52"/>
      <c r="CR34" s="52"/>
      <c r="CS34" s="52"/>
      <c r="CT34" s="52"/>
      <c r="CU34" s="52"/>
      <c r="CV34" s="52"/>
      <c r="CW34" s="52"/>
      <c r="CX34" s="52"/>
    </row>
    <row r="35" spans="1:102" s="58" customFormat="1" ht="12.75" customHeight="1">
      <c r="A35" s="760"/>
      <c r="B35" s="44"/>
      <c r="C35" s="48" t="s">
        <v>173</v>
      </c>
      <c r="D35" s="936">
        <f>表Ⅲ・5!Y35</f>
        <v>2082.7468845234052</v>
      </c>
      <c r="E35" s="926">
        <f t="shared" si="0"/>
        <v>0.56712025083035122</v>
      </c>
      <c r="F35" s="927">
        <v>2895.2767107600935</v>
      </c>
      <c r="G35" s="933">
        <v>0.77399583766890467</v>
      </c>
      <c r="H35" s="1004"/>
      <c r="I35" s="1074"/>
      <c r="J35" s="1078"/>
      <c r="K35" s="46"/>
      <c r="L35" s="1095"/>
      <c r="M35" s="1091"/>
      <c r="N35" s="52"/>
      <c r="O35" s="52"/>
      <c r="P35" s="52"/>
      <c r="Q35" s="52"/>
      <c r="R35" s="52"/>
      <c r="S35" s="52"/>
      <c r="T35" s="52"/>
      <c r="AF35" s="52"/>
      <c r="AG35" s="52"/>
      <c r="AH35" s="52"/>
      <c r="AI35" s="52"/>
      <c r="AJ35" s="52"/>
      <c r="AK35" s="52"/>
      <c r="AL35" s="52"/>
      <c r="AM35" s="52"/>
      <c r="AN35" s="52"/>
      <c r="AO35" s="52"/>
      <c r="AP35" s="52"/>
      <c r="AQ35" s="52"/>
      <c r="AR35" s="52"/>
      <c r="AS35" s="52"/>
      <c r="AT35" s="52"/>
      <c r="AU35" s="52"/>
      <c r="AV35" s="52"/>
      <c r="AW35" s="52"/>
      <c r="AX35" s="52"/>
      <c r="AY35" s="52"/>
      <c r="AZ35" s="52"/>
      <c r="BA35" s="52"/>
      <c r="BB35" s="52"/>
      <c r="BC35" s="52"/>
      <c r="BD35" s="52"/>
      <c r="BE35" s="52"/>
      <c r="BF35" s="52"/>
      <c r="BG35" s="52"/>
      <c r="BH35" s="52"/>
      <c r="BI35" s="52"/>
      <c r="BJ35" s="52"/>
      <c r="BK35" s="52"/>
      <c r="BL35" s="52"/>
      <c r="BM35" s="52"/>
      <c r="BN35" s="52"/>
      <c r="BO35" s="52"/>
      <c r="BP35" s="52"/>
      <c r="BQ35" s="52"/>
      <c r="BR35" s="52"/>
      <c r="BS35" s="52"/>
      <c r="BT35" s="52"/>
      <c r="BU35" s="52"/>
      <c r="BV35" s="52"/>
      <c r="BW35" s="52"/>
      <c r="BX35" s="52"/>
      <c r="BY35" s="52"/>
      <c r="BZ35" s="52"/>
      <c r="CA35" s="52"/>
      <c r="CB35" s="52"/>
      <c r="CC35" s="52"/>
      <c r="CD35" s="52"/>
      <c r="CE35" s="52"/>
      <c r="CF35" s="52"/>
      <c r="CG35" s="52"/>
      <c r="CH35" s="52"/>
      <c r="CI35" s="52"/>
      <c r="CJ35" s="52"/>
      <c r="CK35" s="52"/>
      <c r="CL35" s="52"/>
      <c r="CM35" s="52"/>
      <c r="CN35" s="52"/>
      <c r="CO35" s="52"/>
      <c r="CP35" s="52"/>
      <c r="CQ35" s="52"/>
      <c r="CR35" s="52"/>
      <c r="CS35" s="52"/>
      <c r="CT35" s="52"/>
      <c r="CU35" s="52"/>
      <c r="CV35" s="52"/>
      <c r="CW35" s="52"/>
      <c r="CX35" s="52"/>
    </row>
    <row r="36" spans="1:102" s="58" customFormat="1" ht="12.75" customHeight="1">
      <c r="A36" s="760"/>
      <c r="B36" s="44"/>
      <c r="C36" s="48" t="s">
        <v>174</v>
      </c>
      <c r="D36" s="936">
        <f>表Ⅲ・5!Y36</f>
        <v>1011.3252210570246</v>
      </c>
      <c r="E36" s="926">
        <f t="shared" si="0"/>
        <v>0.27537816395205605</v>
      </c>
      <c r="F36" s="927">
        <v>501.37848780064724</v>
      </c>
      <c r="G36" s="933">
        <v>0.13403377342559858</v>
      </c>
      <c r="H36" s="1004"/>
      <c r="I36" s="1074"/>
      <c r="J36" s="1078"/>
      <c r="K36" s="46"/>
      <c r="L36" s="1095"/>
      <c r="M36" s="1091"/>
      <c r="N36" s="52"/>
      <c r="O36" s="52"/>
      <c r="P36" s="52"/>
      <c r="Q36" s="52"/>
      <c r="R36" s="52"/>
      <c r="S36" s="52"/>
      <c r="T36" s="52"/>
      <c r="AF36" s="52"/>
      <c r="AG36" s="52"/>
      <c r="AH36" s="52"/>
      <c r="AI36" s="52"/>
      <c r="AJ36" s="52"/>
      <c r="AK36" s="52"/>
      <c r="AL36" s="52"/>
      <c r="AM36" s="52"/>
      <c r="AN36" s="52"/>
      <c r="AO36" s="52"/>
      <c r="AP36" s="52"/>
      <c r="AQ36" s="52"/>
      <c r="AR36" s="52"/>
      <c r="AS36" s="52"/>
      <c r="AT36" s="52"/>
      <c r="AU36" s="52"/>
      <c r="AV36" s="52"/>
      <c r="AW36" s="52"/>
      <c r="AX36" s="52"/>
      <c r="AY36" s="52"/>
      <c r="AZ36" s="52"/>
      <c r="BA36" s="52"/>
      <c r="BB36" s="52"/>
      <c r="BC36" s="52"/>
      <c r="BD36" s="52"/>
      <c r="BE36" s="52"/>
      <c r="BF36" s="52"/>
      <c r="BG36" s="52"/>
      <c r="BH36" s="52"/>
      <c r="BI36" s="52"/>
      <c r="BJ36" s="52"/>
      <c r="BK36" s="52"/>
      <c r="BL36" s="52"/>
      <c r="BM36" s="52"/>
      <c r="BN36" s="52"/>
      <c r="BO36" s="52"/>
      <c r="BP36" s="52"/>
      <c r="BQ36" s="52"/>
      <c r="BR36" s="52"/>
      <c r="BS36" s="52"/>
      <c r="BT36" s="52"/>
      <c r="BU36" s="52"/>
      <c r="BV36" s="52"/>
      <c r="BW36" s="52"/>
      <c r="BX36" s="52"/>
      <c r="BY36" s="52"/>
      <c r="BZ36" s="52"/>
      <c r="CA36" s="52"/>
      <c r="CB36" s="52"/>
      <c r="CC36" s="52"/>
      <c r="CD36" s="52"/>
      <c r="CE36" s="52"/>
      <c r="CF36" s="52"/>
      <c r="CG36" s="52"/>
      <c r="CH36" s="52"/>
      <c r="CI36" s="52"/>
      <c r="CJ36" s="52"/>
      <c r="CK36" s="52"/>
      <c r="CL36" s="52"/>
      <c r="CM36" s="52"/>
      <c r="CN36" s="52"/>
      <c r="CO36" s="52"/>
      <c r="CP36" s="52"/>
      <c r="CQ36" s="52"/>
      <c r="CR36" s="52"/>
      <c r="CS36" s="52"/>
      <c r="CT36" s="52"/>
      <c r="CU36" s="52"/>
      <c r="CV36" s="52"/>
      <c r="CW36" s="52"/>
      <c r="CX36" s="52"/>
    </row>
    <row r="37" spans="1:102" s="58" customFormat="1" ht="12.75" customHeight="1">
      <c r="A37" s="760"/>
      <c r="B37" s="44"/>
      <c r="C37" s="48" t="s">
        <v>175</v>
      </c>
      <c r="D37" s="936">
        <f>表Ⅲ・5!Y37</f>
        <v>121.8168832468042</v>
      </c>
      <c r="E37" s="926">
        <f t="shared" ref="E37:E68" si="1">D37/D$87*100</f>
        <v>3.3170051481367542E-2</v>
      </c>
      <c r="F37" s="927">
        <v>145.35884014026306</v>
      </c>
      <c r="G37" s="933">
        <v>3.8858854775026652E-2</v>
      </c>
      <c r="H37" s="1004"/>
      <c r="I37" s="1074"/>
      <c r="J37" s="1078"/>
      <c r="K37" s="46"/>
      <c r="L37" s="1095"/>
      <c r="M37" s="1091"/>
      <c r="N37" s="52"/>
      <c r="O37" s="52"/>
      <c r="P37" s="52"/>
      <c r="Q37" s="52"/>
      <c r="R37" s="52"/>
      <c r="S37" s="52"/>
      <c r="T37" s="52"/>
      <c r="AF37" s="52"/>
      <c r="AG37" s="52"/>
      <c r="AH37" s="52"/>
      <c r="AI37" s="52"/>
      <c r="AJ37" s="52"/>
      <c r="AK37" s="52"/>
      <c r="AL37" s="52"/>
      <c r="AM37" s="52"/>
      <c r="AN37" s="52"/>
      <c r="AO37" s="52"/>
      <c r="AP37" s="52"/>
      <c r="AQ37" s="52"/>
      <c r="AR37" s="52"/>
      <c r="AS37" s="52"/>
      <c r="AT37" s="52"/>
      <c r="AU37" s="52"/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  <c r="BH37" s="52"/>
      <c r="BI37" s="52"/>
      <c r="BJ37" s="52"/>
      <c r="BK37" s="52"/>
      <c r="BL37" s="52"/>
      <c r="BM37" s="52"/>
      <c r="BN37" s="52"/>
      <c r="BO37" s="52"/>
      <c r="BP37" s="52"/>
      <c r="BQ37" s="52"/>
      <c r="BR37" s="52"/>
      <c r="BS37" s="52"/>
      <c r="BT37" s="52"/>
      <c r="BU37" s="52"/>
      <c r="BV37" s="52"/>
      <c r="BW37" s="52"/>
      <c r="BX37" s="52"/>
      <c r="BY37" s="52"/>
      <c r="BZ37" s="52"/>
      <c r="CA37" s="52"/>
      <c r="CB37" s="52"/>
      <c r="CC37" s="52"/>
      <c r="CD37" s="52"/>
      <c r="CE37" s="52"/>
      <c r="CF37" s="52"/>
      <c r="CG37" s="52"/>
      <c r="CH37" s="52"/>
      <c r="CI37" s="52"/>
      <c r="CJ37" s="52"/>
      <c r="CK37" s="52"/>
      <c r="CL37" s="52"/>
      <c r="CM37" s="52"/>
      <c r="CN37" s="52"/>
      <c r="CO37" s="52"/>
      <c r="CP37" s="52"/>
      <c r="CQ37" s="52"/>
      <c r="CR37" s="52"/>
      <c r="CS37" s="52"/>
      <c r="CT37" s="52"/>
      <c r="CU37" s="52"/>
      <c r="CV37" s="52"/>
      <c r="CW37" s="52"/>
      <c r="CX37" s="52"/>
    </row>
    <row r="38" spans="1:102" s="58" customFormat="1" ht="12.75" customHeight="1">
      <c r="A38" s="760"/>
      <c r="B38" s="44"/>
      <c r="C38" s="48" t="s">
        <v>176</v>
      </c>
      <c r="D38" s="936">
        <f>表Ⅲ・5!Y38</f>
        <v>2474.6232232395841</v>
      </c>
      <c r="E38" s="926">
        <f t="shared" si="1"/>
        <v>0.67382597160642843</v>
      </c>
      <c r="F38" s="927">
        <v>2168.9271145134812</v>
      </c>
      <c r="G38" s="933">
        <v>0.57982042013522939</v>
      </c>
      <c r="H38" s="1004"/>
      <c r="I38" s="1074"/>
      <c r="J38" s="1078"/>
      <c r="K38" s="46"/>
      <c r="L38" s="1095"/>
      <c r="M38" s="1091"/>
      <c r="N38" s="52"/>
      <c r="O38" s="52"/>
      <c r="P38" s="52"/>
      <c r="Q38" s="52"/>
      <c r="R38" s="52"/>
      <c r="S38" s="52"/>
      <c r="T38" s="52"/>
      <c r="AF38" s="52"/>
      <c r="AG38" s="52"/>
      <c r="AH38" s="52"/>
      <c r="AI38" s="52"/>
      <c r="AJ38" s="52"/>
      <c r="AK38" s="52"/>
      <c r="AL38" s="52"/>
      <c r="AM38" s="52"/>
      <c r="AN38" s="52"/>
      <c r="AO38" s="52"/>
      <c r="AP38" s="52"/>
      <c r="AQ38" s="52"/>
      <c r="AR38" s="52"/>
      <c r="AS38" s="52"/>
      <c r="AT38" s="52"/>
      <c r="AU38" s="52"/>
      <c r="AV38" s="52"/>
      <c r="AW38" s="52"/>
      <c r="AX38" s="52"/>
      <c r="AY38" s="52"/>
      <c r="AZ38" s="52"/>
      <c r="BA38" s="52"/>
      <c r="BB38" s="52"/>
      <c r="BC38" s="52"/>
      <c r="BD38" s="52"/>
      <c r="BE38" s="52"/>
      <c r="BF38" s="52"/>
      <c r="BG38" s="52"/>
      <c r="BH38" s="52"/>
      <c r="BI38" s="52"/>
      <c r="BJ38" s="52"/>
      <c r="BK38" s="52"/>
      <c r="BL38" s="52"/>
      <c r="BM38" s="52"/>
      <c r="BN38" s="52"/>
      <c r="BO38" s="52"/>
      <c r="BP38" s="52"/>
      <c r="BQ38" s="52"/>
      <c r="BR38" s="52"/>
      <c r="BS38" s="52"/>
      <c r="BT38" s="52"/>
      <c r="BU38" s="52"/>
      <c r="BV38" s="52"/>
      <c r="BW38" s="52"/>
      <c r="BX38" s="52"/>
      <c r="BY38" s="52"/>
      <c r="BZ38" s="52"/>
      <c r="CA38" s="52"/>
      <c r="CB38" s="52"/>
      <c r="CC38" s="52"/>
      <c r="CD38" s="52"/>
      <c r="CE38" s="52"/>
      <c r="CF38" s="52"/>
      <c r="CG38" s="52"/>
      <c r="CH38" s="52"/>
      <c r="CI38" s="52"/>
      <c r="CJ38" s="52"/>
      <c r="CK38" s="52"/>
      <c r="CL38" s="52"/>
      <c r="CM38" s="52"/>
      <c r="CN38" s="52"/>
      <c r="CO38" s="52"/>
      <c r="CP38" s="52"/>
      <c r="CQ38" s="52"/>
      <c r="CR38" s="52"/>
      <c r="CS38" s="52"/>
      <c r="CT38" s="52"/>
      <c r="CU38" s="52"/>
      <c r="CV38" s="52"/>
      <c r="CW38" s="52"/>
      <c r="CX38" s="52"/>
    </row>
    <row r="39" spans="1:102" s="58" customFormat="1" ht="12.75" customHeight="1">
      <c r="A39" s="760"/>
      <c r="B39" s="54"/>
      <c r="C39" s="48" t="s">
        <v>177</v>
      </c>
      <c r="D39" s="936">
        <f>表Ⅲ・5!Y39</f>
        <v>690.46711190900021</v>
      </c>
      <c r="E39" s="926">
        <f t="shared" si="1"/>
        <v>0.18801030725610479</v>
      </c>
      <c r="F39" s="927">
        <v>610.55528076447661</v>
      </c>
      <c r="G39" s="933">
        <v>0.1632200626013435</v>
      </c>
      <c r="H39" s="1004"/>
      <c r="I39" s="1074"/>
      <c r="J39" s="1078"/>
      <c r="K39" s="46"/>
      <c r="L39" s="1095"/>
      <c r="M39" s="1091"/>
      <c r="N39" s="52"/>
      <c r="O39" s="52"/>
      <c r="P39" s="52"/>
      <c r="Q39" s="52"/>
      <c r="R39" s="52"/>
      <c r="S39" s="52"/>
      <c r="T39" s="52"/>
      <c r="AF39" s="52"/>
      <c r="AG39" s="52"/>
      <c r="AH39" s="52"/>
      <c r="AI39" s="52"/>
      <c r="AJ39" s="52"/>
      <c r="AK39" s="52"/>
      <c r="AL39" s="52"/>
      <c r="AM39" s="52"/>
      <c r="AN39" s="52"/>
      <c r="AO39" s="52"/>
      <c r="AP39" s="52"/>
      <c r="AQ39" s="52"/>
      <c r="AR39" s="52"/>
      <c r="AS39" s="52"/>
      <c r="AT39" s="52"/>
      <c r="AU39" s="52"/>
      <c r="AV39" s="52"/>
      <c r="AW39" s="52"/>
      <c r="AX39" s="52"/>
      <c r="AY39" s="52"/>
      <c r="AZ39" s="52"/>
      <c r="BA39" s="52"/>
      <c r="BB39" s="52"/>
      <c r="BC39" s="52"/>
      <c r="BD39" s="52"/>
      <c r="BE39" s="52"/>
      <c r="BF39" s="52"/>
      <c r="BG39" s="52"/>
      <c r="BH39" s="52"/>
      <c r="BI39" s="52"/>
      <c r="BJ39" s="52"/>
      <c r="BK39" s="52"/>
      <c r="BL39" s="52"/>
      <c r="BM39" s="52"/>
      <c r="BN39" s="52"/>
      <c r="BO39" s="52"/>
      <c r="BP39" s="52"/>
      <c r="BQ39" s="52"/>
      <c r="BR39" s="52"/>
      <c r="BS39" s="52"/>
      <c r="BT39" s="52"/>
      <c r="BU39" s="52"/>
      <c r="BV39" s="52"/>
      <c r="BW39" s="52"/>
      <c r="BX39" s="52"/>
      <c r="BY39" s="52"/>
      <c r="BZ39" s="52"/>
      <c r="CA39" s="52"/>
      <c r="CB39" s="52"/>
      <c r="CC39" s="52"/>
      <c r="CD39" s="52"/>
      <c r="CE39" s="52"/>
      <c r="CF39" s="52"/>
      <c r="CG39" s="52"/>
      <c r="CH39" s="52"/>
      <c r="CI39" s="52"/>
      <c r="CJ39" s="52"/>
      <c r="CK39" s="52"/>
      <c r="CL39" s="52"/>
      <c r="CM39" s="52"/>
      <c r="CN39" s="52"/>
      <c r="CO39" s="52"/>
      <c r="CP39" s="52"/>
      <c r="CQ39" s="52"/>
      <c r="CR39" s="52"/>
      <c r="CS39" s="52"/>
      <c r="CT39" s="52"/>
      <c r="CU39" s="52"/>
      <c r="CV39" s="52"/>
      <c r="CW39" s="52"/>
      <c r="CX39" s="52"/>
    </row>
    <row r="40" spans="1:102" s="58" customFormat="1" ht="12.75" customHeight="1">
      <c r="A40" s="760"/>
      <c r="B40" s="56" t="s">
        <v>178</v>
      </c>
      <c r="C40" s="48"/>
      <c r="D40" s="936">
        <f>表Ⅲ・5!Y40</f>
        <v>97315.845965671688</v>
      </c>
      <c r="E40" s="926">
        <f t="shared" si="1"/>
        <v>26.49855697008935</v>
      </c>
      <c r="F40" s="927">
        <v>98262.765085184117</v>
      </c>
      <c r="G40" s="933">
        <v>26.268636393584387</v>
      </c>
      <c r="H40" s="1004"/>
      <c r="I40" s="1074"/>
      <c r="J40" s="1078"/>
      <c r="K40" s="46"/>
      <c r="L40" s="1095"/>
      <c r="M40" s="1091"/>
      <c r="N40" s="52"/>
      <c r="O40" s="52"/>
      <c r="P40" s="52"/>
      <c r="Q40" s="52"/>
      <c r="R40" s="52"/>
      <c r="S40" s="52"/>
      <c r="T40" s="52"/>
      <c r="AF40" s="52"/>
      <c r="AG40" s="52"/>
      <c r="AH40" s="52"/>
      <c r="AI40" s="52"/>
      <c r="AJ40" s="52"/>
      <c r="AK40" s="52"/>
      <c r="AL40" s="52"/>
      <c r="AM40" s="52"/>
      <c r="AN40" s="52"/>
      <c r="AO40" s="52"/>
      <c r="AP40" s="52"/>
      <c r="AQ40" s="52"/>
      <c r="AR40" s="52"/>
      <c r="AS40" s="52"/>
      <c r="AT40" s="52"/>
      <c r="AU40" s="52"/>
      <c r="AV40" s="52"/>
      <c r="AW40" s="52"/>
      <c r="AX40" s="52"/>
      <c r="AY40" s="52"/>
      <c r="AZ40" s="52"/>
      <c r="BA40" s="52"/>
      <c r="BB40" s="52"/>
      <c r="BC40" s="52"/>
      <c r="BD40" s="52"/>
      <c r="BE40" s="52"/>
      <c r="BF40" s="52"/>
      <c r="BG40" s="52"/>
      <c r="BH40" s="52"/>
      <c r="BI40" s="52"/>
      <c r="BJ40" s="52"/>
      <c r="BK40" s="52"/>
      <c r="BL40" s="52"/>
      <c r="BM40" s="52"/>
      <c r="BN40" s="52"/>
      <c r="BO40" s="52"/>
      <c r="BP40" s="52"/>
      <c r="BQ40" s="52"/>
      <c r="BR40" s="52"/>
      <c r="BS40" s="52"/>
      <c r="BT40" s="52"/>
      <c r="BU40" s="52"/>
      <c r="BV40" s="52"/>
      <c r="BW40" s="52"/>
      <c r="BX40" s="52"/>
      <c r="BY40" s="52"/>
      <c r="BZ40" s="52"/>
      <c r="CA40" s="52"/>
      <c r="CB40" s="52"/>
      <c r="CC40" s="52"/>
      <c r="CD40" s="52"/>
      <c r="CE40" s="52"/>
      <c r="CF40" s="52"/>
      <c r="CG40" s="52"/>
      <c r="CH40" s="52"/>
      <c r="CI40" s="52"/>
      <c r="CJ40" s="52"/>
      <c r="CK40" s="52"/>
      <c r="CL40" s="52"/>
      <c r="CM40" s="52"/>
      <c r="CN40" s="52"/>
      <c r="CO40" s="52"/>
      <c r="CP40" s="52"/>
      <c r="CQ40" s="52"/>
      <c r="CR40" s="52"/>
      <c r="CS40" s="52"/>
      <c r="CT40" s="52"/>
      <c r="CU40" s="52"/>
      <c r="CV40" s="52"/>
      <c r="CW40" s="52"/>
      <c r="CX40" s="52"/>
    </row>
    <row r="41" spans="1:102" s="61" customFormat="1" ht="15" hidden="1" customHeight="1">
      <c r="A41" s="760"/>
      <c r="B41" s="44"/>
      <c r="C41" s="48" t="s">
        <v>179</v>
      </c>
      <c r="D41" s="936">
        <f>表Ⅲ・5!Y41</f>
        <v>11021.476269418057</v>
      </c>
      <c r="E41" s="926">
        <f t="shared" si="1"/>
        <v>3.0010859374606311</v>
      </c>
      <c r="F41" s="927">
        <v>11250.670085669133</v>
      </c>
      <c r="G41" s="933">
        <v>3.0076475194690029</v>
      </c>
      <c r="H41" s="1004"/>
      <c r="I41" s="1074"/>
      <c r="J41" s="1078"/>
      <c r="K41" s="46"/>
      <c r="L41" s="1095"/>
      <c r="M41" s="1091"/>
      <c r="N41" s="52"/>
      <c r="O41" s="52"/>
      <c r="P41" s="52"/>
      <c r="Q41" s="52"/>
      <c r="R41" s="52"/>
      <c r="S41" s="52"/>
      <c r="T41" s="52"/>
      <c r="AF41" s="52"/>
      <c r="AG41" s="52"/>
      <c r="AH41" s="52"/>
      <c r="AI41" s="52"/>
      <c r="AJ41" s="52"/>
      <c r="AK41" s="52"/>
      <c r="AL41" s="52"/>
      <c r="AM41" s="52"/>
      <c r="AN41" s="52"/>
      <c r="AO41" s="52"/>
      <c r="AP41" s="52"/>
      <c r="AQ41" s="52"/>
      <c r="AR41" s="52"/>
      <c r="AS41" s="52"/>
      <c r="AT41" s="52"/>
      <c r="AU41" s="52"/>
      <c r="AV41" s="52"/>
      <c r="AW41" s="52"/>
      <c r="AX41" s="52"/>
      <c r="AY41" s="52"/>
      <c r="AZ41" s="52"/>
      <c r="BA41" s="52"/>
      <c r="BB41" s="52"/>
      <c r="BC41" s="52"/>
      <c r="BD41" s="52"/>
      <c r="BE41" s="52"/>
      <c r="BF41" s="52"/>
      <c r="BG41" s="52"/>
      <c r="BH41" s="52"/>
      <c r="BI41" s="52"/>
      <c r="BJ41" s="52"/>
      <c r="BK41" s="52"/>
      <c r="BL41" s="52"/>
      <c r="BM41" s="52"/>
      <c r="BN41" s="52"/>
      <c r="BO41" s="52"/>
      <c r="BP41" s="52"/>
      <c r="BQ41" s="52"/>
      <c r="BR41" s="52"/>
      <c r="BS41" s="52"/>
      <c r="BT41" s="52"/>
      <c r="BU41" s="52"/>
      <c r="BV41" s="52"/>
      <c r="BW41" s="52"/>
      <c r="BX41" s="52"/>
      <c r="BY41" s="52"/>
      <c r="BZ41" s="52"/>
      <c r="CA41" s="52"/>
      <c r="CB41" s="52"/>
      <c r="CC41" s="52"/>
      <c r="CD41" s="52"/>
      <c r="CE41" s="52"/>
      <c r="CF41" s="52"/>
      <c r="CG41" s="52"/>
      <c r="CH41" s="52"/>
      <c r="CI41" s="52"/>
      <c r="CJ41" s="52"/>
      <c r="CK41" s="52"/>
      <c r="CL41" s="52"/>
      <c r="CM41" s="52"/>
      <c r="CN41" s="52"/>
      <c r="CO41" s="52"/>
      <c r="CP41" s="52"/>
      <c r="CQ41" s="52"/>
      <c r="CR41" s="52"/>
      <c r="CS41" s="52"/>
      <c r="CT41" s="52"/>
      <c r="CU41" s="52"/>
      <c r="CV41" s="52"/>
      <c r="CW41" s="52"/>
      <c r="CX41" s="52"/>
    </row>
    <row r="42" spans="1:102" s="63" customFormat="1" ht="15" hidden="1" customHeight="1">
      <c r="A42" s="760"/>
      <c r="B42" s="44"/>
      <c r="C42" s="48" t="s">
        <v>180</v>
      </c>
      <c r="D42" s="936">
        <f>表Ⅲ・5!Y42</f>
        <v>13.198020973873884</v>
      </c>
      <c r="E42" s="926">
        <f t="shared" si="1"/>
        <v>3.5937468065786377E-3</v>
      </c>
      <c r="F42" s="927">
        <v>12.37391577336278</v>
      </c>
      <c r="G42" s="933">
        <v>3.3079253767540808E-3</v>
      </c>
      <c r="H42" s="1004"/>
      <c r="I42" s="1074"/>
      <c r="J42" s="1078"/>
      <c r="K42" s="46"/>
      <c r="L42" s="1095"/>
      <c r="M42" s="1091"/>
      <c r="N42" s="52"/>
      <c r="O42" s="52"/>
      <c r="P42" s="52"/>
      <c r="Q42" s="52"/>
      <c r="R42" s="52"/>
      <c r="S42" s="52"/>
      <c r="T42" s="52"/>
      <c r="AF42" s="52"/>
      <c r="AG42" s="52"/>
      <c r="AH42" s="52"/>
      <c r="AI42" s="52"/>
      <c r="AJ42" s="52"/>
      <c r="AK42" s="52"/>
      <c r="AL42" s="52"/>
      <c r="AM42" s="52"/>
      <c r="AN42" s="52"/>
      <c r="AO42" s="52"/>
      <c r="AP42" s="52"/>
      <c r="AQ42" s="52"/>
      <c r="AR42" s="52"/>
      <c r="AS42" s="52"/>
      <c r="AT42" s="52"/>
      <c r="AU42" s="52"/>
      <c r="AV42" s="52"/>
      <c r="AW42" s="52"/>
      <c r="AX42" s="52"/>
      <c r="AY42" s="52"/>
      <c r="AZ42" s="52"/>
      <c r="BA42" s="52"/>
      <c r="BB42" s="52"/>
      <c r="BC42" s="52"/>
      <c r="BD42" s="52"/>
      <c r="BE42" s="52"/>
      <c r="BF42" s="52"/>
      <c r="BG42" s="52"/>
      <c r="BH42" s="52"/>
      <c r="BI42" s="52"/>
      <c r="BJ42" s="52"/>
      <c r="BK42" s="52"/>
      <c r="BL42" s="52"/>
      <c r="BM42" s="52"/>
      <c r="BN42" s="52"/>
      <c r="BO42" s="52"/>
      <c r="BP42" s="52"/>
      <c r="BQ42" s="52"/>
      <c r="BR42" s="52"/>
      <c r="BS42" s="52"/>
      <c r="BT42" s="52"/>
      <c r="BU42" s="52"/>
      <c r="BV42" s="52"/>
      <c r="BW42" s="52"/>
      <c r="BX42" s="52"/>
      <c r="BY42" s="52"/>
      <c r="BZ42" s="52"/>
      <c r="CA42" s="52"/>
      <c r="CB42" s="52"/>
      <c r="CC42" s="52"/>
      <c r="CD42" s="52"/>
      <c r="CE42" s="52"/>
      <c r="CF42" s="52"/>
      <c r="CG42" s="52"/>
      <c r="CH42" s="52"/>
      <c r="CI42" s="52"/>
      <c r="CJ42" s="52"/>
      <c r="CK42" s="52"/>
      <c r="CL42" s="52"/>
      <c r="CM42" s="52"/>
      <c r="CN42" s="52"/>
      <c r="CO42" s="52"/>
      <c r="CP42" s="52"/>
      <c r="CQ42" s="52"/>
      <c r="CR42" s="52"/>
      <c r="CS42" s="52"/>
      <c r="CT42" s="52"/>
      <c r="CU42" s="52"/>
      <c r="CV42" s="52"/>
      <c r="CW42" s="52"/>
      <c r="CX42" s="52"/>
    </row>
    <row r="43" spans="1:102" s="63" customFormat="1" ht="15" hidden="1" customHeight="1">
      <c r="A43" s="760"/>
      <c r="B43" s="44"/>
      <c r="C43" s="48" t="s">
        <v>181</v>
      </c>
      <c r="D43" s="936">
        <f>表Ⅲ・5!Y43</f>
        <v>103.24189238186983</v>
      </c>
      <c r="E43" s="926">
        <f t="shared" si="1"/>
        <v>2.8112186045691417E-2</v>
      </c>
      <c r="F43" s="927">
        <v>149.53958855882649</v>
      </c>
      <c r="G43" s="933">
        <v>3.9976496436800471E-2</v>
      </c>
      <c r="H43" s="1004"/>
      <c r="I43" s="1074"/>
      <c r="J43" s="1078"/>
      <c r="K43" s="46"/>
      <c r="L43" s="1095"/>
      <c r="M43" s="1091"/>
      <c r="N43" s="52"/>
      <c r="O43" s="52"/>
      <c r="P43" s="52"/>
      <c r="Q43" s="52"/>
      <c r="R43" s="52"/>
      <c r="S43" s="52"/>
      <c r="T43" s="52"/>
      <c r="AF43" s="52"/>
      <c r="AG43" s="52"/>
      <c r="AH43" s="52"/>
      <c r="AI43" s="52"/>
      <c r="AJ43" s="52"/>
      <c r="AK43" s="52"/>
      <c r="AL43" s="52"/>
      <c r="AM43" s="52"/>
      <c r="AN43" s="52"/>
      <c r="AO43" s="52"/>
      <c r="AP43" s="52"/>
      <c r="AQ43" s="52"/>
      <c r="AR43" s="52"/>
      <c r="AS43" s="52"/>
      <c r="AT43" s="52"/>
      <c r="AU43" s="52"/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  <c r="BH43" s="52"/>
      <c r="BI43" s="52"/>
      <c r="BJ43" s="52"/>
      <c r="BK43" s="52"/>
      <c r="BL43" s="52"/>
      <c r="BM43" s="52"/>
      <c r="BN43" s="52"/>
      <c r="BO43" s="52"/>
      <c r="BP43" s="52"/>
      <c r="BQ43" s="52"/>
      <c r="BR43" s="52"/>
      <c r="BS43" s="52"/>
      <c r="BT43" s="52"/>
      <c r="BU43" s="52"/>
      <c r="BV43" s="52"/>
      <c r="BW43" s="52"/>
      <c r="BX43" s="52"/>
      <c r="BY43" s="52"/>
      <c r="BZ43" s="52"/>
      <c r="CA43" s="52"/>
      <c r="CB43" s="52"/>
      <c r="CC43" s="52"/>
      <c r="CD43" s="52"/>
      <c r="CE43" s="52"/>
      <c r="CF43" s="52"/>
      <c r="CG43" s="52"/>
      <c r="CH43" s="52"/>
      <c r="CI43" s="52"/>
      <c r="CJ43" s="52"/>
      <c r="CK43" s="52"/>
      <c r="CL43" s="52"/>
      <c r="CM43" s="52"/>
      <c r="CN43" s="52"/>
      <c r="CO43" s="52"/>
      <c r="CP43" s="52"/>
      <c r="CQ43" s="52"/>
      <c r="CR43" s="52"/>
      <c r="CS43" s="52"/>
      <c r="CT43" s="52"/>
      <c r="CU43" s="52"/>
      <c r="CV43" s="52"/>
      <c r="CW43" s="52"/>
      <c r="CX43" s="52"/>
    </row>
    <row r="44" spans="1:102" s="61" customFormat="1" ht="15" hidden="1" customHeight="1">
      <c r="A44" s="760"/>
      <c r="B44" s="44"/>
      <c r="C44" s="48" t="s">
        <v>182</v>
      </c>
      <c r="D44" s="936">
        <f>表Ⅲ・5!Y44</f>
        <v>9220.2103900768761</v>
      </c>
      <c r="E44" s="926">
        <f t="shared" si="1"/>
        <v>2.5106113796086906</v>
      </c>
      <c r="F44" s="927">
        <v>8939.813371056196</v>
      </c>
      <c r="G44" s="933">
        <v>2.3898849850927646</v>
      </c>
      <c r="H44" s="1004"/>
      <c r="I44" s="1074"/>
      <c r="J44" s="1078"/>
      <c r="K44" s="46"/>
      <c r="L44" s="1095"/>
      <c r="M44" s="1091"/>
      <c r="N44" s="52"/>
      <c r="O44" s="52"/>
      <c r="P44" s="52"/>
      <c r="Q44" s="52"/>
      <c r="R44" s="52"/>
      <c r="S44" s="52"/>
      <c r="T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  <c r="BH44" s="52"/>
      <c r="BI44" s="52"/>
      <c r="BJ44" s="52"/>
      <c r="BK44" s="52"/>
      <c r="BL44" s="52"/>
      <c r="BM44" s="52"/>
      <c r="BN44" s="52"/>
      <c r="BO44" s="52"/>
      <c r="BP44" s="52"/>
      <c r="BQ44" s="52"/>
      <c r="BR44" s="52"/>
      <c r="BS44" s="52"/>
      <c r="BT44" s="52"/>
      <c r="BU44" s="52"/>
      <c r="BV44" s="52"/>
      <c r="BW44" s="52"/>
      <c r="BX44" s="52"/>
      <c r="BY44" s="52"/>
      <c r="BZ44" s="52"/>
      <c r="CA44" s="52"/>
      <c r="CB44" s="52"/>
      <c r="CC44" s="52"/>
      <c r="CD44" s="52"/>
      <c r="CE44" s="52"/>
      <c r="CF44" s="52"/>
      <c r="CG44" s="52"/>
      <c r="CH44" s="52"/>
      <c r="CI44" s="52"/>
      <c r="CJ44" s="52"/>
      <c r="CK44" s="52"/>
      <c r="CL44" s="52"/>
      <c r="CM44" s="52"/>
      <c r="CN44" s="52"/>
      <c r="CO44" s="52"/>
      <c r="CP44" s="52"/>
      <c r="CQ44" s="52"/>
      <c r="CR44" s="52"/>
      <c r="CS44" s="52"/>
      <c r="CT44" s="52"/>
      <c r="CU44" s="52"/>
      <c r="CV44" s="52"/>
      <c r="CW44" s="52"/>
      <c r="CX44" s="52"/>
    </row>
    <row r="45" spans="1:102" s="61" customFormat="1" ht="15" hidden="1" customHeight="1">
      <c r="A45" s="760"/>
      <c r="B45" s="54"/>
      <c r="C45" s="48" t="s">
        <v>183</v>
      </c>
      <c r="D45" s="936">
        <f>表Ⅲ・5!Y45</f>
        <v>76957.71819344649</v>
      </c>
      <c r="E45" s="926">
        <f t="shared" si="1"/>
        <v>20.955153393584826</v>
      </c>
      <c r="F45" s="927">
        <v>77910.368124126675</v>
      </c>
      <c r="G45" s="933">
        <v>20.827819467209082</v>
      </c>
      <c r="H45" s="1004"/>
      <c r="I45" s="1074"/>
      <c r="J45" s="1078"/>
      <c r="K45" s="46"/>
      <c r="L45" s="1095"/>
      <c r="M45" s="1091"/>
      <c r="N45" s="52"/>
      <c r="O45" s="52"/>
      <c r="P45" s="52"/>
      <c r="Q45" s="52"/>
      <c r="R45" s="52"/>
      <c r="S45" s="52"/>
      <c r="T45" s="52"/>
      <c r="AF45" s="52"/>
      <c r="AG45" s="52"/>
      <c r="AH45" s="52"/>
      <c r="AI45" s="52"/>
      <c r="AJ45" s="52"/>
      <c r="AK45" s="52"/>
      <c r="AL45" s="52"/>
      <c r="AM45" s="52"/>
      <c r="AN45" s="52"/>
      <c r="AO45" s="52"/>
      <c r="AP45" s="52"/>
      <c r="AQ45" s="52"/>
      <c r="AR45" s="52"/>
      <c r="AS45" s="52"/>
      <c r="AT45" s="52"/>
      <c r="AU45" s="52"/>
      <c r="AV45" s="52"/>
      <c r="AW45" s="52"/>
      <c r="AX45" s="52"/>
      <c r="AY45" s="52"/>
      <c r="AZ45" s="52"/>
      <c r="BA45" s="52"/>
      <c r="BB45" s="52"/>
      <c r="BC45" s="52"/>
      <c r="BD45" s="52"/>
      <c r="BE45" s="52"/>
      <c r="BF45" s="52"/>
      <c r="BG45" s="52"/>
      <c r="BH45" s="52"/>
      <c r="BI45" s="52"/>
      <c r="BJ45" s="52"/>
      <c r="BK45" s="52"/>
      <c r="BL45" s="52"/>
      <c r="BM45" s="52"/>
      <c r="BN45" s="52"/>
      <c r="BO45" s="52"/>
      <c r="BP45" s="52"/>
      <c r="BQ45" s="52"/>
      <c r="BR45" s="52"/>
      <c r="BS45" s="52"/>
      <c r="BT45" s="52"/>
      <c r="BU45" s="52"/>
      <c r="BV45" s="52"/>
      <c r="BW45" s="52"/>
      <c r="BX45" s="52"/>
      <c r="BY45" s="52"/>
      <c r="BZ45" s="52"/>
      <c r="CA45" s="52"/>
      <c r="CB45" s="52"/>
      <c r="CC45" s="52"/>
      <c r="CD45" s="52"/>
      <c r="CE45" s="52"/>
      <c r="CF45" s="52"/>
      <c r="CG45" s="52"/>
      <c r="CH45" s="52"/>
      <c r="CI45" s="52"/>
      <c r="CJ45" s="52"/>
      <c r="CK45" s="52"/>
      <c r="CL45" s="52"/>
      <c r="CM45" s="52"/>
      <c r="CN45" s="52"/>
      <c r="CO45" s="52"/>
      <c r="CP45" s="52"/>
      <c r="CQ45" s="52"/>
      <c r="CR45" s="52"/>
      <c r="CS45" s="52"/>
      <c r="CT45" s="52"/>
      <c r="CU45" s="52"/>
      <c r="CV45" s="52"/>
      <c r="CW45" s="52"/>
    </row>
    <row r="46" spans="1:102" s="61" customFormat="1" ht="12.75" customHeight="1">
      <c r="A46" s="760"/>
      <c r="B46" s="56" t="s">
        <v>184</v>
      </c>
      <c r="C46" s="48"/>
      <c r="D46" s="936">
        <f>表Ⅲ・5!Y46</f>
        <v>77.301782963936574</v>
      </c>
      <c r="E46" s="926">
        <f t="shared" si="1"/>
        <v>2.1048840293511159E-2</v>
      </c>
      <c r="F46" s="927">
        <v>92.488866296838538</v>
      </c>
      <c r="G46" s="933">
        <v>2.4725097010045539E-2</v>
      </c>
      <c r="H46" s="1004"/>
      <c r="I46" s="1074"/>
      <c r="J46" s="1078"/>
      <c r="K46" s="46"/>
      <c r="L46" s="1095"/>
      <c r="M46" s="1091"/>
      <c r="N46" s="52"/>
      <c r="O46" s="52"/>
      <c r="P46" s="52"/>
      <c r="Q46" s="52"/>
      <c r="R46" s="52"/>
      <c r="S46" s="52"/>
      <c r="T46" s="52"/>
      <c r="AF46" s="52"/>
      <c r="AG46" s="52"/>
      <c r="AH46" s="52"/>
      <c r="AI46" s="52"/>
      <c r="AJ46" s="52"/>
      <c r="AK46" s="52"/>
      <c r="AL46" s="52"/>
      <c r="AM46" s="52"/>
      <c r="AN46" s="52"/>
      <c r="AO46" s="52"/>
      <c r="AP46" s="52"/>
      <c r="AQ46" s="52"/>
      <c r="AR46" s="52"/>
      <c r="AS46" s="52"/>
      <c r="AT46" s="52"/>
      <c r="AU46" s="52"/>
      <c r="AV46" s="52"/>
      <c r="AW46" s="52"/>
      <c r="AX46" s="52"/>
      <c r="AY46" s="52"/>
      <c r="AZ46" s="52"/>
      <c r="BA46" s="52"/>
      <c r="BB46" s="52"/>
      <c r="BC46" s="52"/>
      <c r="BD46" s="52"/>
      <c r="BE46" s="52"/>
      <c r="BF46" s="52"/>
      <c r="BG46" s="52"/>
      <c r="BH46" s="52"/>
      <c r="BI46" s="52"/>
      <c r="BJ46" s="52"/>
      <c r="BK46" s="52"/>
      <c r="BL46" s="52"/>
      <c r="BM46" s="52"/>
      <c r="BN46" s="52"/>
      <c r="BO46" s="52"/>
      <c r="BP46" s="52"/>
      <c r="BQ46" s="52"/>
      <c r="BR46" s="52"/>
      <c r="BS46" s="52"/>
      <c r="BT46" s="52"/>
      <c r="BU46" s="52"/>
      <c r="BV46" s="52"/>
      <c r="BW46" s="52"/>
      <c r="BX46" s="52"/>
      <c r="BY46" s="52"/>
      <c r="BZ46" s="52"/>
      <c r="CA46" s="52"/>
      <c r="CB46" s="52"/>
      <c r="CC46" s="52"/>
      <c r="CD46" s="52"/>
      <c r="CE46" s="52"/>
      <c r="CF46" s="52"/>
      <c r="CG46" s="52"/>
      <c r="CH46" s="52"/>
      <c r="CI46" s="52"/>
      <c r="CJ46" s="52"/>
      <c r="CK46" s="52"/>
      <c r="CL46" s="52"/>
      <c r="CM46" s="52"/>
      <c r="CN46" s="52"/>
      <c r="CO46" s="52"/>
      <c r="CP46" s="52"/>
      <c r="CQ46" s="52"/>
      <c r="CR46" s="52"/>
      <c r="CS46" s="52"/>
      <c r="CT46" s="52"/>
      <c r="CU46" s="52"/>
      <c r="CV46" s="52"/>
      <c r="CW46" s="52"/>
    </row>
    <row r="47" spans="1:102" s="32" customFormat="1" ht="12.75" hidden="1" customHeight="1">
      <c r="A47" s="760"/>
      <c r="B47" s="44"/>
      <c r="C47" s="48" t="s">
        <v>185</v>
      </c>
      <c r="D47" s="936">
        <f>表Ⅲ・5!Y47</f>
        <v>12.957695753988649</v>
      </c>
      <c r="E47" s="926">
        <f t="shared" si="1"/>
        <v>3.5283076022303078E-3</v>
      </c>
      <c r="F47" s="927">
        <v>45.493872693244036</v>
      </c>
      <c r="G47" s="933">
        <v>1.2161900785906487E-2</v>
      </c>
      <c r="H47" s="1004"/>
      <c r="I47" s="1074"/>
      <c r="J47" s="1078"/>
      <c r="K47" s="46"/>
      <c r="L47" s="1095"/>
      <c r="M47" s="1091"/>
      <c r="N47" s="33"/>
      <c r="O47" s="33"/>
      <c r="P47" s="33"/>
      <c r="Q47" s="33"/>
      <c r="R47" s="33"/>
      <c r="S47" s="33"/>
      <c r="T47" s="33"/>
      <c r="AF47" s="33"/>
      <c r="AG47" s="33"/>
      <c r="AH47" s="33"/>
      <c r="AI47" s="33"/>
      <c r="AJ47" s="33"/>
      <c r="AK47" s="33"/>
      <c r="AL47" s="33"/>
      <c r="AM47" s="33"/>
      <c r="AN47" s="33"/>
      <c r="AO47" s="33"/>
      <c r="AP47" s="33"/>
      <c r="AQ47" s="33"/>
      <c r="AR47" s="33"/>
      <c r="AS47" s="33"/>
      <c r="AT47" s="33"/>
      <c r="AU47" s="33"/>
      <c r="AV47" s="33"/>
      <c r="AW47" s="33"/>
      <c r="AX47" s="33"/>
      <c r="AY47" s="33"/>
      <c r="AZ47" s="33"/>
      <c r="BA47" s="33"/>
      <c r="BB47" s="33"/>
      <c r="BC47" s="33"/>
      <c r="BD47" s="33"/>
      <c r="BE47" s="33"/>
      <c r="BF47" s="33"/>
      <c r="BG47" s="33"/>
      <c r="BH47" s="33"/>
      <c r="BI47" s="33"/>
      <c r="BJ47" s="33"/>
      <c r="BK47" s="33"/>
      <c r="BL47" s="33"/>
      <c r="BM47" s="33"/>
      <c r="BN47" s="33"/>
      <c r="BO47" s="33"/>
      <c r="BP47" s="33"/>
      <c r="BQ47" s="33"/>
      <c r="BR47" s="33"/>
      <c r="BS47" s="33"/>
      <c r="BT47" s="33"/>
      <c r="BU47" s="33"/>
      <c r="BV47" s="33"/>
      <c r="BW47" s="33"/>
      <c r="BX47" s="33"/>
      <c r="BY47" s="33"/>
      <c r="BZ47" s="33"/>
      <c r="CA47" s="33"/>
      <c r="CB47" s="33"/>
      <c r="CC47" s="33"/>
      <c r="CD47" s="33"/>
      <c r="CE47" s="33"/>
      <c r="CF47" s="33"/>
      <c r="CG47" s="33"/>
      <c r="CH47" s="33"/>
      <c r="CI47" s="33"/>
      <c r="CJ47" s="33"/>
      <c r="CK47" s="33"/>
      <c r="CL47" s="33"/>
      <c r="CM47" s="33"/>
      <c r="CN47" s="33"/>
      <c r="CO47" s="33"/>
      <c r="CP47" s="33"/>
      <c r="CQ47" s="33"/>
      <c r="CR47" s="33"/>
      <c r="CS47" s="33"/>
      <c r="CT47" s="33"/>
      <c r="CU47" s="33"/>
      <c r="CV47" s="33"/>
      <c r="CW47" s="33"/>
    </row>
    <row r="48" spans="1:102" s="32" customFormat="1" ht="12.75" hidden="1" customHeight="1">
      <c r="A48" s="760"/>
      <c r="B48" s="44"/>
      <c r="C48" s="48" t="s">
        <v>186</v>
      </c>
      <c r="D48" s="936">
        <f>表Ⅲ・5!Y48</f>
        <v>11.834417465820017</v>
      </c>
      <c r="E48" s="926">
        <f t="shared" si="1"/>
        <v>3.2224452483974012E-3</v>
      </c>
      <c r="F48" s="927">
        <v>27.758637444741222</v>
      </c>
      <c r="G48" s="933">
        <v>7.4207310692418951E-3</v>
      </c>
      <c r="H48" s="1004"/>
      <c r="I48" s="1074"/>
      <c r="J48" s="1078"/>
      <c r="K48" s="46"/>
      <c r="L48" s="1095"/>
      <c r="M48" s="1091"/>
      <c r="N48" s="33"/>
      <c r="O48" s="33"/>
      <c r="P48" s="33"/>
      <c r="Q48" s="33"/>
      <c r="R48" s="33"/>
      <c r="S48" s="33"/>
      <c r="T48" s="33"/>
      <c r="AF48" s="33"/>
      <c r="AG48" s="33"/>
      <c r="AH48" s="33"/>
      <c r="AI48" s="33"/>
      <c r="AJ48" s="33"/>
      <c r="AK48" s="33"/>
      <c r="AL48" s="33"/>
      <c r="AM48" s="33"/>
      <c r="AN48" s="33"/>
      <c r="AO48" s="33"/>
      <c r="AP48" s="33"/>
      <c r="AQ48" s="33"/>
      <c r="AR48" s="33"/>
      <c r="AS48" s="33"/>
      <c r="AT48" s="33"/>
      <c r="AU48" s="33"/>
      <c r="AV48" s="33"/>
      <c r="AW48" s="33"/>
      <c r="AX48" s="33"/>
      <c r="AY48" s="33"/>
      <c r="AZ48" s="33"/>
      <c r="BA48" s="33"/>
      <c r="BB48" s="33"/>
      <c r="BC48" s="33"/>
      <c r="BD48" s="33"/>
      <c r="BE48" s="33"/>
      <c r="BF48" s="33"/>
      <c r="BG48" s="33"/>
      <c r="BH48" s="33"/>
      <c r="BI48" s="33"/>
      <c r="BJ48" s="33"/>
      <c r="BK48" s="33"/>
      <c r="BL48" s="33"/>
      <c r="BM48" s="33"/>
      <c r="BN48" s="33"/>
      <c r="BO48" s="33"/>
      <c r="BP48" s="33"/>
      <c r="BQ48" s="33"/>
      <c r="BR48" s="33"/>
      <c r="BS48" s="33"/>
      <c r="BT48" s="33"/>
      <c r="BU48" s="33"/>
      <c r="BV48" s="33"/>
      <c r="BW48" s="33"/>
      <c r="BX48" s="33"/>
      <c r="BY48" s="33"/>
      <c r="BZ48" s="33"/>
      <c r="CA48" s="33"/>
      <c r="CB48" s="33"/>
      <c r="CC48" s="33"/>
      <c r="CD48" s="33"/>
      <c r="CE48" s="33"/>
      <c r="CF48" s="33"/>
      <c r="CG48" s="33"/>
      <c r="CH48" s="33"/>
      <c r="CI48" s="33"/>
      <c r="CJ48" s="33"/>
      <c r="CK48" s="33"/>
      <c r="CL48" s="33"/>
      <c r="CM48" s="33"/>
      <c r="CN48" s="33"/>
      <c r="CO48" s="33"/>
      <c r="CP48" s="33"/>
      <c r="CQ48" s="33"/>
      <c r="CR48" s="33"/>
      <c r="CS48" s="33"/>
      <c r="CT48" s="33"/>
      <c r="CU48" s="33"/>
      <c r="CV48" s="33"/>
      <c r="CW48" s="33"/>
    </row>
    <row r="49" spans="1:101" s="58" customFormat="1" ht="12.75" hidden="1" customHeight="1">
      <c r="A49" s="760"/>
      <c r="B49" s="44"/>
      <c r="C49" s="48" t="s">
        <v>187</v>
      </c>
      <c r="D49" s="936">
        <f>表Ⅲ・5!Y49</f>
        <v>5.3191656429609848</v>
      </c>
      <c r="E49" s="926">
        <f t="shared" si="1"/>
        <v>1.4483788577768105E-3</v>
      </c>
      <c r="F49" s="927">
        <v>10.818706475663333</v>
      </c>
      <c r="G49" s="933">
        <v>2.892170461636714E-3</v>
      </c>
      <c r="H49" s="1004"/>
      <c r="I49" s="1074"/>
      <c r="J49" s="1078"/>
      <c r="K49" s="46"/>
      <c r="L49" s="1095"/>
      <c r="M49" s="1091"/>
      <c r="N49" s="33"/>
      <c r="O49" s="33"/>
      <c r="P49" s="33"/>
      <c r="Q49" s="33"/>
      <c r="R49" s="33"/>
      <c r="S49" s="33"/>
      <c r="T49" s="33"/>
      <c r="AF49" s="33"/>
      <c r="AG49" s="33"/>
      <c r="AH49" s="33"/>
      <c r="AI49" s="33"/>
      <c r="AJ49" s="33"/>
      <c r="AK49" s="33"/>
      <c r="AL49" s="33"/>
      <c r="AM49" s="33"/>
      <c r="AN49" s="33"/>
      <c r="AO49" s="33"/>
      <c r="AP49" s="33"/>
      <c r="AQ49" s="33"/>
      <c r="AR49" s="33"/>
      <c r="AS49" s="33"/>
      <c r="AT49" s="33"/>
      <c r="AU49" s="33"/>
      <c r="AV49" s="33"/>
      <c r="AW49" s="33"/>
      <c r="AX49" s="33"/>
      <c r="AY49" s="33"/>
      <c r="AZ49" s="33"/>
      <c r="BA49" s="33"/>
      <c r="BB49" s="33"/>
      <c r="BC49" s="33"/>
      <c r="BD49" s="33"/>
      <c r="BE49" s="33"/>
      <c r="BF49" s="33"/>
      <c r="BG49" s="33"/>
      <c r="BH49" s="33"/>
      <c r="BI49" s="33"/>
      <c r="BJ49" s="33"/>
      <c r="BK49" s="33"/>
      <c r="BL49" s="33"/>
      <c r="BM49" s="33"/>
      <c r="BN49" s="33"/>
      <c r="BO49" s="33"/>
      <c r="BP49" s="33"/>
      <c r="BQ49" s="33"/>
      <c r="BR49" s="33"/>
      <c r="BS49" s="33"/>
      <c r="BT49" s="33"/>
      <c r="BU49" s="33"/>
      <c r="BV49" s="33"/>
      <c r="BW49" s="33"/>
      <c r="BX49" s="33"/>
      <c r="BY49" s="33"/>
      <c r="BZ49" s="33"/>
      <c r="CA49" s="33"/>
      <c r="CB49" s="33"/>
      <c r="CC49" s="33"/>
      <c r="CD49" s="33"/>
      <c r="CE49" s="33"/>
      <c r="CF49" s="33"/>
      <c r="CG49" s="33"/>
      <c r="CH49" s="33"/>
      <c r="CI49" s="33"/>
      <c r="CJ49" s="33"/>
      <c r="CK49" s="33"/>
      <c r="CL49" s="33"/>
      <c r="CM49" s="33"/>
      <c r="CN49" s="33"/>
      <c r="CO49" s="33"/>
      <c r="CP49" s="33"/>
      <c r="CQ49" s="33"/>
      <c r="CR49" s="33"/>
      <c r="CS49" s="33"/>
      <c r="CT49" s="33"/>
      <c r="CU49" s="33"/>
      <c r="CV49" s="33"/>
      <c r="CW49" s="33"/>
    </row>
    <row r="50" spans="1:101" s="32" customFormat="1" ht="12.75" hidden="1" customHeight="1">
      <c r="A50" s="760"/>
      <c r="B50" s="44"/>
      <c r="C50" s="48" t="s">
        <v>188</v>
      </c>
      <c r="D50" s="936">
        <f>表Ⅲ・5!Y50</f>
        <v>1.6036688646338588</v>
      </c>
      <c r="E50" s="926">
        <f t="shared" si="1"/>
        <v>4.3667000321457363E-4</v>
      </c>
      <c r="F50" s="927">
        <v>1.6935876973574757</v>
      </c>
      <c r="G50" s="933">
        <v>4.5274768508665975E-4</v>
      </c>
      <c r="H50" s="1004"/>
      <c r="I50" s="1074"/>
      <c r="J50" s="1078"/>
      <c r="K50" s="46"/>
      <c r="L50" s="1095"/>
      <c r="M50" s="1091"/>
      <c r="N50" s="33"/>
      <c r="O50" s="33"/>
      <c r="P50" s="33"/>
      <c r="Q50" s="33"/>
      <c r="R50" s="33"/>
      <c r="S50" s="33"/>
      <c r="T50" s="33"/>
      <c r="AF50" s="33"/>
      <c r="AG50" s="33"/>
      <c r="AH50" s="33"/>
      <c r="AI50" s="33"/>
      <c r="AJ50" s="33"/>
      <c r="AK50" s="33"/>
      <c r="AL50" s="33"/>
      <c r="AM50" s="33"/>
      <c r="AN50" s="33"/>
      <c r="AO50" s="33"/>
      <c r="AP50" s="33"/>
      <c r="AQ50" s="33"/>
      <c r="AR50" s="33"/>
      <c r="AS50" s="33"/>
      <c r="AT50" s="33"/>
      <c r="AU50" s="33"/>
      <c r="AV50" s="33"/>
      <c r="AW50" s="33"/>
      <c r="AX50" s="33"/>
      <c r="AY50" s="33"/>
      <c r="AZ50" s="33"/>
      <c r="BA50" s="33"/>
      <c r="BB50" s="33"/>
      <c r="BC50" s="33"/>
      <c r="BD50" s="33"/>
      <c r="BE50" s="33"/>
      <c r="BF50" s="33"/>
      <c r="BG50" s="33"/>
      <c r="BH50" s="33"/>
      <c r="BI50" s="33"/>
      <c r="BJ50" s="33"/>
      <c r="BK50" s="33"/>
      <c r="BL50" s="33"/>
      <c r="BM50" s="33"/>
      <c r="BN50" s="33"/>
      <c r="BO50" s="33"/>
      <c r="BP50" s="33"/>
      <c r="BQ50" s="33"/>
      <c r="BR50" s="33"/>
      <c r="BS50" s="33"/>
      <c r="BT50" s="33"/>
      <c r="BU50" s="33"/>
      <c r="BV50" s="33"/>
      <c r="BW50" s="33"/>
      <c r="BX50" s="33"/>
      <c r="BY50" s="33"/>
      <c r="BZ50" s="33"/>
      <c r="CA50" s="33"/>
      <c r="CB50" s="33"/>
      <c r="CC50" s="33"/>
      <c r="CD50" s="33"/>
      <c r="CE50" s="33"/>
      <c r="CF50" s="33"/>
      <c r="CG50" s="33"/>
      <c r="CH50" s="33"/>
      <c r="CI50" s="33"/>
      <c r="CJ50" s="33"/>
      <c r="CK50" s="33"/>
      <c r="CL50" s="33"/>
      <c r="CM50" s="33"/>
      <c r="CN50" s="33"/>
      <c r="CO50" s="33"/>
      <c r="CP50" s="33"/>
      <c r="CQ50" s="33"/>
      <c r="CR50" s="33"/>
      <c r="CS50" s="33"/>
      <c r="CT50" s="33"/>
      <c r="CU50" s="33"/>
      <c r="CV50" s="33"/>
      <c r="CW50" s="33"/>
    </row>
    <row r="51" spans="1:101" s="32" customFormat="1" ht="12.75" hidden="1" customHeight="1">
      <c r="A51" s="760"/>
      <c r="B51" s="66"/>
      <c r="C51" s="48" t="s">
        <v>189</v>
      </c>
      <c r="D51" s="936">
        <f>表Ⅲ・5!Y51</f>
        <v>3.4522484735456338</v>
      </c>
      <c r="E51" s="926">
        <f t="shared" si="1"/>
        <v>9.4002782325318878E-4</v>
      </c>
      <c r="F51" s="927">
        <v>5.4375612554339021</v>
      </c>
      <c r="G51" s="933">
        <v>1.4536260949201821E-3</v>
      </c>
      <c r="H51" s="1004"/>
      <c r="I51" s="1074"/>
      <c r="J51" s="1078"/>
      <c r="K51" s="46"/>
      <c r="L51" s="1095"/>
      <c r="M51" s="1091"/>
      <c r="N51" s="33"/>
      <c r="O51" s="33"/>
      <c r="P51" s="33"/>
      <c r="Q51" s="33"/>
      <c r="R51" s="33"/>
      <c r="S51" s="33"/>
      <c r="T51" s="33"/>
      <c r="AF51" s="33"/>
      <c r="AG51" s="33"/>
      <c r="AH51" s="33"/>
      <c r="AI51" s="33"/>
      <c r="AJ51" s="33"/>
      <c r="AK51" s="33"/>
      <c r="AL51" s="33"/>
      <c r="AM51" s="33"/>
      <c r="AN51" s="33"/>
      <c r="AO51" s="33"/>
      <c r="AP51" s="33"/>
      <c r="AQ51" s="33"/>
      <c r="AR51" s="33"/>
      <c r="AS51" s="33"/>
      <c r="AT51" s="33"/>
      <c r="AU51" s="33"/>
      <c r="AV51" s="33"/>
      <c r="AW51" s="33"/>
      <c r="AX51" s="33"/>
      <c r="AY51" s="33"/>
      <c r="AZ51" s="33"/>
      <c r="BA51" s="33"/>
      <c r="BB51" s="33"/>
      <c r="BC51" s="33"/>
      <c r="BD51" s="33"/>
      <c r="BE51" s="33"/>
      <c r="BF51" s="33"/>
      <c r="BG51" s="33"/>
      <c r="BH51" s="33"/>
      <c r="BI51" s="33"/>
      <c r="BJ51" s="33"/>
      <c r="BK51" s="33"/>
      <c r="BL51" s="33"/>
      <c r="BM51" s="33"/>
      <c r="BN51" s="33"/>
      <c r="BO51" s="33"/>
      <c r="BP51" s="33"/>
      <c r="BQ51" s="33"/>
      <c r="BR51" s="33"/>
      <c r="BS51" s="33"/>
      <c r="BT51" s="33"/>
      <c r="BU51" s="33"/>
      <c r="BV51" s="33"/>
      <c r="BW51" s="33"/>
      <c r="BX51" s="33"/>
      <c r="BY51" s="33"/>
      <c r="BZ51" s="33"/>
      <c r="CA51" s="33"/>
      <c r="CB51" s="33"/>
      <c r="CC51" s="33"/>
      <c r="CD51" s="33"/>
      <c r="CE51" s="33"/>
      <c r="CF51" s="33"/>
      <c r="CG51" s="33"/>
      <c r="CH51" s="33"/>
      <c r="CI51" s="33"/>
      <c r="CJ51" s="33"/>
      <c r="CK51" s="33"/>
      <c r="CL51" s="33"/>
      <c r="CM51" s="33"/>
      <c r="CN51" s="33"/>
      <c r="CO51" s="33"/>
      <c r="CP51" s="33"/>
      <c r="CQ51" s="33"/>
      <c r="CR51" s="33"/>
      <c r="CS51" s="33"/>
      <c r="CT51" s="33"/>
      <c r="CU51" s="33"/>
      <c r="CV51" s="33"/>
      <c r="CW51" s="33"/>
    </row>
    <row r="52" spans="1:101" s="32" customFormat="1" ht="12.75" customHeight="1">
      <c r="A52" s="760"/>
      <c r="B52" s="56" t="s">
        <v>190</v>
      </c>
      <c r="C52" s="48"/>
      <c r="D52" s="936">
        <f>表Ⅲ・5!Y52</f>
        <v>694.61595237367135</v>
      </c>
      <c r="E52" s="926">
        <f t="shared" si="1"/>
        <v>0.18914001315674178</v>
      </c>
      <c r="F52" s="927">
        <v>599.52573829879088</v>
      </c>
      <c r="G52" s="933">
        <v>0.16027152924420127</v>
      </c>
      <c r="H52" s="1004"/>
      <c r="I52" s="1074"/>
      <c r="J52" s="1078"/>
      <c r="K52" s="46"/>
      <c r="L52" s="1095"/>
      <c r="M52" s="1091"/>
      <c r="N52" s="33"/>
      <c r="O52" s="33"/>
      <c r="P52" s="33"/>
      <c r="Q52" s="33"/>
      <c r="R52" s="33"/>
      <c r="S52" s="33"/>
      <c r="T52" s="33"/>
      <c r="AF52" s="33"/>
      <c r="AG52" s="33"/>
      <c r="AH52" s="33"/>
      <c r="AI52" s="33"/>
      <c r="AJ52" s="33"/>
      <c r="AK52" s="33"/>
      <c r="AL52" s="33"/>
      <c r="AM52" s="33"/>
      <c r="AN52" s="33"/>
      <c r="AO52" s="33"/>
      <c r="AP52" s="33"/>
      <c r="AQ52" s="33"/>
      <c r="AR52" s="33"/>
      <c r="AS52" s="33"/>
      <c r="AT52" s="33"/>
      <c r="AU52" s="33"/>
      <c r="AV52" s="33"/>
      <c r="AW52" s="33"/>
      <c r="AX52" s="33"/>
      <c r="AY52" s="33"/>
      <c r="AZ52" s="33"/>
      <c r="BA52" s="33"/>
      <c r="BB52" s="33"/>
      <c r="BC52" s="33"/>
      <c r="BD52" s="33"/>
      <c r="BE52" s="33"/>
      <c r="BF52" s="33"/>
      <c r="BG52" s="33"/>
      <c r="BH52" s="33"/>
      <c r="BI52" s="33"/>
      <c r="BJ52" s="33"/>
      <c r="BK52" s="33"/>
      <c r="BL52" s="33"/>
      <c r="BM52" s="33"/>
      <c r="BN52" s="33"/>
      <c r="BO52" s="33"/>
      <c r="BP52" s="33"/>
      <c r="BQ52" s="33"/>
      <c r="BR52" s="33"/>
      <c r="BS52" s="33"/>
      <c r="BT52" s="33"/>
      <c r="BU52" s="33"/>
      <c r="BV52" s="33"/>
      <c r="BW52" s="33"/>
      <c r="BX52" s="33"/>
      <c r="BY52" s="33"/>
      <c r="BZ52" s="33"/>
      <c r="CA52" s="33"/>
      <c r="CB52" s="33"/>
      <c r="CC52" s="33"/>
      <c r="CD52" s="33"/>
      <c r="CE52" s="33"/>
      <c r="CF52" s="33"/>
      <c r="CG52" s="33"/>
      <c r="CH52" s="33"/>
      <c r="CI52" s="33"/>
      <c r="CJ52" s="33"/>
      <c r="CK52" s="33"/>
      <c r="CL52" s="33"/>
      <c r="CM52" s="33"/>
      <c r="CN52" s="33"/>
      <c r="CO52" s="33"/>
      <c r="CP52" s="33"/>
      <c r="CQ52" s="33"/>
      <c r="CR52" s="33"/>
      <c r="CS52" s="33"/>
      <c r="CT52" s="33"/>
      <c r="CU52" s="33"/>
      <c r="CV52" s="33"/>
      <c r="CW52" s="33"/>
    </row>
    <row r="53" spans="1:101" s="32" customFormat="1" ht="12.75" hidden="1" customHeight="1">
      <c r="A53" s="760"/>
      <c r="B53" s="44"/>
      <c r="C53" s="48" t="s">
        <v>191</v>
      </c>
      <c r="D53" s="936">
        <f>表Ⅲ・5!Y53</f>
        <v>31.942633584628503</v>
      </c>
      <c r="E53" s="926">
        <f t="shared" si="1"/>
        <v>8.6977992886744099E-3</v>
      </c>
      <c r="F53" s="927">
        <v>69.418853619621771</v>
      </c>
      <c r="G53" s="933">
        <v>1.8557778452626236E-2</v>
      </c>
      <c r="H53" s="1004"/>
      <c r="I53" s="1074"/>
      <c r="J53" s="1078"/>
      <c r="K53" s="46"/>
      <c r="L53" s="1095"/>
      <c r="M53" s="1091"/>
      <c r="N53" s="33"/>
      <c r="O53" s="33"/>
      <c r="P53" s="33"/>
      <c r="Q53" s="33"/>
      <c r="R53" s="33"/>
      <c r="S53" s="33"/>
      <c r="T53" s="33"/>
      <c r="AF53" s="33"/>
      <c r="AG53" s="33"/>
      <c r="AH53" s="33"/>
      <c r="AI53" s="33"/>
      <c r="AJ53" s="33"/>
      <c r="AK53" s="33"/>
      <c r="AL53" s="33"/>
      <c r="AM53" s="33"/>
      <c r="AN53" s="33"/>
      <c r="AO53" s="33"/>
      <c r="AP53" s="33"/>
      <c r="AQ53" s="33"/>
      <c r="AR53" s="33"/>
      <c r="AS53" s="33"/>
      <c r="AT53" s="33"/>
      <c r="AU53" s="33"/>
      <c r="AV53" s="33"/>
      <c r="AW53" s="33"/>
      <c r="AX53" s="33"/>
      <c r="AY53" s="33"/>
      <c r="AZ53" s="33"/>
      <c r="BA53" s="33"/>
      <c r="BB53" s="33"/>
      <c r="BC53" s="33"/>
      <c r="BD53" s="33"/>
      <c r="BE53" s="33"/>
      <c r="BF53" s="33"/>
      <c r="BG53" s="33"/>
      <c r="BH53" s="33"/>
      <c r="BI53" s="33"/>
      <c r="BJ53" s="33"/>
      <c r="BK53" s="33"/>
      <c r="BL53" s="33"/>
      <c r="BM53" s="33"/>
      <c r="BN53" s="33"/>
      <c r="BO53" s="33"/>
      <c r="BP53" s="33"/>
      <c r="BQ53" s="33"/>
      <c r="BR53" s="33"/>
      <c r="BS53" s="33"/>
      <c r="BT53" s="33"/>
      <c r="BU53" s="33"/>
      <c r="BV53" s="33"/>
      <c r="BW53" s="33"/>
      <c r="BX53" s="33"/>
      <c r="BY53" s="33"/>
      <c r="BZ53" s="33"/>
      <c r="CA53" s="33"/>
      <c r="CB53" s="33"/>
      <c r="CC53" s="33"/>
      <c r="CD53" s="33"/>
      <c r="CE53" s="33"/>
      <c r="CF53" s="33"/>
      <c r="CG53" s="33"/>
      <c r="CH53" s="33"/>
      <c r="CI53" s="33"/>
      <c r="CJ53" s="33"/>
      <c r="CK53" s="33"/>
      <c r="CL53" s="33"/>
      <c r="CM53" s="33"/>
      <c r="CN53" s="33"/>
      <c r="CO53" s="33"/>
      <c r="CP53" s="33"/>
      <c r="CQ53" s="33"/>
      <c r="CR53" s="33"/>
      <c r="CS53" s="33"/>
      <c r="CT53" s="33"/>
      <c r="CU53" s="33"/>
      <c r="CV53" s="33"/>
      <c r="CW53" s="33"/>
    </row>
    <row r="54" spans="1:101" s="32" customFormat="1" ht="12.75" hidden="1" customHeight="1">
      <c r="A54" s="760"/>
      <c r="B54" s="44"/>
      <c r="C54" s="48" t="s">
        <v>192</v>
      </c>
      <c r="D54" s="936">
        <f>表Ⅲ・5!Y54</f>
        <v>18.794629158525325</v>
      </c>
      <c r="E54" s="926">
        <f t="shared" si="1"/>
        <v>5.1176717064615228E-3</v>
      </c>
      <c r="F54" s="927">
        <v>23.685042202110122</v>
      </c>
      <c r="G54" s="933">
        <v>6.3317347220441921E-3</v>
      </c>
      <c r="H54" s="1004"/>
      <c r="I54" s="1074"/>
      <c r="J54" s="1078"/>
      <c r="K54" s="46"/>
      <c r="L54" s="1095"/>
      <c r="M54" s="1091"/>
      <c r="N54" s="33"/>
      <c r="O54" s="33"/>
      <c r="P54" s="33"/>
      <c r="Q54" s="33"/>
      <c r="R54" s="33"/>
      <c r="S54" s="33"/>
      <c r="T54" s="33"/>
      <c r="AF54" s="33"/>
      <c r="AG54" s="33"/>
      <c r="AH54" s="33"/>
      <c r="AI54" s="33"/>
      <c r="AJ54" s="33"/>
      <c r="AK54" s="33"/>
      <c r="AL54" s="33"/>
      <c r="AM54" s="33"/>
      <c r="AN54" s="33"/>
      <c r="AO54" s="33"/>
      <c r="AP54" s="33"/>
      <c r="AQ54" s="33"/>
      <c r="AR54" s="33"/>
      <c r="AS54" s="33"/>
      <c r="AT54" s="33"/>
      <c r="AU54" s="33"/>
      <c r="AV54" s="33"/>
      <c r="AW54" s="33"/>
      <c r="AX54" s="33"/>
      <c r="AY54" s="33"/>
      <c r="AZ54" s="33"/>
      <c r="BA54" s="33"/>
      <c r="BB54" s="33"/>
      <c r="BC54" s="33"/>
      <c r="BD54" s="33"/>
      <c r="BE54" s="33"/>
      <c r="BF54" s="33"/>
      <c r="BG54" s="33"/>
      <c r="BH54" s="33"/>
      <c r="BI54" s="33"/>
      <c r="BJ54" s="33"/>
      <c r="BK54" s="33"/>
      <c r="BL54" s="33"/>
      <c r="BM54" s="33"/>
      <c r="BN54" s="33"/>
      <c r="BO54" s="33"/>
      <c r="BP54" s="33"/>
      <c r="BQ54" s="33"/>
      <c r="BR54" s="33"/>
      <c r="BS54" s="33"/>
      <c r="BT54" s="33"/>
      <c r="BU54" s="33"/>
      <c r="BV54" s="33"/>
      <c r="BW54" s="33"/>
      <c r="BX54" s="33"/>
      <c r="BY54" s="33"/>
      <c r="BZ54" s="33"/>
      <c r="CA54" s="33"/>
      <c r="CB54" s="33"/>
      <c r="CC54" s="33"/>
      <c r="CD54" s="33"/>
      <c r="CE54" s="33"/>
      <c r="CF54" s="33"/>
      <c r="CG54" s="33"/>
      <c r="CH54" s="33"/>
      <c r="CI54" s="33"/>
      <c r="CJ54" s="33"/>
      <c r="CK54" s="33"/>
      <c r="CL54" s="33"/>
      <c r="CM54" s="33"/>
      <c r="CN54" s="33"/>
      <c r="CO54" s="33"/>
      <c r="CP54" s="33"/>
      <c r="CQ54" s="33"/>
      <c r="CR54" s="33"/>
      <c r="CS54" s="33"/>
      <c r="CT54" s="33"/>
      <c r="CU54" s="33"/>
      <c r="CV54" s="33"/>
      <c r="CW54" s="33"/>
    </row>
    <row r="55" spans="1:101" s="32" customFormat="1" ht="12.75" hidden="1" customHeight="1">
      <c r="A55" s="760"/>
      <c r="B55" s="44"/>
      <c r="C55" s="48" t="s">
        <v>193</v>
      </c>
      <c r="D55" s="936">
        <f>表Ⅲ・5!Y55</f>
        <v>192.55280820280802</v>
      </c>
      <c r="E55" s="926">
        <f t="shared" si="1"/>
        <v>5.2431045604974393E-2</v>
      </c>
      <c r="F55" s="927">
        <v>276.74608943245755</v>
      </c>
      <c r="G55" s="933">
        <v>7.3982676859799992E-2</v>
      </c>
      <c r="H55" s="1004"/>
      <c r="I55" s="1074"/>
      <c r="J55" s="1078"/>
      <c r="K55" s="46"/>
      <c r="L55" s="1095"/>
      <c r="M55" s="1091"/>
      <c r="N55" s="33"/>
      <c r="O55" s="33"/>
      <c r="P55" s="33"/>
      <c r="Q55" s="33"/>
      <c r="R55" s="33"/>
      <c r="S55" s="33"/>
      <c r="T55" s="33"/>
      <c r="AF55" s="33"/>
      <c r="AG55" s="33"/>
      <c r="AH55" s="33"/>
      <c r="AI55" s="33"/>
      <c r="AJ55" s="33"/>
      <c r="AK55" s="33"/>
      <c r="AL55" s="33"/>
      <c r="AM55" s="33"/>
      <c r="AN55" s="33"/>
      <c r="AO55" s="33"/>
      <c r="AP55" s="33"/>
      <c r="AQ55" s="33"/>
      <c r="AR55" s="33"/>
      <c r="AS55" s="33"/>
      <c r="AT55" s="33"/>
      <c r="AU55" s="33"/>
      <c r="AV55" s="33"/>
      <c r="AW55" s="33"/>
      <c r="AX55" s="33"/>
      <c r="AY55" s="33"/>
      <c r="AZ55" s="33"/>
      <c r="BA55" s="33"/>
      <c r="BB55" s="33"/>
      <c r="BC55" s="33"/>
      <c r="BD55" s="33"/>
      <c r="BE55" s="33"/>
      <c r="BF55" s="33"/>
      <c r="BG55" s="33"/>
      <c r="BH55" s="33"/>
      <c r="BI55" s="33"/>
      <c r="BJ55" s="33"/>
      <c r="BK55" s="33"/>
      <c r="BL55" s="33"/>
      <c r="BM55" s="33"/>
      <c r="BN55" s="33"/>
      <c r="BO55" s="33"/>
      <c r="BP55" s="33"/>
      <c r="BQ55" s="33"/>
      <c r="BR55" s="33"/>
      <c r="BS55" s="33"/>
      <c r="BT55" s="33"/>
      <c r="BU55" s="33"/>
      <c r="BV55" s="33"/>
      <c r="BW55" s="33"/>
      <c r="BX55" s="33"/>
      <c r="BY55" s="33"/>
      <c r="BZ55" s="33"/>
      <c r="CA55" s="33"/>
      <c r="CB55" s="33"/>
      <c r="CC55" s="33"/>
      <c r="CD55" s="33"/>
      <c r="CE55" s="33"/>
      <c r="CF55" s="33"/>
      <c r="CG55" s="33"/>
      <c r="CH55" s="33"/>
      <c r="CI55" s="33"/>
      <c r="CJ55" s="33"/>
      <c r="CK55" s="33"/>
      <c r="CL55" s="33"/>
      <c r="CM55" s="33"/>
      <c r="CN55" s="33"/>
      <c r="CO55" s="33"/>
      <c r="CP55" s="33"/>
      <c r="CQ55" s="33"/>
      <c r="CR55" s="33"/>
      <c r="CS55" s="33"/>
      <c r="CT55" s="33"/>
      <c r="CU55" s="33"/>
      <c r="CV55" s="33"/>
      <c r="CW55" s="33"/>
    </row>
    <row r="56" spans="1:101" s="32" customFormat="1" ht="12.75" hidden="1" customHeight="1">
      <c r="A56" s="760"/>
      <c r="B56" s="54"/>
      <c r="C56" s="48" t="s">
        <v>194</v>
      </c>
      <c r="D56" s="936">
        <f>表Ⅲ・5!Y56</f>
        <v>147.25102654796237</v>
      </c>
      <c r="E56" s="926">
        <f t="shared" si="1"/>
        <v>4.0095625508529568E-2</v>
      </c>
      <c r="F56" s="927">
        <v>93.49805015743334</v>
      </c>
      <c r="G56" s="933">
        <v>2.4994882659424091E-2</v>
      </c>
      <c r="H56" s="1004"/>
      <c r="I56" s="1074"/>
      <c r="J56" s="1078"/>
      <c r="K56" s="46"/>
      <c r="L56" s="1095"/>
      <c r="M56" s="1091"/>
      <c r="N56" s="33"/>
      <c r="O56" s="33"/>
      <c r="P56" s="33"/>
      <c r="Q56" s="33"/>
      <c r="R56" s="33"/>
      <c r="S56" s="33"/>
      <c r="T56" s="33"/>
      <c r="AF56" s="33"/>
      <c r="AG56" s="33"/>
      <c r="AH56" s="33"/>
      <c r="AI56" s="33"/>
      <c r="AJ56" s="33"/>
      <c r="AK56" s="33"/>
      <c r="AL56" s="33"/>
      <c r="AM56" s="33"/>
      <c r="AN56" s="33"/>
      <c r="AO56" s="33"/>
      <c r="AP56" s="33"/>
      <c r="AQ56" s="33"/>
      <c r="AR56" s="33"/>
      <c r="AS56" s="33"/>
      <c r="AT56" s="33"/>
      <c r="AU56" s="33"/>
      <c r="AV56" s="33"/>
      <c r="AW56" s="33"/>
      <c r="AX56" s="33"/>
      <c r="AY56" s="33"/>
      <c r="AZ56" s="33"/>
      <c r="BA56" s="33"/>
      <c r="BB56" s="33"/>
      <c r="BC56" s="33"/>
      <c r="BD56" s="33"/>
      <c r="BE56" s="33"/>
      <c r="BF56" s="33"/>
      <c r="BG56" s="33"/>
      <c r="BH56" s="33"/>
      <c r="BI56" s="33"/>
      <c r="BJ56" s="33"/>
      <c r="BK56" s="33"/>
      <c r="BL56" s="33"/>
      <c r="BM56" s="33"/>
      <c r="BN56" s="33"/>
      <c r="BO56" s="33"/>
      <c r="BP56" s="33"/>
      <c r="BQ56" s="33"/>
      <c r="BR56" s="33"/>
      <c r="BS56" s="33"/>
      <c r="BT56" s="33"/>
      <c r="BU56" s="33"/>
      <c r="BV56" s="33"/>
      <c r="BW56" s="33"/>
      <c r="BX56" s="33"/>
      <c r="BY56" s="33"/>
      <c r="BZ56" s="33"/>
      <c r="CA56" s="33"/>
      <c r="CB56" s="33"/>
      <c r="CC56" s="33"/>
      <c r="CD56" s="33"/>
      <c r="CE56" s="33"/>
      <c r="CF56" s="33"/>
      <c r="CG56" s="33"/>
      <c r="CH56" s="33"/>
      <c r="CI56" s="33"/>
      <c r="CJ56" s="33"/>
      <c r="CK56" s="33"/>
      <c r="CL56" s="33"/>
      <c r="CM56" s="33"/>
      <c r="CN56" s="33"/>
      <c r="CO56" s="33"/>
      <c r="CP56" s="33"/>
      <c r="CQ56" s="33"/>
      <c r="CR56" s="33"/>
      <c r="CS56" s="33"/>
      <c r="CT56" s="33"/>
      <c r="CU56" s="33"/>
      <c r="CV56" s="33"/>
      <c r="CW56" s="33"/>
    </row>
    <row r="57" spans="1:101" s="32" customFormat="1" ht="12.75" customHeight="1">
      <c r="A57" s="760"/>
      <c r="B57" s="56" t="s">
        <v>195</v>
      </c>
      <c r="C57" s="48"/>
      <c r="D57" s="936">
        <f>表Ⅲ・5!Y57</f>
        <v>2099.4309352777505</v>
      </c>
      <c r="E57" s="926">
        <f t="shared" si="1"/>
        <v>0.5716632239198709</v>
      </c>
      <c r="F57" s="927">
        <v>1983.7866941964917</v>
      </c>
      <c r="G57" s="933">
        <v>0.5303267347209597</v>
      </c>
      <c r="H57" s="1004"/>
      <c r="I57" s="1074"/>
      <c r="J57" s="1078"/>
      <c r="K57" s="46"/>
      <c r="L57" s="1095"/>
      <c r="M57" s="1091"/>
      <c r="N57" s="33"/>
      <c r="O57" s="33"/>
      <c r="P57" s="33"/>
      <c r="Q57" s="33"/>
      <c r="R57" s="33"/>
      <c r="S57" s="33"/>
      <c r="T57" s="33"/>
      <c r="AF57" s="33"/>
      <c r="AG57" s="33"/>
      <c r="AH57" s="33"/>
      <c r="AI57" s="33"/>
      <c r="AJ57" s="33"/>
      <c r="AK57" s="33"/>
      <c r="AL57" s="33"/>
      <c r="AM57" s="33"/>
      <c r="AN57" s="33"/>
      <c r="AO57" s="33"/>
      <c r="AP57" s="33"/>
      <c r="AQ57" s="33"/>
      <c r="AR57" s="33"/>
      <c r="AS57" s="33"/>
      <c r="AT57" s="33"/>
      <c r="AU57" s="33"/>
      <c r="AV57" s="33"/>
      <c r="AW57" s="33"/>
      <c r="AX57" s="33"/>
      <c r="AY57" s="33"/>
      <c r="AZ57" s="33"/>
      <c r="BA57" s="33"/>
      <c r="BB57" s="33"/>
      <c r="BC57" s="33"/>
      <c r="BD57" s="33"/>
      <c r="BE57" s="33"/>
      <c r="BF57" s="33"/>
      <c r="BG57" s="33"/>
      <c r="BH57" s="33"/>
      <c r="BI57" s="33"/>
      <c r="BJ57" s="33"/>
      <c r="BK57" s="33"/>
      <c r="BL57" s="33"/>
      <c r="BM57" s="33"/>
      <c r="BN57" s="33"/>
      <c r="BO57" s="33"/>
      <c r="BP57" s="33"/>
      <c r="BQ57" s="33"/>
      <c r="BR57" s="33"/>
      <c r="BS57" s="33"/>
      <c r="BT57" s="33"/>
      <c r="BU57" s="33"/>
      <c r="BV57" s="33"/>
      <c r="BW57" s="33"/>
      <c r="BX57" s="33"/>
      <c r="BY57" s="33"/>
      <c r="BZ57" s="33"/>
      <c r="CA57" s="33"/>
      <c r="CB57" s="33"/>
      <c r="CC57" s="33"/>
      <c r="CD57" s="33"/>
      <c r="CE57" s="33"/>
      <c r="CF57" s="33"/>
      <c r="CG57" s="33"/>
      <c r="CH57" s="33"/>
      <c r="CI57" s="33"/>
      <c r="CJ57" s="33"/>
      <c r="CK57" s="33"/>
      <c r="CL57" s="33"/>
      <c r="CM57" s="33"/>
      <c r="CN57" s="33"/>
      <c r="CO57" s="33"/>
      <c r="CP57" s="33"/>
      <c r="CQ57" s="33"/>
      <c r="CR57" s="33"/>
      <c r="CS57" s="33"/>
      <c r="CT57" s="33"/>
      <c r="CU57" s="33"/>
      <c r="CV57" s="33"/>
      <c r="CW57" s="33"/>
    </row>
    <row r="58" spans="1:101" s="32" customFormat="1" ht="12.75" hidden="1" customHeight="1">
      <c r="A58" s="760"/>
      <c r="B58" s="44"/>
      <c r="C58" s="48" t="s">
        <v>196</v>
      </c>
      <c r="D58" s="936">
        <f>表Ⅲ・5!Y58</f>
        <v>24.072777913982794</v>
      </c>
      <c r="E58" s="926">
        <f t="shared" si="1"/>
        <v>6.554881896695423E-3</v>
      </c>
      <c r="F58" s="927">
        <v>28.792228437201764</v>
      </c>
      <c r="G58" s="933">
        <v>7.6970414899500119E-3</v>
      </c>
      <c r="H58" s="1004"/>
      <c r="I58" s="1074"/>
      <c r="J58" s="1078"/>
      <c r="K58" s="46"/>
      <c r="L58" s="1095"/>
      <c r="M58" s="1091"/>
      <c r="N58" s="33"/>
      <c r="O58" s="33"/>
      <c r="P58" s="33"/>
      <c r="Q58" s="33"/>
      <c r="R58" s="33"/>
      <c r="S58" s="33"/>
      <c r="T58" s="33"/>
      <c r="AF58" s="33"/>
      <c r="AG58" s="33"/>
      <c r="AH58" s="33"/>
      <c r="AI58" s="33"/>
      <c r="AJ58" s="33"/>
      <c r="AK58" s="33"/>
      <c r="AL58" s="33"/>
      <c r="AM58" s="33"/>
      <c r="AN58" s="33"/>
      <c r="AO58" s="33"/>
      <c r="AP58" s="33"/>
      <c r="AQ58" s="33"/>
      <c r="AR58" s="33"/>
      <c r="AS58" s="33"/>
      <c r="AT58" s="33"/>
      <c r="AU58" s="33"/>
      <c r="AV58" s="33"/>
      <c r="AW58" s="33"/>
      <c r="AX58" s="33"/>
      <c r="AY58" s="33"/>
      <c r="AZ58" s="33"/>
      <c r="BA58" s="33"/>
      <c r="BB58" s="33"/>
      <c r="BC58" s="33"/>
      <c r="BD58" s="33"/>
      <c r="BE58" s="33"/>
      <c r="BF58" s="33"/>
      <c r="BG58" s="33"/>
      <c r="BH58" s="33"/>
      <c r="BI58" s="33"/>
      <c r="BJ58" s="33"/>
      <c r="BK58" s="33"/>
      <c r="BL58" s="33"/>
      <c r="BM58" s="33"/>
      <c r="BN58" s="33"/>
      <c r="BO58" s="33"/>
      <c r="BP58" s="33"/>
      <c r="BQ58" s="33"/>
      <c r="BR58" s="33"/>
      <c r="BS58" s="33"/>
      <c r="BT58" s="33"/>
      <c r="BU58" s="33"/>
      <c r="BV58" s="33"/>
      <c r="BW58" s="33"/>
      <c r="BX58" s="33"/>
      <c r="BY58" s="33"/>
      <c r="BZ58" s="33"/>
      <c r="CA58" s="33"/>
      <c r="CB58" s="33"/>
      <c r="CC58" s="33"/>
      <c r="CD58" s="33"/>
      <c r="CE58" s="33"/>
      <c r="CF58" s="33"/>
      <c r="CG58" s="33"/>
      <c r="CH58" s="33"/>
      <c r="CI58" s="33"/>
      <c r="CJ58" s="33"/>
      <c r="CK58" s="33"/>
      <c r="CL58" s="33"/>
      <c r="CM58" s="33"/>
      <c r="CN58" s="33"/>
      <c r="CO58" s="33"/>
      <c r="CP58" s="33"/>
      <c r="CQ58" s="33"/>
      <c r="CR58" s="33"/>
      <c r="CS58" s="33"/>
      <c r="CT58" s="33"/>
      <c r="CU58" s="33"/>
      <c r="CV58" s="33"/>
      <c r="CW58" s="33"/>
    </row>
    <row r="59" spans="1:101" s="32" customFormat="1" ht="12.75" hidden="1" customHeight="1">
      <c r="A59" s="760"/>
      <c r="B59" s="67"/>
      <c r="C59" s="48" t="s">
        <v>197</v>
      </c>
      <c r="D59" s="936">
        <f>表Ⅲ・5!Y59</f>
        <v>50.009421741735657</v>
      </c>
      <c r="E59" s="926">
        <f t="shared" si="1"/>
        <v>1.3617283988180767E-2</v>
      </c>
      <c r="F59" s="927">
        <v>46.085277851622536</v>
      </c>
      <c r="G59" s="933">
        <v>1.2320001436272546E-2</v>
      </c>
      <c r="H59" s="1004"/>
      <c r="I59" s="1074"/>
      <c r="J59" s="1078"/>
      <c r="K59" s="46"/>
      <c r="L59" s="1095"/>
      <c r="M59" s="1091"/>
      <c r="N59" s="33"/>
      <c r="O59" s="33"/>
      <c r="P59" s="33"/>
      <c r="Q59" s="33"/>
      <c r="R59" s="33"/>
      <c r="S59" s="33"/>
      <c r="T59" s="33"/>
      <c r="AF59" s="33"/>
      <c r="AG59" s="33"/>
      <c r="AH59" s="33"/>
      <c r="AI59" s="33"/>
      <c r="AJ59" s="33"/>
      <c r="AK59" s="33"/>
      <c r="AL59" s="33"/>
      <c r="AM59" s="33"/>
      <c r="AN59" s="33"/>
      <c r="AO59" s="33"/>
      <c r="AP59" s="33"/>
      <c r="AQ59" s="33"/>
      <c r="AR59" s="33"/>
      <c r="AS59" s="33"/>
      <c r="AT59" s="33"/>
      <c r="AU59" s="33"/>
      <c r="AV59" s="33"/>
      <c r="AW59" s="33"/>
      <c r="AX59" s="33"/>
      <c r="AY59" s="33"/>
      <c r="AZ59" s="33"/>
      <c r="BA59" s="33"/>
      <c r="BB59" s="33"/>
      <c r="BC59" s="33"/>
      <c r="BD59" s="33"/>
      <c r="BE59" s="33"/>
      <c r="BF59" s="33"/>
      <c r="BG59" s="33"/>
      <c r="BH59" s="33"/>
      <c r="BI59" s="33"/>
      <c r="BJ59" s="33"/>
      <c r="BK59" s="33"/>
      <c r="BL59" s="33"/>
      <c r="BM59" s="33"/>
      <c r="BN59" s="33"/>
      <c r="BO59" s="33"/>
      <c r="BP59" s="33"/>
      <c r="BQ59" s="33"/>
      <c r="BR59" s="33"/>
      <c r="BS59" s="33"/>
      <c r="BT59" s="33"/>
      <c r="BU59" s="33"/>
      <c r="BV59" s="33"/>
      <c r="BW59" s="33"/>
      <c r="BX59" s="33"/>
      <c r="BY59" s="33"/>
      <c r="BZ59" s="33"/>
      <c r="CA59" s="33"/>
      <c r="CB59" s="33"/>
      <c r="CC59" s="33"/>
      <c r="CD59" s="33"/>
      <c r="CE59" s="33"/>
      <c r="CF59" s="33"/>
      <c r="CG59" s="33"/>
      <c r="CH59" s="33"/>
      <c r="CI59" s="33"/>
      <c r="CJ59" s="33"/>
      <c r="CK59" s="33"/>
      <c r="CL59" s="33"/>
      <c r="CM59" s="33"/>
      <c r="CN59" s="33"/>
      <c r="CO59" s="33"/>
      <c r="CP59" s="33"/>
      <c r="CQ59" s="33"/>
      <c r="CR59" s="33"/>
      <c r="CS59" s="33"/>
      <c r="CT59" s="33"/>
      <c r="CU59" s="33"/>
      <c r="CV59" s="33"/>
      <c r="CW59" s="33"/>
    </row>
    <row r="60" spans="1:101" s="32" customFormat="1" ht="12.75" hidden="1" customHeight="1">
      <c r="A60" s="760"/>
      <c r="B60" s="44"/>
      <c r="C60" s="48" t="s">
        <v>198</v>
      </c>
      <c r="D60" s="936">
        <f>表Ⅲ・5!Y60</f>
        <v>88.522486405596155</v>
      </c>
      <c r="E60" s="926">
        <f t="shared" si="1"/>
        <v>2.4104174668327961E-2</v>
      </c>
      <c r="F60" s="927">
        <v>59.676095682250939</v>
      </c>
      <c r="G60" s="933">
        <v>1.5953241876583042E-2</v>
      </c>
      <c r="H60" s="1004"/>
      <c r="I60" s="1074"/>
      <c r="J60" s="1078"/>
      <c r="K60" s="46"/>
      <c r="L60" s="1095"/>
      <c r="M60" s="1091"/>
      <c r="N60" s="33"/>
      <c r="O60" s="33"/>
      <c r="P60" s="33"/>
      <c r="Q60" s="33"/>
      <c r="R60" s="33"/>
      <c r="S60" s="33"/>
      <c r="T60" s="33"/>
      <c r="AF60" s="33"/>
      <c r="AG60" s="33"/>
      <c r="AH60" s="33"/>
      <c r="AI60" s="33"/>
      <c r="AJ60" s="33"/>
      <c r="AK60" s="33"/>
      <c r="AL60" s="33"/>
      <c r="AM60" s="33"/>
      <c r="AN60" s="33"/>
      <c r="AO60" s="33"/>
      <c r="AP60" s="33"/>
      <c r="AQ60" s="33"/>
      <c r="AR60" s="33"/>
      <c r="AS60" s="33"/>
      <c r="AT60" s="33"/>
      <c r="AU60" s="33"/>
      <c r="AV60" s="33"/>
      <c r="AW60" s="33"/>
      <c r="AX60" s="33"/>
      <c r="AY60" s="33"/>
      <c r="AZ60" s="33"/>
      <c r="BA60" s="33"/>
      <c r="BB60" s="33"/>
      <c r="BC60" s="33"/>
      <c r="BD60" s="33"/>
      <c r="BE60" s="33"/>
      <c r="BF60" s="33"/>
      <c r="BG60" s="33"/>
      <c r="BH60" s="33"/>
      <c r="BI60" s="33"/>
      <c r="BJ60" s="33"/>
      <c r="BK60" s="33"/>
      <c r="BL60" s="33"/>
      <c r="BM60" s="33"/>
      <c r="BN60" s="33"/>
      <c r="BO60" s="33"/>
      <c r="BP60" s="33"/>
      <c r="BQ60" s="33"/>
      <c r="BR60" s="33"/>
      <c r="BS60" s="33"/>
      <c r="BT60" s="33"/>
      <c r="BU60" s="33"/>
      <c r="BV60" s="33"/>
      <c r="BW60" s="33"/>
      <c r="BX60" s="33"/>
      <c r="BY60" s="33"/>
      <c r="BZ60" s="33"/>
      <c r="CA60" s="33"/>
      <c r="CB60" s="33"/>
      <c r="CC60" s="33"/>
      <c r="CD60" s="33"/>
      <c r="CE60" s="33"/>
      <c r="CF60" s="33"/>
      <c r="CG60" s="33"/>
      <c r="CH60" s="33"/>
      <c r="CI60" s="33"/>
      <c r="CJ60" s="33"/>
      <c r="CK60" s="33"/>
      <c r="CL60" s="33"/>
      <c r="CM60" s="33"/>
      <c r="CN60" s="33"/>
      <c r="CO60" s="33"/>
      <c r="CP60" s="33"/>
      <c r="CQ60" s="33"/>
      <c r="CR60" s="33"/>
      <c r="CS60" s="33"/>
      <c r="CT60" s="33"/>
      <c r="CU60" s="33"/>
      <c r="CV60" s="33"/>
      <c r="CW60" s="33"/>
    </row>
    <row r="61" spans="1:101" s="32" customFormat="1" ht="12.75" hidden="1" customHeight="1">
      <c r="A61" s="760"/>
      <c r="B61" s="44"/>
      <c r="C61" s="48" t="s">
        <v>199</v>
      </c>
      <c r="D61" s="936">
        <f>表Ⅲ・5!Y61</f>
        <v>381.37210195475694</v>
      </c>
      <c r="E61" s="926">
        <f t="shared" si="1"/>
        <v>0.10384547624459525</v>
      </c>
      <c r="F61" s="927">
        <v>508.48688258138827</v>
      </c>
      <c r="G61" s="933">
        <v>0.135934064320888</v>
      </c>
      <c r="H61" s="1004"/>
      <c r="I61" s="1074"/>
      <c r="J61" s="1078"/>
      <c r="K61" s="46"/>
      <c r="L61" s="1095"/>
      <c r="M61" s="1091"/>
      <c r="N61" s="33"/>
      <c r="O61" s="33"/>
      <c r="P61" s="33"/>
      <c r="Q61" s="33"/>
      <c r="R61" s="33"/>
      <c r="S61" s="33"/>
      <c r="T61" s="33"/>
      <c r="AF61" s="33"/>
      <c r="AG61" s="33"/>
      <c r="AH61" s="33"/>
      <c r="AI61" s="33"/>
      <c r="AJ61" s="33"/>
      <c r="AK61" s="33"/>
      <c r="AL61" s="33"/>
      <c r="AM61" s="33"/>
      <c r="AN61" s="33"/>
      <c r="AO61" s="33"/>
      <c r="AP61" s="33"/>
      <c r="AQ61" s="33"/>
      <c r="AR61" s="33"/>
      <c r="AS61" s="33"/>
      <c r="AT61" s="33"/>
      <c r="AU61" s="33"/>
      <c r="AV61" s="33"/>
      <c r="AW61" s="33"/>
      <c r="AX61" s="33"/>
      <c r="AY61" s="33"/>
      <c r="AZ61" s="33"/>
      <c r="BA61" s="33"/>
      <c r="BB61" s="33"/>
      <c r="BC61" s="33"/>
      <c r="BD61" s="33"/>
      <c r="BE61" s="33"/>
      <c r="BF61" s="33"/>
      <c r="BG61" s="33"/>
      <c r="BH61" s="33"/>
      <c r="BI61" s="33"/>
      <c r="BJ61" s="33"/>
      <c r="BK61" s="33"/>
      <c r="BL61" s="33"/>
      <c r="BM61" s="33"/>
      <c r="BN61" s="33"/>
      <c r="BO61" s="33"/>
      <c r="BP61" s="33"/>
      <c r="BQ61" s="33"/>
      <c r="BR61" s="33"/>
      <c r="BS61" s="33"/>
      <c r="BT61" s="33"/>
      <c r="BU61" s="33"/>
      <c r="BV61" s="33"/>
      <c r="BW61" s="33"/>
      <c r="BX61" s="33"/>
      <c r="BY61" s="33"/>
      <c r="BZ61" s="33"/>
      <c r="CA61" s="33"/>
      <c r="CB61" s="33"/>
      <c r="CC61" s="33"/>
      <c r="CD61" s="33"/>
      <c r="CE61" s="33"/>
      <c r="CF61" s="33"/>
      <c r="CG61" s="33"/>
      <c r="CH61" s="33"/>
      <c r="CI61" s="33"/>
      <c r="CJ61" s="33"/>
      <c r="CK61" s="33"/>
      <c r="CL61" s="33"/>
      <c r="CM61" s="33"/>
      <c r="CN61" s="33"/>
      <c r="CO61" s="33"/>
      <c r="CP61" s="33"/>
      <c r="CQ61" s="33"/>
      <c r="CR61" s="33"/>
      <c r="CS61" s="33"/>
      <c r="CT61" s="33"/>
      <c r="CU61" s="33"/>
      <c r="CV61" s="33"/>
      <c r="CW61" s="33"/>
    </row>
    <row r="62" spans="1:101" s="32" customFormat="1" ht="12.75" hidden="1" customHeight="1">
      <c r="A62" s="760"/>
      <c r="B62" s="44"/>
      <c r="C62" s="48" t="s">
        <v>200</v>
      </c>
      <c r="D62" s="936">
        <f>表Ⅲ・5!Y62</f>
        <v>34.043344264697822</v>
      </c>
      <c r="E62" s="926">
        <f t="shared" si="1"/>
        <v>9.2698109798960877E-3</v>
      </c>
      <c r="F62" s="927">
        <v>75.967812386488873</v>
      </c>
      <c r="G62" s="933">
        <v>2.0308515025673757E-2</v>
      </c>
      <c r="H62" s="1004"/>
      <c r="I62" s="1074"/>
      <c r="J62" s="1078"/>
      <c r="K62" s="46"/>
      <c r="L62" s="1095"/>
      <c r="M62" s="1091"/>
      <c r="N62" s="33"/>
      <c r="O62" s="33"/>
      <c r="P62" s="33"/>
      <c r="Q62" s="33"/>
      <c r="R62" s="33"/>
      <c r="S62" s="33"/>
      <c r="T62" s="33"/>
      <c r="AF62" s="33"/>
      <c r="AG62" s="33"/>
      <c r="AH62" s="33"/>
      <c r="AI62" s="33"/>
      <c r="AJ62" s="33"/>
      <c r="AK62" s="33"/>
      <c r="AL62" s="33"/>
      <c r="AM62" s="33"/>
      <c r="AN62" s="33"/>
      <c r="AO62" s="33"/>
      <c r="AP62" s="33"/>
      <c r="AQ62" s="33"/>
      <c r="AR62" s="33"/>
      <c r="AS62" s="33"/>
      <c r="AT62" s="33"/>
      <c r="AU62" s="33"/>
      <c r="AV62" s="33"/>
      <c r="AW62" s="33"/>
      <c r="AX62" s="33"/>
      <c r="AY62" s="33"/>
      <c r="AZ62" s="33"/>
      <c r="BA62" s="33"/>
      <c r="BB62" s="33"/>
      <c r="BC62" s="33"/>
      <c r="BD62" s="33"/>
      <c r="BE62" s="33"/>
      <c r="BF62" s="33"/>
      <c r="BG62" s="33"/>
      <c r="BH62" s="33"/>
      <c r="BI62" s="33"/>
      <c r="BJ62" s="33"/>
      <c r="BK62" s="33"/>
      <c r="BL62" s="33"/>
      <c r="BM62" s="33"/>
      <c r="BN62" s="33"/>
      <c r="BO62" s="33"/>
      <c r="BP62" s="33"/>
      <c r="BQ62" s="33"/>
      <c r="BR62" s="33"/>
      <c r="BS62" s="33"/>
      <c r="BT62" s="33"/>
      <c r="BU62" s="33"/>
      <c r="BV62" s="33"/>
      <c r="BW62" s="33"/>
      <c r="BX62" s="33"/>
      <c r="BY62" s="33"/>
      <c r="BZ62" s="33"/>
      <c r="CA62" s="33"/>
      <c r="CB62" s="33"/>
      <c r="CC62" s="33"/>
      <c r="CD62" s="33"/>
      <c r="CE62" s="33"/>
      <c r="CF62" s="33"/>
      <c r="CG62" s="33"/>
      <c r="CH62" s="33"/>
      <c r="CI62" s="33"/>
      <c r="CJ62" s="33"/>
      <c r="CK62" s="33"/>
      <c r="CL62" s="33"/>
      <c r="CM62" s="33"/>
      <c r="CN62" s="33"/>
      <c r="CO62" s="33"/>
      <c r="CP62" s="33"/>
      <c r="CQ62" s="33"/>
      <c r="CR62" s="33"/>
      <c r="CS62" s="33"/>
      <c r="CT62" s="33"/>
      <c r="CU62" s="33"/>
      <c r="CV62" s="33"/>
      <c r="CW62" s="33"/>
    </row>
    <row r="63" spans="1:101" s="32" customFormat="1" ht="12.75" hidden="1" customHeight="1">
      <c r="A63" s="760"/>
      <c r="B63" s="44"/>
      <c r="C63" s="48" t="s">
        <v>201</v>
      </c>
      <c r="D63" s="936">
        <f>表Ⅲ・5!Y63</f>
        <v>9.4000895139452254</v>
      </c>
      <c r="E63" s="926">
        <f t="shared" si="1"/>
        <v>2.5595914523219936E-3</v>
      </c>
      <c r="F63" s="927">
        <v>7.0216481496129655</v>
      </c>
      <c r="G63" s="933">
        <v>1.8771008730109359E-3</v>
      </c>
      <c r="H63" s="1004"/>
      <c r="I63" s="1074"/>
      <c r="J63" s="1078"/>
      <c r="K63" s="46"/>
      <c r="L63" s="1095"/>
      <c r="M63" s="1091"/>
      <c r="N63" s="33"/>
      <c r="O63" s="33"/>
      <c r="P63" s="33"/>
      <c r="Q63" s="33"/>
      <c r="R63" s="33"/>
      <c r="S63" s="33"/>
      <c r="T63" s="33"/>
      <c r="AF63" s="33"/>
      <c r="AG63" s="33"/>
      <c r="AH63" s="33"/>
      <c r="AI63" s="33"/>
      <c r="AJ63" s="33"/>
      <c r="AK63" s="33"/>
      <c r="AL63" s="33"/>
      <c r="AM63" s="33"/>
      <c r="AN63" s="33"/>
      <c r="AO63" s="33"/>
      <c r="AP63" s="33"/>
      <c r="AQ63" s="33"/>
      <c r="AR63" s="33"/>
      <c r="AS63" s="33"/>
      <c r="AT63" s="33"/>
      <c r="AU63" s="33"/>
      <c r="AV63" s="33"/>
      <c r="AW63" s="33"/>
      <c r="AX63" s="33"/>
      <c r="AY63" s="33"/>
      <c r="AZ63" s="33"/>
      <c r="BA63" s="33"/>
      <c r="BB63" s="33"/>
      <c r="BC63" s="33"/>
      <c r="BD63" s="33"/>
      <c r="BE63" s="33"/>
      <c r="BF63" s="33"/>
      <c r="BG63" s="33"/>
      <c r="BH63" s="33"/>
      <c r="BI63" s="33"/>
      <c r="BJ63" s="33"/>
      <c r="BK63" s="33"/>
      <c r="BL63" s="33"/>
      <c r="BM63" s="33"/>
      <c r="BN63" s="33"/>
      <c r="BO63" s="33"/>
      <c r="BP63" s="33"/>
      <c r="BQ63" s="33"/>
      <c r="BR63" s="33"/>
      <c r="BS63" s="33"/>
      <c r="BT63" s="33"/>
      <c r="BU63" s="33"/>
      <c r="BV63" s="33"/>
      <c r="BW63" s="33"/>
      <c r="BX63" s="33"/>
      <c r="BY63" s="33"/>
      <c r="BZ63" s="33"/>
      <c r="CA63" s="33"/>
      <c r="CB63" s="33"/>
      <c r="CC63" s="33"/>
      <c r="CD63" s="33"/>
      <c r="CE63" s="33"/>
      <c r="CF63" s="33"/>
      <c r="CG63" s="33"/>
      <c r="CH63" s="33"/>
      <c r="CI63" s="33"/>
      <c r="CJ63" s="33"/>
      <c r="CK63" s="33"/>
      <c r="CL63" s="33"/>
      <c r="CM63" s="33"/>
      <c r="CN63" s="33"/>
      <c r="CO63" s="33"/>
      <c r="CP63" s="33"/>
      <c r="CQ63" s="33"/>
      <c r="CR63" s="33"/>
      <c r="CS63" s="33"/>
      <c r="CT63" s="33"/>
      <c r="CU63" s="33"/>
      <c r="CV63" s="33"/>
      <c r="CW63" s="33"/>
    </row>
    <row r="64" spans="1:101" s="32" customFormat="1" ht="12.75" hidden="1" customHeight="1">
      <c r="A64" s="760"/>
      <c r="B64" s="44"/>
      <c r="C64" s="48" t="s">
        <v>202</v>
      </c>
      <c r="D64" s="936">
        <f>表Ⅲ・5!Y64</f>
        <v>1.8830259438360104</v>
      </c>
      <c r="E64" s="926">
        <f t="shared" si="1"/>
        <v>5.1273736310627354E-4</v>
      </c>
      <c r="F64" s="927">
        <v>2.4429543396518714</v>
      </c>
      <c r="G64" s="933">
        <v>6.5307626158100007E-4</v>
      </c>
      <c r="H64" s="1004"/>
      <c r="I64" s="1074"/>
      <c r="J64" s="1078"/>
      <c r="K64" s="46"/>
      <c r="L64" s="1095"/>
      <c r="M64" s="1091"/>
      <c r="N64" s="33"/>
      <c r="O64" s="33"/>
      <c r="P64" s="33"/>
      <c r="Q64" s="33"/>
      <c r="R64" s="33"/>
      <c r="S64" s="33"/>
      <c r="T64" s="33"/>
      <c r="AF64" s="33"/>
      <c r="AG64" s="33"/>
      <c r="AH64" s="33"/>
      <c r="AI64" s="33"/>
      <c r="AJ64" s="33"/>
      <c r="AK64" s="33"/>
      <c r="AL64" s="33"/>
      <c r="AM64" s="33"/>
      <c r="AN64" s="33"/>
      <c r="AO64" s="33"/>
      <c r="AP64" s="33"/>
      <c r="AQ64" s="33"/>
      <c r="AR64" s="33"/>
      <c r="AS64" s="33"/>
      <c r="AT64" s="33"/>
      <c r="AU64" s="33"/>
      <c r="AV64" s="33"/>
      <c r="AW64" s="33"/>
      <c r="AX64" s="33"/>
      <c r="AY64" s="33"/>
      <c r="AZ64" s="33"/>
      <c r="BA64" s="33"/>
      <c r="BB64" s="33"/>
      <c r="BC64" s="33"/>
      <c r="BD64" s="33"/>
      <c r="BE64" s="33"/>
      <c r="BF64" s="33"/>
      <c r="BG64" s="33"/>
      <c r="BH64" s="33"/>
      <c r="BI64" s="33"/>
      <c r="BJ64" s="33"/>
      <c r="BK64" s="33"/>
      <c r="BL64" s="33"/>
      <c r="BM64" s="33"/>
      <c r="BN64" s="33"/>
      <c r="BO64" s="33"/>
      <c r="BP64" s="33"/>
      <c r="BQ64" s="33"/>
      <c r="BR64" s="33"/>
      <c r="BS64" s="33"/>
      <c r="BT64" s="33"/>
      <c r="BU64" s="33"/>
      <c r="BV64" s="33"/>
      <c r="BW64" s="33"/>
      <c r="BX64" s="33"/>
      <c r="BY64" s="33"/>
      <c r="BZ64" s="33"/>
      <c r="CA64" s="33"/>
      <c r="CB64" s="33"/>
      <c r="CC64" s="33"/>
      <c r="CD64" s="33"/>
      <c r="CE64" s="33"/>
      <c r="CF64" s="33"/>
      <c r="CG64" s="33"/>
      <c r="CH64" s="33"/>
      <c r="CI64" s="33"/>
      <c r="CJ64" s="33"/>
      <c r="CK64" s="33"/>
      <c r="CL64" s="33"/>
      <c r="CM64" s="33"/>
      <c r="CN64" s="33"/>
      <c r="CO64" s="33"/>
      <c r="CP64" s="33"/>
      <c r="CQ64" s="33"/>
      <c r="CR64" s="33"/>
      <c r="CS64" s="33"/>
      <c r="CT64" s="33"/>
      <c r="CU64" s="33"/>
      <c r="CV64" s="33"/>
      <c r="CW64" s="33"/>
    </row>
    <row r="65" spans="1:101" s="32" customFormat="1" ht="12.75" hidden="1" customHeight="1">
      <c r="A65" s="760"/>
      <c r="B65" s="44"/>
      <c r="C65" s="48" t="s">
        <v>203</v>
      </c>
      <c r="D65" s="936">
        <f>表Ⅲ・5!Y65</f>
        <v>154.55720843446616</v>
      </c>
      <c r="E65" s="926">
        <f t="shared" si="1"/>
        <v>4.2085057702559402E-2</v>
      </c>
      <c r="F65" s="927">
        <v>427.98356369544973</v>
      </c>
      <c r="G65" s="933">
        <v>0.11441306997009555</v>
      </c>
      <c r="H65" s="1004"/>
      <c r="I65" s="1074"/>
      <c r="J65" s="1078"/>
      <c r="K65" s="46"/>
      <c r="L65" s="1095"/>
      <c r="M65" s="1091"/>
      <c r="N65" s="33"/>
      <c r="O65" s="33"/>
      <c r="P65" s="33"/>
      <c r="Q65" s="33"/>
      <c r="R65" s="33"/>
      <c r="S65" s="33"/>
      <c r="T65" s="33"/>
      <c r="AF65" s="33"/>
      <c r="AG65" s="33"/>
      <c r="AH65" s="33"/>
      <c r="AI65" s="33"/>
      <c r="AJ65" s="33"/>
      <c r="AK65" s="33"/>
      <c r="AL65" s="33"/>
      <c r="AM65" s="33"/>
      <c r="AN65" s="33"/>
      <c r="AO65" s="33"/>
      <c r="AP65" s="33"/>
      <c r="AQ65" s="33"/>
      <c r="AR65" s="33"/>
      <c r="AS65" s="33"/>
      <c r="AT65" s="33"/>
      <c r="AU65" s="33"/>
      <c r="AV65" s="33"/>
      <c r="AW65" s="33"/>
      <c r="AX65" s="33"/>
      <c r="AY65" s="33"/>
      <c r="AZ65" s="33"/>
      <c r="BA65" s="33"/>
      <c r="BB65" s="33"/>
      <c r="BC65" s="33"/>
      <c r="BD65" s="33"/>
      <c r="BE65" s="33"/>
      <c r="BF65" s="33"/>
      <c r="BG65" s="33"/>
      <c r="BH65" s="33"/>
      <c r="BI65" s="33"/>
      <c r="BJ65" s="33"/>
      <c r="BK65" s="33"/>
      <c r="BL65" s="33"/>
      <c r="BM65" s="33"/>
      <c r="BN65" s="33"/>
      <c r="BO65" s="33"/>
      <c r="BP65" s="33"/>
      <c r="BQ65" s="33"/>
      <c r="BR65" s="33"/>
      <c r="BS65" s="33"/>
      <c r="BT65" s="33"/>
      <c r="BU65" s="33"/>
      <c r="BV65" s="33"/>
      <c r="BW65" s="33"/>
      <c r="BX65" s="33"/>
      <c r="BY65" s="33"/>
      <c r="BZ65" s="33"/>
      <c r="CA65" s="33"/>
      <c r="CB65" s="33"/>
      <c r="CC65" s="33"/>
      <c r="CD65" s="33"/>
      <c r="CE65" s="33"/>
      <c r="CF65" s="33"/>
      <c r="CG65" s="33"/>
      <c r="CH65" s="33"/>
      <c r="CI65" s="33"/>
      <c r="CJ65" s="33"/>
      <c r="CK65" s="33"/>
      <c r="CL65" s="33"/>
      <c r="CM65" s="33"/>
      <c r="CN65" s="33"/>
      <c r="CO65" s="33"/>
      <c r="CP65" s="33"/>
      <c r="CQ65" s="33"/>
      <c r="CR65" s="33"/>
      <c r="CS65" s="33"/>
      <c r="CT65" s="33"/>
      <c r="CU65" s="33"/>
      <c r="CV65" s="33"/>
      <c r="CW65" s="33"/>
    </row>
    <row r="66" spans="1:101" s="32" customFormat="1" ht="12.75" hidden="1" customHeight="1">
      <c r="A66" s="760"/>
      <c r="B66" s="66"/>
      <c r="C66" s="48" t="s">
        <v>204</v>
      </c>
      <c r="D66" s="936">
        <f>表Ⅲ・5!Y66</f>
        <v>335.44251884914655</v>
      </c>
      <c r="E66" s="926">
        <f t="shared" si="1"/>
        <v>9.1339109347617423E-2</v>
      </c>
      <c r="F66" s="927">
        <v>401.01261362424714</v>
      </c>
      <c r="G66" s="933">
        <v>0.10720291177847791</v>
      </c>
      <c r="H66" s="1004"/>
      <c r="I66" s="1074"/>
      <c r="J66" s="1078"/>
      <c r="K66" s="46"/>
      <c r="L66" s="1095"/>
      <c r="M66" s="1091"/>
      <c r="N66" s="33"/>
      <c r="O66" s="33"/>
      <c r="P66" s="33"/>
      <c r="Q66" s="33"/>
      <c r="R66" s="33"/>
      <c r="S66" s="33"/>
      <c r="T66" s="33"/>
      <c r="AF66" s="33"/>
      <c r="AG66" s="33"/>
      <c r="AH66" s="33"/>
      <c r="AI66" s="33"/>
      <c r="AJ66" s="33"/>
      <c r="AK66" s="33"/>
      <c r="AL66" s="33"/>
      <c r="AM66" s="33"/>
      <c r="AN66" s="33"/>
      <c r="AO66" s="33"/>
      <c r="AP66" s="33"/>
      <c r="AQ66" s="33"/>
      <c r="AR66" s="33"/>
      <c r="AS66" s="33"/>
      <c r="AT66" s="33"/>
      <c r="AU66" s="33"/>
      <c r="AV66" s="33"/>
      <c r="AW66" s="33"/>
      <c r="AX66" s="33"/>
      <c r="AY66" s="33"/>
      <c r="AZ66" s="33"/>
      <c r="BA66" s="33"/>
      <c r="BB66" s="33"/>
      <c r="BC66" s="33"/>
      <c r="BD66" s="33"/>
      <c r="BE66" s="33"/>
      <c r="BF66" s="33"/>
      <c r="BG66" s="33"/>
      <c r="BH66" s="33"/>
      <c r="BI66" s="33"/>
      <c r="BJ66" s="33"/>
      <c r="BK66" s="33"/>
      <c r="BL66" s="33"/>
      <c r="BM66" s="33"/>
      <c r="BN66" s="33"/>
      <c r="BO66" s="33"/>
      <c r="BP66" s="33"/>
      <c r="BQ66" s="33"/>
      <c r="BR66" s="33"/>
      <c r="BS66" s="33"/>
      <c r="BT66" s="33"/>
      <c r="BU66" s="33"/>
      <c r="BV66" s="33"/>
      <c r="BW66" s="33"/>
      <c r="BX66" s="33"/>
      <c r="BY66" s="33"/>
      <c r="BZ66" s="33"/>
      <c r="CA66" s="33"/>
      <c r="CB66" s="33"/>
      <c r="CC66" s="33"/>
      <c r="CD66" s="33"/>
      <c r="CE66" s="33"/>
      <c r="CF66" s="33"/>
      <c r="CG66" s="33"/>
      <c r="CH66" s="33"/>
      <c r="CI66" s="33"/>
      <c r="CJ66" s="33"/>
      <c r="CK66" s="33"/>
      <c r="CL66" s="33"/>
      <c r="CM66" s="33"/>
      <c r="CN66" s="33"/>
      <c r="CO66" s="33"/>
      <c r="CP66" s="33"/>
      <c r="CQ66" s="33"/>
      <c r="CR66" s="33"/>
      <c r="CS66" s="33"/>
      <c r="CT66" s="33"/>
      <c r="CU66" s="33"/>
      <c r="CV66" s="33"/>
      <c r="CW66" s="33"/>
    </row>
    <row r="67" spans="1:101" s="32" customFormat="1" ht="12.75" customHeight="1">
      <c r="A67" s="760"/>
      <c r="B67" s="56" t="s">
        <v>205</v>
      </c>
      <c r="C67" s="48"/>
      <c r="D67" s="936">
        <f>表Ⅲ・5!Y67</f>
        <v>231.277214374561</v>
      </c>
      <c r="E67" s="926">
        <f t="shared" si="1"/>
        <v>6.2975483387872039E-2</v>
      </c>
      <c r="F67" s="927">
        <v>254.77089140319583</v>
      </c>
      <c r="G67" s="933">
        <v>6.810803567493956E-2</v>
      </c>
      <c r="H67" s="1004"/>
      <c r="I67" s="1074"/>
      <c r="J67" s="1078"/>
      <c r="K67" s="46"/>
      <c r="L67" s="1095"/>
      <c r="M67" s="1091"/>
      <c r="N67" s="33"/>
      <c r="O67" s="33"/>
      <c r="P67" s="33"/>
      <c r="Q67" s="33"/>
      <c r="R67" s="33"/>
      <c r="S67" s="33"/>
      <c r="T67" s="33"/>
      <c r="AF67" s="33"/>
      <c r="AG67" s="33"/>
      <c r="AH67" s="33"/>
      <c r="AI67" s="33"/>
      <c r="AJ67" s="33"/>
      <c r="AK67" s="33"/>
      <c r="AL67" s="33"/>
      <c r="AM67" s="33"/>
      <c r="AN67" s="33"/>
      <c r="AO67" s="33"/>
      <c r="AP67" s="33"/>
      <c r="AQ67" s="33"/>
      <c r="AR67" s="33"/>
      <c r="AS67" s="33"/>
      <c r="AT67" s="33"/>
      <c r="AU67" s="33"/>
      <c r="AV67" s="33"/>
      <c r="AW67" s="33"/>
      <c r="AX67" s="33"/>
      <c r="AY67" s="33"/>
      <c r="AZ67" s="33"/>
      <c r="BA67" s="33"/>
      <c r="BB67" s="33"/>
      <c r="BC67" s="33"/>
      <c r="BD67" s="33"/>
      <c r="BE67" s="33"/>
      <c r="BF67" s="33"/>
      <c r="BG67" s="33"/>
      <c r="BH67" s="33"/>
      <c r="BI67" s="33"/>
      <c r="BJ67" s="33"/>
      <c r="BK67" s="33"/>
      <c r="BL67" s="33"/>
      <c r="BM67" s="33"/>
      <c r="BN67" s="33"/>
      <c r="BO67" s="33"/>
      <c r="BP67" s="33"/>
      <c r="BQ67" s="33"/>
      <c r="BR67" s="33"/>
      <c r="BS67" s="33"/>
      <c r="BT67" s="33"/>
      <c r="BU67" s="33"/>
      <c r="BV67" s="33"/>
      <c r="BW67" s="33"/>
      <c r="BX67" s="33"/>
      <c r="BY67" s="33"/>
      <c r="BZ67" s="33"/>
      <c r="CA67" s="33"/>
      <c r="CB67" s="33"/>
      <c r="CC67" s="33"/>
      <c r="CD67" s="33"/>
      <c r="CE67" s="33"/>
      <c r="CF67" s="33"/>
      <c r="CG67" s="33"/>
      <c r="CH67" s="33"/>
      <c r="CI67" s="33"/>
      <c r="CJ67" s="33"/>
      <c r="CK67" s="33"/>
      <c r="CL67" s="33"/>
      <c r="CM67" s="33"/>
      <c r="CN67" s="33"/>
      <c r="CO67" s="33"/>
      <c r="CP67" s="33"/>
      <c r="CQ67" s="33"/>
      <c r="CR67" s="33"/>
      <c r="CS67" s="33"/>
      <c r="CT67" s="33"/>
      <c r="CU67" s="33"/>
      <c r="CV67" s="33"/>
      <c r="CW67" s="33"/>
    </row>
    <row r="68" spans="1:101" s="32" customFormat="1" ht="12.75" hidden="1" customHeight="1">
      <c r="A68" s="760"/>
      <c r="B68" s="54"/>
      <c r="C68" s="48" t="s">
        <v>206</v>
      </c>
      <c r="D68" s="936">
        <f>表Ⅲ・5!Y68</f>
        <v>230.72074900734771</v>
      </c>
      <c r="E68" s="926">
        <f t="shared" si="1"/>
        <v>6.2823961001269302E-2</v>
      </c>
      <c r="F68" s="927">
        <v>254.70333150845192</v>
      </c>
      <c r="G68" s="933">
        <v>6.808997485293565E-2</v>
      </c>
      <c r="H68" s="1004"/>
      <c r="I68" s="1074"/>
      <c r="J68" s="1078"/>
      <c r="K68" s="46"/>
      <c r="L68" s="1095"/>
      <c r="M68" s="1091"/>
      <c r="N68" s="33"/>
      <c r="O68" s="33"/>
      <c r="P68" s="33"/>
      <c r="Q68" s="33"/>
      <c r="R68" s="33"/>
      <c r="S68" s="33"/>
      <c r="T68" s="33"/>
      <c r="AF68" s="33"/>
      <c r="AG68" s="33"/>
      <c r="AH68" s="33"/>
      <c r="AI68" s="33"/>
      <c r="AJ68" s="33"/>
      <c r="AK68" s="33"/>
      <c r="AL68" s="33"/>
      <c r="AM68" s="33"/>
      <c r="AN68" s="33"/>
      <c r="AO68" s="33"/>
      <c r="AP68" s="33"/>
      <c r="AQ68" s="33"/>
      <c r="AR68" s="33"/>
      <c r="AS68" s="33"/>
      <c r="AT68" s="33"/>
      <c r="AU68" s="33"/>
      <c r="AV68" s="33"/>
      <c r="AW68" s="33"/>
      <c r="AX68" s="33"/>
      <c r="AY68" s="33"/>
      <c r="AZ68" s="33"/>
      <c r="BA68" s="33"/>
      <c r="BB68" s="33"/>
      <c r="BC68" s="33"/>
      <c r="BD68" s="33"/>
      <c r="BE68" s="33"/>
      <c r="BF68" s="33"/>
      <c r="BG68" s="33"/>
      <c r="BH68" s="33"/>
      <c r="BI68" s="33"/>
      <c r="BJ68" s="33"/>
      <c r="BK68" s="33"/>
      <c r="BL68" s="33"/>
      <c r="BM68" s="33"/>
      <c r="BN68" s="33"/>
      <c r="BO68" s="33"/>
      <c r="BP68" s="33"/>
      <c r="BQ68" s="33"/>
      <c r="BR68" s="33"/>
      <c r="BS68" s="33"/>
      <c r="BT68" s="33"/>
      <c r="BU68" s="33"/>
      <c r="BV68" s="33"/>
      <c r="BW68" s="33"/>
      <c r="BX68" s="33"/>
      <c r="BY68" s="33"/>
      <c r="BZ68" s="33"/>
      <c r="CA68" s="33"/>
      <c r="CB68" s="33"/>
      <c r="CC68" s="33"/>
      <c r="CD68" s="33"/>
      <c r="CE68" s="33"/>
      <c r="CF68" s="33"/>
      <c r="CG68" s="33"/>
      <c r="CH68" s="33"/>
      <c r="CI68" s="33"/>
      <c r="CJ68" s="33"/>
      <c r="CK68" s="33"/>
      <c r="CL68" s="33"/>
      <c r="CM68" s="33"/>
      <c r="CN68" s="33"/>
      <c r="CO68" s="33"/>
      <c r="CP68" s="33"/>
      <c r="CQ68" s="33"/>
      <c r="CR68" s="33"/>
      <c r="CS68" s="33"/>
      <c r="CT68" s="33"/>
      <c r="CU68" s="33"/>
      <c r="CV68" s="33"/>
      <c r="CW68" s="33"/>
    </row>
    <row r="69" spans="1:101" s="32" customFormat="1" ht="12.75" customHeight="1">
      <c r="A69" s="760"/>
      <c r="B69" s="56" t="s">
        <v>207</v>
      </c>
      <c r="C69" s="48"/>
      <c r="D69" s="936">
        <f>表Ⅲ・5!Y69</f>
        <v>277.88541442521836</v>
      </c>
      <c r="E69" s="926">
        <f t="shared" ref="E69:E87" si="2">D69/D$87*100</f>
        <v>7.5666633858385665E-2</v>
      </c>
      <c r="F69" s="927">
        <v>461.54057979375494</v>
      </c>
      <c r="G69" s="933">
        <v>0.12338388463805107</v>
      </c>
      <c r="H69" s="1004"/>
      <c r="I69" s="1074"/>
      <c r="J69" s="1078"/>
      <c r="K69" s="46"/>
      <c r="L69" s="1095"/>
      <c r="M69" s="1091"/>
      <c r="N69" s="33"/>
      <c r="O69" s="33"/>
      <c r="P69" s="33"/>
      <c r="Q69" s="33"/>
      <c r="R69" s="33"/>
      <c r="S69" s="33"/>
      <c r="T69" s="33"/>
      <c r="AF69" s="33"/>
      <c r="AG69" s="33"/>
      <c r="AH69" s="33"/>
      <c r="AI69" s="33"/>
      <c r="AJ69" s="33"/>
      <c r="AK69" s="33"/>
      <c r="AL69" s="33"/>
      <c r="AM69" s="33"/>
      <c r="AN69" s="33"/>
      <c r="AO69" s="33"/>
      <c r="AP69" s="33"/>
      <c r="AQ69" s="33"/>
      <c r="AR69" s="33"/>
      <c r="AS69" s="33"/>
      <c r="AT69" s="33"/>
      <c r="AU69" s="33"/>
      <c r="AV69" s="33"/>
      <c r="AW69" s="33"/>
      <c r="AX69" s="33"/>
      <c r="AY69" s="33"/>
      <c r="AZ69" s="33"/>
      <c r="BA69" s="33"/>
      <c r="BB69" s="33"/>
      <c r="BC69" s="33"/>
      <c r="BD69" s="33"/>
      <c r="BE69" s="33"/>
      <c r="BF69" s="33"/>
      <c r="BG69" s="33"/>
      <c r="BH69" s="33"/>
      <c r="BI69" s="33"/>
      <c r="BJ69" s="33"/>
      <c r="BK69" s="33"/>
      <c r="BL69" s="33"/>
      <c r="BM69" s="33"/>
      <c r="BN69" s="33"/>
      <c r="BO69" s="33"/>
      <c r="BP69" s="33"/>
      <c r="BQ69" s="33"/>
      <c r="BR69" s="33"/>
      <c r="BS69" s="33"/>
      <c r="BT69" s="33"/>
      <c r="BU69" s="33"/>
      <c r="BV69" s="33"/>
      <c r="BW69" s="33"/>
      <c r="BX69" s="33"/>
      <c r="BY69" s="33"/>
      <c r="BZ69" s="33"/>
      <c r="CA69" s="33"/>
      <c r="CB69" s="33"/>
      <c r="CC69" s="33"/>
      <c r="CD69" s="33"/>
      <c r="CE69" s="33"/>
      <c r="CF69" s="33"/>
      <c r="CG69" s="33"/>
      <c r="CH69" s="33"/>
      <c r="CI69" s="33"/>
      <c r="CJ69" s="33"/>
      <c r="CK69" s="33"/>
      <c r="CL69" s="33"/>
      <c r="CM69" s="33"/>
      <c r="CN69" s="33"/>
      <c r="CO69" s="33"/>
      <c r="CP69" s="33"/>
      <c r="CQ69" s="33"/>
      <c r="CR69" s="33"/>
      <c r="CS69" s="33"/>
      <c r="CT69" s="33"/>
      <c r="CU69" s="33"/>
      <c r="CV69" s="33"/>
      <c r="CW69" s="33"/>
    </row>
    <row r="70" spans="1:101" s="32" customFormat="1" ht="12.75" hidden="1" customHeight="1">
      <c r="A70" s="760"/>
      <c r="B70" s="44"/>
      <c r="C70" s="48" t="s">
        <v>208</v>
      </c>
      <c r="D70" s="936">
        <f>表Ⅲ・5!Y70</f>
        <v>205.42792077772205</v>
      </c>
      <c r="E70" s="926">
        <f t="shared" si="2"/>
        <v>5.5936866272484419E-2</v>
      </c>
      <c r="F70" s="927">
        <v>429.65393744895971</v>
      </c>
      <c r="G70" s="933">
        <v>0.11485961185942974</v>
      </c>
      <c r="H70" s="1004"/>
      <c r="I70" s="1074"/>
      <c r="J70" s="1078"/>
      <c r="K70" s="46"/>
      <c r="L70" s="1095"/>
      <c r="M70" s="1091"/>
      <c r="N70" s="33"/>
      <c r="O70" s="33"/>
      <c r="P70" s="33"/>
      <c r="Q70" s="33"/>
      <c r="R70" s="33"/>
      <c r="S70" s="33"/>
      <c r="T70" s="33"/>
      <c r="AF70" s="33"/>
      <c r="AG70" s="33"/>
      <c r="AH70" s="33"/>
      <c r="AI70" s="33"/>
      <c r="AJ70" s="33"/>
      <c r="AK70" s="33"/>
      <c r="AL70" s="33"/>
      <c r="AM70" s="33"/>
      <c r="AN70" s="33"/>
      <c r="AO70" s="33"/>
      <c r="AP70" s="33"/>
      <c r="AQ70" s="33"/>
      <c r="AR70" s="33"/>
      <c r="AS70" s="33"/>
      <c r="AT70" s="33"/>
      <c r="AU70" s="33"/>
      <c r="AV70" s="33"/>
      <c r="AW70" s="33"/>
      <c r="AX70" s="33"/>
      <c r="AY70" s="33"/>
      <c r="AZ70" s="33"/>
      <c r="BA70" s="33"/>
      <c r="BB70" s="33"/>
      <c r="BC70" s="33"/>
      <c r="BD70" s="33"/>
      <c r="BE70" s="33"/>
      <c r="BF70" s="33"/>
      <c r="BG70" s="33"/>
      <c r="BH70" s="33"/>
      <c r="BI70" s="33"/>
      <c r="BJ70" s="33"/>
      <c r="BK70" s="33"/>
      <c r="BL70" s="33"/>
      <c r="BM70" s="33"/>
      <c r="BN70" s="33"/>
      <c r="BO70" s="33"/>
      <c r="BP70" s="33"/>
      <c r="BQ70" s="33"/>
      <c r="BR70" s="33"/>
      <c r="BS70" s="33"/>
      <c r="BT70" s="33"/>
      <c r="BU70" s="33"/>
      <c r="BV70" s="33"/>
      <c r="BW70" s="33"/>
      <c r="BX70" s="33"/>
      <c r="BY70" s="33"/>
      <c r="BZ70" s="33"/>
      <c r="CA70" s="33"/>
      <c r="CB70" s="33"/>
      <c r="CC70" s="33"/>
      <c r="CD70" s="33"/>
      <c r="CE70" s="33"/>
      <c r="CF70" s="33"/>
      <c r="CG70" s="33"/>
      <c r="CH70" s="33"/>
      <c r="CI70" s="33"/>
      <c r="CJ70" s="33"/>
      <c r="CK70" s="33"/>
      <c r="CL70" s="33"/>
      <c r="CM70" s="33"/>
      <c r="CN70" s="33"/>
      <c r="CO70" s="33"/>
      <c r="CP70" s="33"/>
      <c r="CQ70" s="33"/>
      <c r="CR70" s="33"/>
      <c r="CS70" s="33"/>
      <c r="CT70" s="33"/>
      <c r="CU70" s="33"/>
      <c r="CV70" s="33"/>
      <c r="CW70" s="33"/>
    </row>
    <row r="71" spans="1:101" s="32" customFormat="1" ht="12.75" hidden="1" customHeight="1">
      <c r="A71" s="760"/>
      <c r="B71" s="66"/>
      <c r="C71" s="48" t="s">
        <v>209</v>
      </c>
      <c r="D71" s="936">
        <f>表Ⅲ・5!Y71</f>
        <v>24.437472038466133</v>
      </c>
      <c r="E71" s="926">
        <f t="shared" si="2"/>
        <v>6.6541860535712467E-3</v>
      </c>
      <c r="F71" s="927">
        <v>18.043350845756507</v>
      </c>
      <c r="G71" s="933">
        <v>4.8235384204603051E-3</v>
      </c>
      <c r="H71" s="1004"/>
      <c r="I71" s="1074"/>
      <c r="J71" s="1078"/>
      <c r="K71" s="46"/>
      <c r="L71" s="1095"/>
      <c r="M71" s="1091"/>
      <c r="N71" s="33"/>
      <c r="O71" s="33"/>
      <c r="P71" s="33"/>
      <c r="Q71" s="33"/>
      <c r="R71" s="33"/>
      <c r="S71" s="33"/>
      <c r="T71" s="33"/>
      <c r="AF71" s="33"/>
      <c r="AG71" s="33"/>
      <c r="AH71" s="33"/>
      <c r="AI71" s="33"/>
      <c r="AJ71" s="33"/>
      <c r="AK71" s="33"/>
      <c r="AL71" s="33"/>
      <c r="AM71" s="33"/>
      <c r="AN71" s="33"/>
      <c r="AO71" s="33"/>
      <c r="AP71" s="33"/>
      <c r="AQ71" s="33"/>
      <c r="AR71" s="33"/>
      <c r="AS71" s="33"/>
      <c r="AT71" s="33"/>
      <c r="AU71" s="33"/>
      <c r="AV71" s="33"/>
      <c r="AW71" s="33"/>
      <c r="AX71" s="33"/>
      <c r="AY71" s="33"/>
      <c r="AZ71" s="33"/>
      <c r="BA71" s="33"/>
      <c r="BB71" s="33"/>
      <c r="BC71" s="33"/>
      <c r="BD71" s="33"/>
      <c r="BE71" s="33"/>
      <c r="BF71" s="33"/>
      <c r="BG71" s="33"/>
      <c r="BH71" s="33"/>
      <c r="BI71" s="33"/>
      <c r="BJ71" s="33"/>
      <c r="BK71" s="33"/>
      <c r="BL71" s="33"/>
      <c r="BM71" s="33"/>
      <c r="BN71" s="33"/>
      <c r="BO71" s="33"/>
      <c r="BP71" s="33"/>
      <c r="BQ71" s="33"/>
      <c r="BR71" s="33"/>
      <c r="BS71" s="33"/>
      <c r="BT71" s="33"/>
      <c r="BU71" s="33"/>
      <c r="BV71" s="33"/>
      <c r="BW71" s="33"/>
      <c r="BX71" s="33"/>
      <c r="BY71" s="33"/>
      <c r="BZ71" s="33"/>
      <c r="CA71" s="33"/>
      <c r="CB71" s="33"/>
      <c r="CC71" s="33"/>
      <c r="CD71" s="33"/>
      <c r="CE71" s="33"/>
      <c r="CF71" s="33"/>
      <c r="CG71" s="33"/>
      <c r="CH71" s="33"/>
      <c r="CI71" s="33"/>
      <c r="CJ71" s="33"/>
      <c r="CK71" s="33"/>
      <c r="CL71" s="33"/>
      <c r="CM71" s="33"/>
      <c r="CN71" s="33"/>
      <c r="CO71" s="33"/>
      <c r="CP71" s="33"/>
      <c r="CQ71" s="33"/>
      <c r="CR71" s="33"/>
      <c r="CS71" s="33"/>
      <c r="CT71" s="33"/>
      <c r="CU71" s="33"/>
      <c r="CV71" s="33"/>
      <c r="CW71" s="33"/>
    </row>
    <row r="72" spans="1:101" s="32" customFormat="1" ht="12.75" customHeight="1">
      <c r="A72" s="760"/>
      <c r="B72" s="56" t="s">
        <v>210</v>
      </c>
      <c r="C72" s="48"/>
      <c r="D72" s="936">
        <f>表Ⅲ・5!Y72</f>
        <v>358.88391025645257</v>
      </c>
      <c r="E72" s="926">
        <f t="shared" si="2"/>
        <v>9.7722068253238786E-2</v>
      </c>
      <c r="F72" s="927">
        <v>275.43627200039782</v>
      </c>
      <c r="G72" s="933">
        <v>7.3632522680493848E-2</v>
      </c>
      <c r="H72" s="1004"/>
      <c r="I72" s="1074"/>
      <c r="J72" s="1078"/>
      <c r="K72" s="46"/>
      <c r="L72" s="1095"/>
      <c r="M72" s="1091"/>
      <c r="N72" s="33"/>
      <c r="O72" s="33"/>
      <c r="P72" s="33"/>
      <c r="Q72" s="33"/>
      <c r="R72" s="33"/>
      <c r="S72" s="33"/>
      <c r="T72" s="33"/>
      <c r="AF72" s="33"/>
      <c r="AG72" s="33"/>
      <c r="AH72" s="33"/>
      <c r="AI72" s="33"/>
      <c r="AJ72" s="33"/>
      <c r="AK72" s="33"/>
      <c r="AL72" s="33"/>
      <c r="AM72" s="33"/>
      <c r="AN72" s="33"/>
      <c r="AO72" s="33"/>
      <c r="AP72" s="33"/>
      <c r="AQ72" s="33"/>
      <c r="AR72" s="33"/>
      <c r="AS72" s="33"/>
      <c r="AT72" s="33"/>
      <c r="AU72" s="33"/>
      <c r="AV72" s="33"/>
      <c r="AW72" s="33"/>
      <c r="AX72" s="33"/>
      <c r="AY72" s="33"/>
      <c r="AZ72" s="33"/>
      <c r="BA72" s="33"/>
      <c r="BB72" s="33"/>
      <c r="BC72" s="33"/>
      <c r="BD72" s="33"/>
      <c r="BE72" s="33"/>
      <c r="BF72" s="33"/>
      <c r="BG72" s="33"/>
      <c r="BH72" s="33"/>
      <c r="BI72" s="33"/>
      <c r="BJ72" s="33"/>
      <c r="BK72" s="33"/>
      <c r="BL72" s="33"/>
      <c r="BM72" s="33"/>
      <c r="BN72" s="33"/>
      <c r="BO72" s="33"/>
      <c r="BP72" s="33"/>
      <c r="BQ72" s="33"/>
      <c r="BR72" s="33"/>
      <c r="BS72" s="33"/>
      <c r="BT72" s="33"/>
      <c r="BU72" s="33"/>
      <c r="BV72" s="33"/>
      <c r="BW72" s="33"/>
      <c r="BX72" s="33"/>
      <c r="BY72" s="33"/>
      <c r="BZ72" s="33"/>
      <c r="CA72" s="33"/>
      <c r="CB72" s="33"/>
      <c r="CC72" s="33"/>
      <c r="CD72" s="33"/>
      <c r="CE72" s="33"/>
      <c r="CF72" s="33"/>
      <c r="CG72" s="33"/>
      <c r="CH72" s="33"/>
      <c r="CI72" s="33"/>
      <c r="CJ72" s="33"/>
      <c r="CK72" s="33"/>
      <c r="CL72" s="33"/>
      <c r="CM72" s="33"/>
      <c r="CN72" s="33"/>
      <c r="CO72" s="33"/>
      <c r="CP72" s="33"/>
      <c r="CQ72" s="33"/>
      <c r="CR72" s="33"/>
      <c r="CS72" s="33"/>
      <c r="CT72" s="33"/>
      <c r="CU72" s="33"/>
      <c r="CV72" s="33"/>
      <c r="CW72" s="33"/>
    </row>
    <row r="73" spans="1:101" s="32" customFormat="1" ht="12.75" hidden="1" customHeight="1">
      <c r="A73" s="760"/>
      <c r="B73" s="44"/>
      <c r="C73" s="48" t="s">
        <v>211</v>
      </c>
      <c r="D73" s="936">
        <f>表Ⅲ・5!Y73</f>
        <v>182.63040843689791</v>
      </c>
      <c r="E73" s="926">
        <f t="shared" si="2"/>
        <v>4.9729232011639146E-2</v>
      </c>
      <c r="F73" s="927">
        <v>146.95408755634381</v>
      </c>
      <c r="G73" s="933">
        <v>3.9285313101275691E-2</v>
      </c>
      <c r="H73" s="1004"/>
      <c r="I73" s="1074"/>
      <c r="J73" s="1078"/>
      <c r="K73" s="46"/>
      <c r="L73" s="1095"/>
      <c r="M73" s="1091"/>
      <c r="N73" s="33"/>
      <c r="O73" s="33"/>
      <c r="P73" s="33"/>
      <c r="Q73" s="33"/>
      <c r="R73" s="33"/>
      <c r="S73" s="33"/>
      <c r="T73" s="33"/>
      <c r="AF73" s="33"/>
      <c r="AG73" s="33"/>
      <c r="AH73" s="33"/>
      <c r="AI73" s="33"/>
      <c r="AJ73" s="33"/>
      <c r="AK73" s="33"/>
      <c r="AL73" s="33"/>
      <c r="AM73" s="33"/>
      <c r="AN73" s="33"/>
      <c r="AO73" s="33"/>
      <c r="AP73" s="33"/>
      <c r="AQ73" s="33"/>
      <c r="AR73" s="33"/>
      <c r="AS73" s="33"/>
      <c r="AT73" s="33"/>
      <c r="AU73" s="33"/>
      <c r="AV73" s="33"/>
      <c r="AW73" s="33"/>
      <c r="AX73" s="33"/>
      <c r="AY73" s="33"/>
      <c r="AZ73" s="33"/>
      <c r="BA73" s="33"/>
      <c r="BB73" s="33"/>
      <c r="BC73" s="33"/>
      <c r="BD73" s="33"/>
      <c r="BE73" s="33"/>
      <c r="BF73" s="33"/>
      <c r="BG73" s="33"/>
      <c r="BH73" s="33"/>
      <c r="BI73" s="33"/>
      <c r="BJ73" s="33"/>
      <c r="BK73" s="33"/>
      <c r="BL73" s="33"/>
      <c r="BM73" s="33"/>
      <c r="BN73" s="33"/>
      <c r="BO73" s="33"/>
      <c r="BP73" s="33"/>
      <c r="BQ73" s="33"/>
      <c r="BR73" s="33"/>
      <c r="BS73" s="33"/>
      <c r="BT73" s="33"/>
      <c r="BU73" s="33"/>
      <c r="BV73" s="33"/>
      <c r="BW73" s="33"/>
      <c r="BX73" s="33"/>
      <c r="BY73" s="33"/>
      <c r="BZ73" s="33"/>
      <c r="CA73" s="33"/>
      <c r="CB73" s="33"/>
      <c r="CC73" s="33"/>
      <c r="CD73" s="33"/>
      <c r="CE73" s="33"/>
      <c r="CF73" s="33"/>
      <c r="CG73" s="33"/>
      <c r="CH73" s="33"/>
      <c r="CI73" s="33"/>
      <c r="CJ73" s="33"/>
      <c r="CK73" s="33"/>
      <c r="CL73" s="33"/>
      <c r="CM73" s="33"/>
      <c r="CN73" s="33"/>
      <c r="CO73" s="33"/>
      <c r="CP73" s="33"/>
      <c r="CQ73" s="33"/>
      <c r="CR73" s="33"/>
      <c r="CS73" s="33"/>
      <c r="CT73" s="33"/>
      <c r="CU73" s="33"/>
      <c r="CV73" s="33"/>
      <c r="CW73" s="33"/>
    </row>
    <row r="74" spans="1:101" s="32" customFormat="1" ht="12.75" hidden="1" customHeight="1">
      <c r="A74" s="760"/>
      <c r="B74" s="54"/>
      <c r="C74" s="48" t="s">
        <v>212</v>
      </c>
      <c r="D74" s="936">
        <f>表Ⅲ・5!Y74</f>
        <v>67.130082616069416</v>
      </c>
      <c r="E74" s="926">
        <f t="shared" si="2"/>
        <v>1.8279143555266553E-2</v>
      </c>
      <c r="F74" s="927">
        <v>75.995494694509603</v>
      </c>
      <c r="G74" s="933">
        <v>2.0315915351558151E-2</v>
      </c>
      <c r="H74" s="1004"/>
      <c r="I74" s="1074"/>
      <c r="J74" s="1078"/>
      <c r="K74" s="46"/>
      <c r="L74" s="1095"/>
      <c r="M74" s="1091"/>
      <c r="N74" s="33"/>
      <c r="O74" s="33"/>
      <c r="P74" s="33"/>
      <c r="Q74" s="33"/>
      <c r="R74" s="33"/>
      <c r="S74" s="33"/>
      <c r="T74" s="33"/>
      <c r="AF74" s="33"/>
      <c r="AG74" s="33"/>
      <c r="AH74" s="33"/>
      <c r="AI74" s="33"/>
      <c r="AJ74" s="33"/>
      <c r="AK74" s="33"/>
      <c r="AL74" s="33"/>
      <c r="AM74" s="33"/>
      <c r="AN74" s="33"/>
      <c r="AO74" s="33"/>
      <c r="AP74" s="33"/>
      <c r="AQ74" s="33"/>
      <c r="AR74" s="33"/>
      <c r="AS74" s="33"/>
      <c r="AT74" s="33"/>
      <c r="AU74" s="33"/>
      <c r="AV74" s="33"/>
      <c r="AW74" s="33"/>
      <c r="AX74" s="33"/>
      <c r="AY74" s="33"/>
      <c r="AZ74" s="33"/>
      <c r="BA74" s="33"/>
      <c r="BB74" s="33"/>
      <c r="BC74" s="33"/>
      <c r="BD74" s="33"/>
      <c r="BE74" s="33"/>
      <c r="BF74" s="33"/>
      <c r="BG74" s="33"/>
      <c r="BH74" s="33"/>
      <c r="BI74" s="33"/>
      <c r="BJ74" s="33"/>
      <c r="BK74" s="33"/>
      <c r="BL74" s="33"/>
      <c r="BM74" s="33"/>
      <c r="BN74" s="33"/>
      <c r="BO74" s="33"/>
      <c r="BP74" s="33"/>
      <c r="BQ74" s="33"/>
      <c r="BR74" s="33"/>
      <c r="BS74" s="33"/>
      <c r="BT74" s="33"/>
      <c r="BU74" s="33"/>
      <c r="BV74" s="33"/>
      <c r="BW74" s="33"/>
      <c r="BX74" s="33"/>
      <c r="BY74" s="33"/>
      <c r="BZ74" s="33"/>
      <c r="CA74" s="33"/>
      <c r="CB74" s="33"/>
      <c r="CC74" s="33"/>
      <c r="CD74" s="33"/>
      <c r="CE74" s="33"/>
      <c r="CF74" s="33"/>
      <c r="CG74" s="33"/>
      <c r="CH74" s="33"/>
      <c r="CI74" s="33"/>
      <c r="CJ74" s="33"/>
      <c r="CK74" s="33"/>
      <c r="CL74" s="33"/>
      <c r="CM74" s="33"/>
      <c r="CN74" s="33"/>
      <c r="CO74" s="33"/>
      <c r="CP74" s="33"/>
      <c r="CQ74" s="33"/>
      <c r="CR74" s="33"/>
      <c r="CS74" s="33"/>
      <c r="CT74" s="33"/>
      <c r="CU74" s="33"/>
      <c r="CV74" s="33"/>
      <c r="CW74" s="33"/>
    </row>
    <row r="75" spans="1:101" s="32" customFormat="1" ht="12.75" customHeight="1">
      <c r="A75" s="760"/>
      <c r="B75" s="56" t="s">
        <v>213</v>
      </c>
      <c r="C75" s="48"/>
      <c r="D75" s="936">
        <f>表Ⅲ・5!Y75</f>
        <v>157.74678469716468</v>
      </c>
      <c r="E75" s="926">
        <f t="shared" si="2"/>
        <v>4.2953561361638477E-2</v>
      </c>
      <c r="F75" s="927">
        <v>161.15495872463106</v>
      </c>
      <c r="G75" s="933">
        <v>4.3081639419474523E-2</v>
      </c>
      <c r="H75" s="1004"/>
      <c r="I75" s="1074"/>
      <c r="J75" s="1078"/>
      <c r="K75" s="46"/>
      <c r="L75" s="1095"/>
      <c r="M75" s="1091"/>
      <c r="N75" s="33"/>
      <c r="O75" s="33"/>
      <c r="P75" s="33"/>
      <c r="Q75" s="33"/>
      <c r="R75" s="33"/>
      <c r="S75" s="33"/>
      <c r="T75" s="33"/>
      <c r="AF75" s="33"/>
      <c r="AG75" s="33"/>
      <c r="AH75" s="33"/>
      <c r="AI75" s="33"/>
      <c r="AJ75" s="33"/>
      <c r="AK75" s="33"/>
      <c r="AL75" s="33"/>
      <c r="AM75" s="33"/>
      <c r="AN75" s="33"/>
      <c r="AO75" s="33"/>
      <c r="AP75" s="33"/>
      <c r="AQ75" s="33"/>
      <c r="AR75" s="33"/>
      <c r="AS75" s="33"/>
      <c r="AT75" s="33"/>
      <c r="AU75" s="33"/>
      <c r="AV75" s="33"/>
      <c r="AW75" s="33"/>
      <c r="AX75" s="33"/>
      <c r="AY75" s="33"/>
      <c r="AZ75" s="33"/>
      <c r="BA75" s="33"/>
      <c r="BB75" s="33"/>
      <c r="BC75" s="33"/>
      <c r="BD75" s="33"/>
      <c r="BE75" s="33"/>
      <c r="BF75" s="33"/>
      <c r="BG75" s="33"/>
      <c r="BH75" s="33"/>
      <c r="BI75" s="33"/>
      <c r="BJ75" s="33"/>
      <c r="BK75" s="33"/>
      <c r="BL75" s="33"/>
      <c r="BM75" s="33"/>
      <c r="BN75" s="33"/>
      <c r="BO75" s="33"/>
      <c r="BP75" s="33"/>
      <c r="BQ75" s="33"/>
      <c r="BR75" s="33"/>
      <c r="BS75" s="33"/>
      <c r="BT75" s="33"/>
      <c r="BU75" s="33"/>
      <c r="BV75" s="33"/>
      <c r="BW75" s="33"/>
      <c r="BX75" s="33"/>
      <c r="BY75" s="33"/>
      <c r="BZ75" s="33"/>
      <c r="CA75" s="33"/>
      <c r="CB75" s="33"/>
      <c r="CC75" s="33"/>
      <c r="CD75" s="33"/>
      <c r="CE75" s="33"/>
      <c r="CF75" s="33"/>
      <c r="CG75" s="33"/>
      <c r="CH75" s="33"/>
      <c r="CI75" s="33"/>
      <c r="CJ75" s="33"/>
      <c r="CK75" s="33"/>
      <c r="CL75" s="33"/>
      <c r="CM75" s="33"/>
      <c r="CN75" s="33"/>
      <c r="CO75" s="33"/>
      <c r="CP75" s="33"/>
      <c r="CQ75" s="33"/>
      <c r="CR75" s="33"/>
      <c r="CS75" s="33"/>
      <c r="CT75" s="33"/>
      <c r="CU75" s="33"/>
      <c r="CV75" s="33"/>
      <c r="CW75" s="33"/>
    </row>
    <row r="76" spans="1:101" s="32" customFormat="1" ht="12.75" hidden="1" customHeight="1">
      <c r="A76" s="760"/>
      <c r="B76" s="54"/>
      <c r="C76" s="48" t="s">
        <v>214</v>
      </c>
      <c r="D76" s="936">
        <f>表Ⅲ・5!Y76</f>
        <v>78.695849060993481</v>
      </c>
      <c r="E76" s="926">
        <f t="shared" si="2"/>
        <v>2.1428436643174127E-2</v>
      </c>
      <c r="F76" s="927">
        <v>66.021305118430845</v>
      </c>
      <c r="G76" s="933">
        <v>1.76495100344723E-2</v>
      </c>
      <c r="H76" s="1004"/>
      <c r="I76" s="1074"/>
      <c r="J76" s="1078"/>
      <c r="K76" s="46"/>
      <c r="L76" s="1095"/>
      <c r="M76" s="1091"/>
      <c r="N76" s="33"/>
      <c r="O76" s="33"/>
      <c r="P76" s="33"/>
      <c r="Q76" s="33"/>
      <c r="R76" s="33"/>
      <c r="S76" s="33"/>
      <c r="T76" s="33"/>
      <c r="AF76" s="33"/>
      <c r="AG76" s="33"/>
      <c r="AH76" s="33"/>
      <c r="AI76" s="33"/>
      <c r="AJ76" s="33"/>
      <c r="AK76" s="33"/>
      <c r="AL76" s="33"/>
      <c r="AM76" s="33"/>
      <c r="AN76" s="33"/>
      <c r="AO76" s="33"/>
      <c r="AP76" s="33"/>
      <c r="AQ76" s="33"/>
      <c r="AR76" s="33"/>
      <c r="AS76" s="33"/>
      <c r="AT76" s="33"/>
      <c r="AU76" s="33"/>
      <c r="AV76" s="33"/>
      <c r="AW76" s="33"/>
      <c r="AX76" s="33"/>
      <c r="AY76" s="33"/>
      <c r="AZ76" s="33"/>
      <c r="BA76" s="33"/>
      <c r="BB76" s="33"/>
      <c r="BC76" s="33"/>
      <c r="BD76" s="33"/>
      <c r="BE76" s="33"/>
      <c r="BF76" s="33"/>
      <c r="BG76" s="33"/>
      <c r="BH76" s="33"/>
      <c r="BI76" s="33"/>
      <c r="BJ76" s="33"/>
      <c r="BK76" s="33"/>
      <c r="BL76" s="33"/>
      <c r="BM76" s="33"/>
      <c r="BN76" s="33"/>
      <c r="BO76" s="33"/>
      <c r="BP76" s="33"/>
      <c r="BQ76" s="33"/>
      <c r="BR76" s="33"/>
      <c r="BS76" s="33"/>
      <c r="BT76" s="33"/>
      <c r="BU76" s="33"/>
      <c r="BV76" s="33"/>
      <c r="BW76" s="33"/>
      <c r="BX76" s="33"/>
      <c r="BY76" s="33"/>
      <c r="BZ76" s="33"/>
      <c r="CA76" s="33"/>
      <c r="CB76" s="33"/>
      <c r="CC76" s="33"/>
      <c r="CD76" s="33"/>
      <c r="CE76" s="33"/>
      <c r="CF76" s="33"/>
      <c r="CG76" s="33"/>
      <c r="CH76" s="33"/>
      <c r="CI76" s="33"/>
      <c r="CJ76" s="33"/>
      <c r="CK76" s="33"/>
      <c r="CL76" s="33"/>
      <c r="CM76" s="33"/>
      <c r="CN76" s="33"/>
      <c r="CO76" s="33"/>
      <c r="CP76" s="33"/>
      <c r="CQ76" s="33"/>
      <c r="CR76" s="33"/>
      <c r="CS76" s="33"/>
      <c r="CT76" s="33"/>
      <c r="CU76" s="33"/>
      <c r="CV76" s="33"/>
      <c r="CW76" s="33"/>
    </row>
    <row r="77" spans="1:101" s="32" customFormat="1" ht="12.75" customHeight="1">
      <c r="A77" s="760"/>
      <c r="B77" s="59" t="s">
        <v>215</v>
      </c>
      <c r="C77" s="48"/>
      <c r="D77" s="936">
        <f>表Ⅲ・5!Y77</f>
        <v>195.0211961322336</v>
      </c>
      <c r="E77" s="926">
        <f t="shared" si="2"/>
        <v>5.3103173741179857E-2</v>
      </c>
      <c r="F77" s="927">
        <v>213.95982584962209</v>
      </c>
      <c r="G77" s="933">
        <v>5.719799217135809E-2</v>
      </c>
      <c r="H77" s="1004"/>
      <c r="I77" s="1074"/>
      <c r="J77" s="1078"/>
      <c r="K77" s="46"/>
      <c r="L77" s="1095"/>
      <c r="M77" s="1091"/>
      <c r="N77" s="33"/>
      <c r="O77" s="33"/>
      <c r="P77" s="33"/>
      <c r="Q77" s="33"/>
      <c r="R77" s="33"/>
      <c r="S77" s="33"/>
      <c r="T77" s="33"/>
      <c r="AF77" s="33"/>
      <c r="AG77" s="33"/>
      <c r="AH77" s="33"/>
      <c r="AI77" s="33"/>
      <c r="AJ77" s="33"/>
      <c r="AK77" s="33"/>
      <c r="AL77" s="33"/>
      <c r="AM77" s="33"/>
      <c r="AN77" s="33"/>
      <c r="AO77" s="33"/>
      <c r="AP77" s="33"/>
      <c r="AQ77" s="33"/>
      <c r="AR77" s="33"/>
      <c r="AS77" s="33"/>
      <c r="AT77" s="33"/>
      <c r="AU77" s="33"/>
      <c r="AV77" s="33"/>
      <c r="AW77" s="33"/>
      <c r="AX77" s="33"/>
      <c r="AY77" s="33"/>
      <c r="AZ77" s="33"/>
      <c r="BA77" s="33"/>
      <c r="BB77" s="33"/>
      <c r="BC77" s="33"/>
      <c r="BD77" s="33"/>
      <c r="BE77" s="33"/>
      <c r="BF77" s="33"/>
      <c r="BG77" s="33"/>
      <c r="BH77" s="33"/>
      <c r="BI77" s="33"/>
      <c r="BJ77" s="33"/>
      <c r="BK77" s="33"/>
      <c r="BL77" s="33"/>
      <c r="BM77" s="33"/>
      <c r="BN77" s="33"/>
      <c r="BO77" s="33"/>
      <c r="BP77" s="33"/>
      <c r="BQ77" s="33"/>
      <c r="BR77" s="33"/>
      <c r="BS77" s="33"/>
      <c r="BT77" s="33"/>
      <c r="BU77" s="33"/>
      <c r="BV77" s="33"/>
      <c r="BW77" s="33"/>
      <c r="BX77" s="33"/>
      <c r="BY77" s="33"/>
      <c r="BZ77" s="33"/>
      <c r="CA77" s="33"/>
      <c r="CB77" s="33"/>
      <c r="CC77" s="33"/>
      <c r="CD77" s="33"/>
      <c r="CE77" s="33"/>
      <c r="CF77" s="33"/>
      <c r="CG77" s="33"/>
      <c r="CH77" s="33"/>
      <c r="CI77" s="33"/>
      <c r="CJ77" s="33"/>
      <c r="CK77" s="33"/>
      <c r="CL77" s="33"/>
      <c r="CM77" s="33"/>
      <c r="CN77" s="33"/>
      <c r="CO77" s="33"/>
      <c r="CP77" s="33"/>
      <c r="CQ77" s="33"/>
      <c r="CR77" s="33"/>
      <c r="CS77" s="33"/>
      <c r="CT77" s="33"/>
      <c r="CU77" s="33"/>
      <c r="CV77" s="33"/>
      <c r="CW77" s="33"/>
    </row>
    <row r="78" spans="1:101" s="32" customFormat="1" ht="12.75" customHeight="1">
      <c r="A78" s="760"/>
      <c r="B78" s="56" t="s">
        <v>216</v>
      </c>
      <c r="C78" s="48"/>
      <c r="D78" s="936">
        <f>表Ⅲ・5!Y78</f>
        <v>605.72246601457516</v>
      </c>
      <c r="E78" s="926">
        <f t="shared" si="2"/>
        <v>0.16493481728979845</v>
      </c>
      <c r="F78" s="927">
        <v>507.99477273651053</v>
      </c>
      <c r="G78" s="933">
        <v>0.13580250833862362</v>
      </c>
      <c r="H78" s="1004"/>
      <c r="I78" s="1074"/>
      <c r="J78" s="1078"/>
      <c r="K78" s="46"/>
      <c r="L78" s="1095"/>
      <c r="M78" s="1091"/>
      <c r="N78" s="33"/>
      <c r="O78" s="33"/>
      <c r="P78" s="33"/>
      <c r="Q78" s="33"/>
      <c r="R78" s="33"/>
      <c r="S78" s="33"/>
      <c r="T78" s="33"/>
      <c r="AF78" s="33"/>
      <c r="AG78" s="33"/>
      <c r="AH78" s="33"/>
      <c r="AI78" s="33"/>
      <c r="AJ78" s="33"/>
      <c r="AK78" s="33"/>
      <c r="AL78" s="33"/>
      <c r="AM78" s="33"/>
      <c r="AN78" s="33"/>
      <c r="AO78" s="33"/>
      <c r="AP78" s="33"/>
      <c r="AQ78" s="33"/>
      <c r="AR78" s="33"/>
      <c r="AS78" s="33"/>
      <c r="AT78" s="33"/>
      <c r="AU78" s="33"/>
      <c r="AV78" s="33"/>
      <c r="AW78" s="33"/>
      <c r="AX78" s="33"/>
      <c r="AY78" s="33"/>
      <c r="AZ78" s="33"/>
      <c r="BA78" s="33"/>
      <c r="BB78" s="33"/>
      <c r="BC78" s="33"/>
      <c r="BD78" s="33"/>
      <c r="BE78" s="33"/>
      <c r="BF78" s="33"/>
      <c r="BG78" s="33"/>
      <c r="BH78" s="33"/>
      <c r="BI78" s="33"/>
      <c r="BJ78" s="33"/>
      <c r="BK78" s="33"/>
      <c r="BL78" s="33"/>
      <c r="BM78" s="33"/>
      <c r="BN78" s="33"/>
      <c r="BO78" s="33"/>
      <c r="BP78" s="33"/>
      <c r="BQ78" s="33"/>
      <c r="BR78" s="33"/>
      <c r="BS78" s="33"/>
      <c r="BT78" s="33"/>
      <c r="BU78" s="33"/>
      <c r="BV78" s="33"/>
      <c r="BW78" s="33"/>
      <c r="BX78" s="33"/>
      <c r="BY78" s="33"/>
      <c r="BZ78" s="33"/>
      <c r="CA78" s="33"/>
      <c r="CB78" s="33"/>
      <c r="CC78" s="33"/>
      <c r="CD78" s="33"/>
      <c r="CE78" s="33"/>
      <c r="CF78" s="33"/>
      <c r="CG78" s="33"/>
      <c r="CH78" s="33"/>
      <c r="CI78" s="33"/>
      <c r="CJ78" s="33"/>
      <c r="CK78" s="33"/>
      <c r="CL78" s="33"/>
      <c r="CM78" s="33"/>
      <c r="CN78" s="33"/>
      <c r="CO78" s="33"/>
      <c r="CP78" s="33"/>
      <c r="CQ78" s="33"/>
      <c r="CR78" s="33"/>
      <c r="CS78" s="33"/>
      <c r="CT78" s="33"/>
      <c r="CU78" s="33"/>
      <c r="CV78" s="33"/>
      <c r="CW78" s="33"/>
    </row>
    <row r="79" spans="1:101" s="32" customFormat="1" ht="12.75" hidden="1" customHeight="1">
      <c r="A79" s="760"/>
      <c r="B79" s="67"/>
      <c r="C79" s="48" t="s">
        <v>217</v>
      </c>
      <c r="D79" s="936">
        <f>表Ⅲ・5!Y79</f>
        <v>448.06873980922535</v>
      </c>
      <c r="E79" s="926">
        <f t="shared" si="2"/>
        <v>0.12200659523156362</v>
      </c>
      <c r="F79" s="927">
        <v>407.71188277823012</v>
      </c>
      <c r="G79" s="933">
        <v>0.10899383090594371</v>
      </c>
      <c r="H79" s="1004"/>
      <c r="I79" s="1074"/>
      <c r="J79" s="1078"/>
      <c r="K79" s="46"/>
      <c r="L79" s="1095"/>
      <c r="M79" s="1091"/>
      <c r="N79" s="33"/>
      <c r="O79" s="33"/>
      <c r="P79" s="33"/>
      <c r="Q79" s="33"/>
      <c r="R79" s="33"/>
      <c r="S79" s="33"/>
      <c r="T79" s="33"/>
      <c r="AF79" s="33"/>
      <c r="AG79" s="33"/>
      <c r="AH79" s="33"/>
      <c r="AI79" s="33"/>
      <c r="AJ79" s="33"/>
      <c r="AK79" s="33"/>
      <c r="AL79" s="33"/>
      <c r="AM79" s="33"/>
      <c r="AN79" s="33"/>
      <c r="AO79" s="33"/>
      <c r="AP79" s="33"/>
      <c r="AQ79" s="33"/>
      <c r="AR79" s="33"/>
      <c r="AS79" s="33"/>
      <c r="AT79" s="33"/>
      <c r="AU79" s="33"/>
      <c r="AV79" s="33"/>
      <c r="AW79" s="33"/>
      <c r="AX79" s="33"/>
      <c r="AY79" s="33"/>
      <c r="AZ79" s="33"/>
      <c r="BA79" s="33"/>
      <c r="BB79" s="33"/>
      <c r="BC79" s="33"/>
      <c r="BD79" s="33"/>
      <c r="BE79" s="33"/>
      <c r="BF79" s="33"/>
      <c r="BG79" s="33"/>
      <c r="BH79" s="33"/>
      <c r="BI79" s="33"/>
      <c r="BJ79" s="33"/>
      <c r="BK79" s="33"/>
      <c r="BL79" s="33"/>
      <c r="BM79" s="33"/>
      <c r="BN79" s="33"/>
      <c r="BO79" s="33"/>
      <c r="BP79" s="33"/>
      <c r="BQ79" s="33"/>
      <c r="BR79" s="33"/>
      <c r="BS79" s="33"/>
      <c r="BT79" s="33"/>
      <c r="BU79" s="33"/>
      <c r="BV79" s="33"/>
      <c r="BW79" s="33"/>
      <c r="BX79" s="33"/>
      <c r="BY79" s="33"/>
      <c r="BZ79" s="33"/>
      <c r="CA79" s="33"/>
      <c r="CB79" s="33"/>
      <c r="CC79" s="33"/>
      <c r="CD79" s="33"/>
      <c r="CE79" s="33"/>
      <c r="CF79" s="33"/>
      <c r="CG79" s="33"/>
      <c r="CH79" s="33"/>
      <c r="CI79" s="33"/>
      <c r="CJ79" s="33"/>
      <c r="CK79" s="33"/>
      <c r="CL79" s="33"/>
      <c r="CM79" s="33"/>
      <c r="CN79" s="33"/>
      <c r="CO79" s="33"/>
      <c r="CP79" s="33"/>
      <c r="CQ79" s="33"/>
      <c r="CR79" s="33"/>
      <c r="CS79" s="33"/>
      <c r="CT79" s="33"/>
      <c r="CU79" s="33"/>
      <c r="CV79" s="33"/>
      <c r="CW79" s="33"/>
    </row>
    <row r="80" spans="1:101" s="32" customFormat="1" ht="12.75" hidden="1" customHeight="1">
      <c r="A80" s="760"/>
      <c r="B80" s="54"/>
      <c r="C80" s="48" t="s">
        <v>218</v>
      </c>
      <c r="D80" s="936">
        <f>表Ⅲ・5!Y80</f>
        <v>141.20538860109781</v>
      </c>
      <c r="E80" s="926">
        <f t="shared" si="2"/>
        <v>3.8449432332425079E-2</v>
      </c>
      <c r="F80" s="927">
        <v>92.554518611712751</v>
      </c>
      <c r="G80" s="933">
        <v>2.4742647877724996E-2</v>
      </c>
      <c r="H80" s="1004"/>
      <c r="I80" s="1074"/>
      <c r="J80" s="1078"/>
      <c r="K80" s="46"/>
      <c r="L80" s="1095"/>
      <c r="M80" s="1091"/>
      <c r="N80" s="33"/>
      <c r="O80" s="33"/>
      <c r="P80" s="33"/>
      <c r="Q80" s="33"/>
      <c r="R80" s="33"/>
      <c r="S80" s="33"/>
      <c r="T80" s="33"/>
      <c r="AF80" s="33"/>
      <c r="AG80" s="33"/>
      <c r="AH80" s="33"/>
      <c r="AI80" s="33"/>
      <c r="AJ80" s="33"/>
      <c r="AK80" s="33"/>
      <c r="AL80" s="33"/>
      <c r="AM80" s="33"/>
      <c r="AN80" s="33"/>
      <c r="AO80" s="33"/>
      <c r="AP80" s="33"/>
      <c r="AQ80" s="33"/>
      <c r="AR80" s="33"/>
      <c r="AS80" s="33"/>
      <c r="AT80" s="33"/>
      <c r="AU80" s="33"/>
      <c r="AV80" s="33"/>
      <c r="AW80" s="33"/>
      <c r="AX80" s="33"/>
      <c r="AY80" s="33"/>
      <c r="AZ80" s="33"/>
      <c r="BA80" s="33"/>
      <c r="BB80" s="33"/>
      <c r="BC80" s="33"/>
      <c r="BD80" s="33"/>
      <c r="BE80" s="33"/>
      <c r="BF80" s="33"/>
      <c r="BG80" s="33"/>
      <c r="BH80" s="33"/>
      <c r="BI80" s="33"/>
      <c r="BJ80" s="33"/>
      <c r="BK80" s="33"/>
      <c r="BL80" s="33"/>
      <c r="BM80" s="33"/>
      <c r="BN80" s="33"/>
      <c r="BO80" s="33"/>
      <c r="BP80" s="33"/>
      <c r="BQ80" s="33"/>
      <c r="BR80" s="33"/>
      <c r="BS80" s="33"/>
      <c r="BT80" s="33"/>
      <c r="BU80" s="33"/>
      <c r="BV80" s="33"/>
      <c r="BW80" s="33"/>
      <c r="BX80" s="33"/>
      <c r="BY80" s="33"/>
      <c r="BZ80" s="33"/>
      <c r="CA80" s="33"/>
      <c r="CB80" s="33"/>
      <c r="CC80" s="33"/>
      <c r="CD80" s="33"/>
      <c r="CE80" s="33"/>
      <c r="CF80" s="33"/>
      <c r="CG80" s="33"/>
      <c r="CH80" s="33"/>
      <c r="CI80" s="33"/>
      <c r="CJ80" s="33"/>
      <c r="CK80" s="33"/>
      <c r="CL80" s="33"/>
      <c r="CM80" s="33"/>
      <c r="CN80" s="33"/>
      <c r="CO80" s="33"/>
      <c r="CP80" s="33"/>
      <c r="CQ80" s="33"/>
      <c r="CR80" s="33"/>
      <c r="CS80" s="33"/>
      <c r="CT80" s="33"/>
      <c r="CU80" s="33"/>
      <c r="CV80" s="33"/>
      <c r="CW80" s="33"/>
    </row>
    <row r="81" spans="1:14">
      <c r="A81" s="760"/>
      <c r="B81" s="59" t="s">
        <v>219</v>
      </c>
      <c r="C81" s="48"/>
      <c r="D81" s="936">
        <f>表Ⅲ・5!Y81</f>
        <v>161.39624372388798</v>
      </c>
      <c r="E81" s="926">
        <f t="shared" si="2"/>
        <v>4.3947288508230271E-2</v>
      </c>
      <c r="F81" s="927">
        <v>178.4888759060232</v>
      </c>
      <c r="G81" s="933">
        <v>4.7715524567320318E-2</v>
      </c>
      <c r="H81" s="1004"/>
      <c r="I81" s="1074"/>
      <c r="J81" s="1078"/>
      <c r="K81" s="46"/>
      <c r="L81" s="1095"/>
      <c r="M81" s="1081"/>
    </row>
    <row r="82" spans="1:14">
      <c r="A82" s="760"/>
      <c r="B82" s="56" t="s">
        <v>220</v>
      </c>
      <c r="C82" s="48"/>
      <c r="D82" s="936">
        <f>表Ⅲ・5!Y82</f>
        <v>2518.4577870983799</v>
      </c>
      <c r="E82" s="926">
        <f t="shared" si="2"/>
        <v>0.68576187655741716</v>
      </c>
      <c r="F82" s="927">
        <v>1966.7977909478984</v>
      </c>
      <c r="G82" s="933">
        <v>0.52578508232825316</v>
      </c>
      <c r="H82" s="1004"/>
      <c r="I82" s="1074"/>
      <c r="J82" s="1078"/>
      <c r="K82" s="46"/>
      <c r="L82" s="1095"/>
      <c r="M82" s="1081"/>
    </row>
    <row r="83" spans="1:14" ht="13.5" hidden="1" customHeight="1">
      <c r="A83" s="760"/>
      <c r="B83" s="44"/>
      <c r="C83" s="48" t="s">
        <v>221</v>
      </c>
      <c r="D83" s="936">
        <f>表Ⅲ・5!Y83</f>
        <v>454.60400176218508</v>
      </c>
      <c r="E83" s="926">
        <f t="shared" si="2"/>
        <v>0.12378611026795398</v>
      </c>
      <c r="F83" s="927">
        <v>785.05067475354906</v>
      </c>
      <c r="G83" s="933">
        <v>0.20986800755872925</v>
      </c>
      <c r="H83" s="1004"/>
      <c r="I83" s="1074"/>
      <c r="J83" s="1078"/>
      <c r="K83" s="46"/>
      <c r="L83" s="1095"/>
      <c r="M83" s="1081"/>
    </row>
    <row r="84" spans="1:14" ht="13.5" hidden="1" customHeight="1">
      <c r="A84" s="760"/>
      <c r="B84" s="44"/>
      <c r="C84" s="48" t="s">
        <v>222</v>
      </c>
      <c r="D84" s="936">
        <f>表Ⅲ・5!Y84</f>
        <v>326.8241355413852</v>
      </c>
      <c r="E84" s="926">
        <f t="shared" si="2"/>
        <v>8.899237209424822E-2</v>
      </c>
      <c r="F84" s="927">
        <v>83.115323133412971</v>
      </c>
      <c r="G84" s="933">
        <v>2.2219262812665307E-2</v>
      </c>
      <c r="H84" s="1004"/>
      <c r="I84" s="1074"/>
      <c r="J84" s="1078"/>
      <c r="K84" s="46"/>
      <c r="L84" s="1095"/>
      <c r="M84" s="1081"/>
    </row>
    <row r="85" spans="1:14" ht="13.5" hidden="1" customHeight="1">
      <c r="A85" s="760"/>
      <c r="B85" s="54"/>
      <c r="C85" s="48" t="s">
        <v>223</v>
      </c>
      <c r="D85" s="936">
        <f>表Ⅲ・5!Y85</f>
        <v>302.7108109587972</v>
      </c>
      <c r="E85" s="926">
        <f t="shared" si="2"/>
        <v>8.2426449567968574E-2</v>
      </c>
      <c r="F85" s="927">
        <v>713.39464925954167</v>
      </c>
      <c r="G85" s="933">
        <v>0.19071216477861086</v>
      </c>
      <c r="H85" s="1004"/>
      <c r="I85" s="1074"/>
      <c r="J85" s="1078"/>
      <c r="K85" s="46"/>
      <c r="L85" s="1095"/>
      <c r="M85" s="1081"/>
    </row>
    <row r="86" spans="1:14" ht="13.5" thickBot="1">
      <c r="A86" s="760"/>
      <c r="B86" s="70" t="s">
        <v>224</v>
      </c>
      <c r="C86" s="71"/>
      <c r="D86" s="937">
        <f>表Ⅲ・5!Y86</f>
        <v>412.80331539361026</v>
      </c>
      <c r="E86" s="928">
        <f t="shared" si="2"/>
        <v>0.11240401870686077</v>
      </c>
      <c r="F86" s="929">
        <v>262.64986947177459</v>
      </c>
      <c r="G86" s="934">
        <v>7.0214327003675303E-2</v>
      </c>
      <c r="H86" s="1004"/>
      <c r="I86" s="1074"/>
      <c r="J86" s="1078"/>
      <c r="K86" s="46"/>
      <c r="L86" s="1095"/>
      <c r="M86" s="1081"/>
    </row>
    <row r="87" spans="1:14" ht="14" thickTop="1" thickBot="1">
      <c r="A87" s="761"/>
      <c r="B87" s="1381" t="s">
        <v>225</v>
      </c>
      <c r="C87" s="1382"/>
      <c r="D87" s="938">
        <f>表Ⅲ・5!Y87</f>
        <v>367249.60561255633</v>
      </c>
      <c r="E87" s="930">
        <f t="shared" si="2"/>
        <v>100</v>
      </c>
      <c r="F87" s="931">
        <v>374068.77012155426</v>
      </c>
      <c r="G87" s="935">
        <v>100</v>
      </c>
      <c r="H87" s="1004"/>
      <c r="I87" s="1075"/>
      <c r="J87" s="1076"/>
    </row>
    <row r="88" spans="1:14">
      <c r="H88" s="68"/>
    </row>
    <row r="89" spans="1:14">
      <c r="H89" s="68"/>
    </row>
    <row r="90" spans="1:14">
      <c r="B90" s="1108"/>
      <c r="C90" s="1106"/>
      <c r="D90" s="1374"/>
      <c r="E90" s="1374"/>
      <c r="F90" s="1108"/>
      <c r="G90" s="1106"/>
      <c r="H90" s="1374"/>
      <c r="I90" s="1374"/>
    </row>
    <row r="91" spans="1:14">
      <c r="B91" s="1106"/>
      <c r="C91" s="1106"/>
      <c r="D91" s="1109"/>
      <c r="E91" s="1109"/>
      <c r="F91" s="1106"/>
      <c r="G91" s="1106"/>
      <c r="H91" s="1109"/>
      <c r="I91" s="1109"/>
      <c r="J91" s="1110"/>
      <c r="L91" s="72"/>
    </row>
    <row r="92" spans="1:14">
      <c r="B92" s="1111"/>
      <c r="C92" s="1112"/>
      <c r="D92" s="1113"/>
      <c r="E92" s="1114"/>
      <c r="F92" s="1115"/>
      <c r="G92" s="1112"/>
      <c r="H92" s="1113"/>
      <c r="I92" s="1114"/>
      <c r="J92" s="74"/>
      <c r="L92" s="1105"/>
      <c r="M92" s="794"/>
      <c r="N92" s="794"/>
    </row>
    <row r="93" spans="1:14">
      <c r="B93" s="1111"/>
      <c r="C93" s="1112"/>
      <c r="D93" s="1113"/>
      <c r="E93" s="1114"/>
      <c r="F93" s="1115"/>
      <c r="G93" s="1112"/>
      <c r="H93" s="1113"/>
      <c r="I93" s="1114"/>
      <c r="J93" s="74"/>
      <c r="L93" s="1105"/>
      <c r="M93" s="794"/>
      <c r="N93" s="794"/>
    </row>
    <row r="94" spans="1:14">
      <c r="B94" s="1111"/>
      <c r="C94" s="1112"/>
      <c r="D94" s="1113"/>
      <c r="E94" s="1114"/>
      <c r="F94" s="1115"/>
      <c r="G94" s="1112"/>
      <c r="H94" s="1113"/>
      <c r="I94" s="1114"/>
      <c r="J94" s="74"/>
      <c r="L94" s="1105"/>
      <c r="M94" s="794"/>
      <c r="N94" s="794"/>
    </row>
    <row r="95" spans="1:14">
      <c r="B95" s="1111"/>
      <c r="C95" s="1112"/>
      <c r="D95" s="1113"/>
      <c r="E95" s="1114"/>
      <c r="F95" s="1115"/>
      <c r="G95" s="1112"/>
      <c r="H95" s="1113"/>
      <c r="I95" s="1114"/>
      <c r="J95" s="74"/>
      <c r="L95" s="1105"/>
      <c r="M95" s="794"/>
      <c r="N95" s="794"/>
    </row>
    <row r="96" spans="1:14">
      <c r="B96" s="1116"/>
      <c r="C96" s="1112"/>
      <c r="D96" s="1113"/>
      <c r="E96" s="1114"/>
      <c r="F96" s="1115"/>
      <c r="G96" s="1112"/>
      <c r="H96" s="1113"/>
      <c r="I96" s="1114"/>
      <c r="J96" s="74"/>
      <c r="L96" s="1105"/>
      <c r="M96" s="794"/>
      <c r="N96" s="794"/>
    </row>
    <row r="97" spans="1:18">
      <c r="B97" s="1116"/>
      <c r="C97" s="1112"/>
      <c r="D97" s="1113"/>
      <c r="E97" s="1114"/>
      <c r="F97" s="1115"/>
      <c r="G97" s="1112"/>
      <c r="H97" s="1113"/>
      <c r="I97" s="1114"/>
      <c r="J97" s="74"/>
      <c r="L97" s="1105"/>
      <c r="M97" s="794"/>
      <c r="N97" s="794"/>
    </row>
    <row r="98" spans="1:18">
      <c r="B98" s="1116"/>
      <c r="C98" s="1112"/>
      <c r="D98" s="1113"/>
      <c r="E98" s="1114"/>
      <c r="F98" s="1115"/>
      <c r="G98" s="1112"/>
      <c r="H98" s="1113"/>
      <c r="I98" s="1114"/>
      <c r="J98" s="74"/>
      <c r="L98" s="1105"/>
      <c r="M98" s="794"/>
      <c r="N98" s="794"/>
    </row>
    <row r="99" spans="1:18">
      <c r="B99" s="1116"/>
      <c r="C99" s="1112"/>
      <c r="D99" s="1113"/>
      <c r="E99" s="1114"/>
      <c r="F99" s="1115"/>
      <c r="G99" s="1112"/>
      <c r="H99" s="1113"/>
      <c r="I99" s="1114"/>
      <c r="J99" s="74"/>
      <c r="L99" s="1105"/>
      <c r="M99" s="794"/>
      <c r="N99" s="794"/>
    </row>
    <row r="100" spans="1:18">
      <c r="B100" s="1116"/>
      <c r="C100" s="1112"/>
      <c r="D100" s="1113"/>
      <c r="E100" s="1114"/>
      <c r="F100" s="1115"/>
      <c r="G100" s="1112"/>
      <c r="H100" s="1113"/>
      <c r="I100" s="1114"/>
      <c r="J100" s="74"/>
      <c r="L100" s="1105"/>
      <c r="M100" s="794"/>
      <c r="N100" s="794"/>
    </row>
    <row r="101" spans="1:18">
      <c r="B101" s="1116"/>
      <c r="C101" s="1116"/>
      <c r="D101" s="1113"/>
      <c r="E101" s="1114"/>
      <c r="F101" s="1116"/>
      <c r="G101" s="1116"/>
      <c r="H101" s="1113"/>
      <c r="I101" s="1114"/>
      <c r="J101" s="74"/>
      <c r="L101" s="1105"/>
      <c r="M101" s="794"/>
      <c r="N101" s="794"/>
    </row>
    <row r="102" spans="1:18">
      <c r="B102" s="1116"/>
      <c r="C102" s="1112"/>
      <c r="D102" s="1113"/>
      <c r="E102" s="1114"/>
      <c r="F102" s="1116"/>
      <c r="G102" s="1112"/>
      <c r="H102" s="1117"/>
      <c r="I102" s="1114"/>
    </row>
    <row r="103" spans="1:18">
      <c r="B103" s="1116"/>
      <c r="C103" s="1116"/>
      <c r="D103" s="1113"/>
      <c r="E103" s="1114"/>
      <c r="F103" s="1116"/>
      <c r="G103" s="1116"/>
      <c r="H103" s="1113"/>
      <c r="I103" s="1114"/>
    </row>
    <row r="104" spans="1:18">
      <c r="H104" s="68"/>
      <c r="J104" s="794"/>
    </row>
    <row r="105" spans="1:18">
      <c r="J105" s="794"/>
    </row>
    <row r="106" spans="1:18">
      <c r="B106" s="1118"/>
      <c r="C106" s="1118"/>
      <c r="D106" s="1373"/>
      <c r="E106" s="1373"/>
      <c r="F106" s="1373"/>
      <c r="G106" s="1373"/>
      <c r="J106" s="794"/>
    </row>
    <row r="107" spans="1:18">
      <c r="B107" s="1118"/>
      <c r="C107" s="1118"/>
      <c r="D107" s="745"/>
      <c r="E107" s="745"/>
      <c r="F107" s="745"/>
      <c r="G107" s="745"/>
      <c r="J107" s="794"/>
    </row>
    <row r="108" spans="1:18">
      <c r="A108" s="1119"/>
      <c r="B108" s="1120"/>
      <c r="C108" s="1121"/>
      <c r="D108" s="1122"/>
      <c r="E108" s="1123"/>
      <c r="F108" s="1124"/>
      <c r="G108" s="1125"/>
      <c r="H108" s="1126"/>
      <c r="J108" s="794"/>
      <c r="Q108" s="74"/>
      <c r="R108" s="1127"/>
    </row>
    <row r="109" spans="1:18">
      <c r="A109" s="1119"/>
      <c r="B109" s="1120"/>
      <c r="C109" s="1121"/>
      <c r="D109" s="1122"/>
      <c r="E109" s="1123"/>
      <c r="F109" s="1124"/>
      <c r="G109" s="1125"/>
      <c r="H109" s="1126"/>
      <c r="J109" s="794"/>
      <c r="Q109" s="74"/>
      <c r="R109" s="1127"/>
    </row>
    <row r="110" spans="1:18">
      <c r="A110" s="1119"/>
      <c r="B110" s="1128"/>
      <c r="C110" s="1128"/>
      <c r="D110" s="1129"/>
      <c r="E110" s="1123"/>
      <c r="F110" s="1124"/>
      <c r="G110" s="1125"/>
      <c r="H110" s="1126"/>
      <c r="J110" s="794"/>
      <c r="Q110" s="74"/>
      <c r="R110" s="1127"/>
    </row>
    <row r="111" spans="1:18">
      <c r="A111" s="1119"/>
      <c r="B111" s="1120"/>
      <c r="C111" s="1121"/>
      <c r="D111" s="1122"/>
      <c r="E111" s="1123"/>
      <c r="F111" s="1124"/>
      <c r="G111" s="1125"/>
      <c r="H111" s="1126"/>
      <c r="J111" s="794"/>
      <c r="Q111" s="74"/>
      <c r="R111" s="1127"/>
    </row>
    <row r="112" spans="1:18">
      <c r="A112" s="1119"/>
      <c r="B112" s="1120"/>
      <c r="C112" s="1121"/>
      <c r="D112" s="1122"/>
      <c r="E112" s="1123"/>
      <c r="F112" s="1124"/>
      <c r="G112" s="1125"/>
      <c r="H112" s="1126"/>
      <c r="J112" s="794"/>
      <c r="Q112" s="74"/>
      <c r="R112" s="1127"/>
    </row>
    <row r="113" spans="1:18">
      <c r="A113" s="1119"/>
      <c r="B113" s="1120"/>
      <c r="C113" s="1121"/>
      <c r="D113" s="1122"/>
      <c r="E113" s="1123"/>
      <c r="F113" s="1124"/>
      <c r="G113" s="1125"/>
      <c r="H113" s="1126"/>
      <c r="Q113" s="74"/>
      <c r="R113" s="1127"/>
    </row>
    <row r="114" spans="1:18">
      <c r="A114" s="1119"/>
      <c r="B114" s="1130"/>
      <c r="C114" s="1121"/>
      <c r="D114" s="1122"/>
      <c r="E114" s="1123"/>
      <c r="F114" s="1124"/>
      <c r="G114" s="1125"/>
      <c r="H114" s="1126"/>
      <c r="Q114" s="74"/>
      <c r="R114" s="1127"/>
    </row>
    <row r="115" spans="1:18">
      <c r="A115" s="1119"/>
      <c r="B115" s="1120"/>
      <c r="C115" s="1121"/>
      <c r="D115" s="1122"/>
      <c r="E115" s="1123"/>
      <c r="F115" s="1124"/>
      <c r="G115" s="1125"/>
      <c r="H115" s="1126"/>
      <c r="Q115" s="74"/>
      <c r="R115" s="1127"/>
    </row>
    <row r="116" spans="1:18">
      <c r="A116" s="1119"/>
      <c r="B116" s="1120"/>
      <c r="C116" s="1121"/>
      <c r="D116" s="1122"/>
      <c r="E116" s="1123"/>
      <c r="F116" s="1124"/>
      <c r="G116" s="1125"/>
      <c r="H116" s="1126"/>
      <c r="Q116" s="74"/>
      <c r="R116" s="1127"/>
    </row>
    <row r="117" spans="1:18">
      <c r="A117" s="1119"/>
      <c r="B117" s="1120"/>
      <c r="C117" s="1121"/>
      <c r="D117" s="1122"/>
      <c r="E117" s="1123"/>
      <c r="F117" s="1124"/>
      <c r="G117" s="1125"/>
      <c r="H117" s="1126"/>
      <c r="Q117" s="74"/>
      <c r="R117" s="1127"/>
    </row>
    <row r="118" spans="1:18">
      <c r="A118" s="1119"/>
      <c r="B118" s="1120"/>
      <c r="C118" s="1121"/>
      <c r="D118" s="1122"/>
      <c r="E118" s="1123"/>
      <c r="F118" s="1124"/>
      <c r="G118" s="1125"/>
      <c r="H118" s="1126"/>
      <c r="Q118" s="74"/>
      <c r="R118" s="1127"/>
    </row>
    <row r="119" spans="1:18">
      <c r="A119" s="1119"/>
      <c r="B119" s="1120"/>
      <c r="C119" s="1121"/>
      <c r="D119" s="1122"/>
      <c r="E119" s="1123"/>
      <c r="F119" s="1124"/>
      <c r="G119" s="1125"/>
      <c r="H119" s="1126"/>
      <c r="Q119" s="74"/>
      <c r="R119" s="1127"/>
    </row>
    <row r="120" spans="1:18">
      <c r="A120" s="1119"/>
      <c r="B120" s="1120"/>
      <c r="C120" s="1121"/>
      <c r="D120" s="1122"/>
      <c r="E120" s="1123"/>
      <c r="F120" s="1124"/>
      <c r="G120" s="1125"/>
      <c r="H120" s="1126"/>
      <c r="Q120" s="74"/>
      <c r="R120" s="1127"/>
    </row>
    <row r="121" spans="1:18">
      <c r="A121" s="1119"/>
      <c r="B121" s="1120"/>
      <c r="C121" s="1121"/>
      <c r="D121" s="1122"/>
      <c r="E121" s="1123"/>
      <c r="F121" s="1124"/>
      <c r="G121" s="1125"/>
      <c r="H121" s="1126"/>
    </row>
    <row r="122" spans="1:18">
      <c r="A122" s="1119"/>
      <c r="B122" s="1120"/>
      <c r="C122" s="1121"/>
      <c r="D122" s="1122"/>
      <c r="E122" s="1123"/>
      <c r="F122" s="1124"/>
      <c r="G122" s="1125"/>
      <c r="H122" s="1126"/>
      <c r="Q122" s="74"/>
      <c r="R122" s="1127"/>
    </row>
    <row r="123" spans="1:18">
      <c r="A123" s="1119"/>
      <c r="B123" s="1120"/>
      <c r="C123" s="1121"/>
      <c r="D123" s="1122"/>
      <c r="E123" s="1123"/>
      <c r="F123" s="1124"/>
      <c r="G123" s="1125"/>
      <c r="H123" s="1126"/>
    </row>
    <row r="124" spans="1:18">
      <c r="A124" s="1119"/>
      <c r="B124" s="1120"/>
      <c r="C124" s="1121"/>
      <c r="D124" s="1122"/>
      <c r="E124" s="1123"/>
      <c r="F124" s="1124"/>
      <c r="G124" s="1125"/>
      <c r="H124" s="1126"/>
      <c r="Q124" s="74"/>
      <c r="R124" s="1127"/>
    </row>
    <row r="125" spans="1:18">
      <c r="A125" s="1119"/>
      <c r="B125" s="1120"/>
      <c r="C125" s="1121"/>
      <c r="D125" s="1122"/>
      <c r="E125" s="1123"/>
      <c r="F125" s="1124"/>
      <c r="G125" s="1125"/>
      <c r="H125" s="1126"/>
      <c r="Q125" s="74"/>
      <c r="R125" s="1127"/>
    </row>
    <row r="126" spans="1:18">
      <c r="A126" s="1119"/>
      <c r="B126" s="1120"/>
      <c r="C126" s="1121"/>
      <c r="D126" s="1122"/>
      <c r="E126" s="1123"/>
      <c r="F126" s="1124"/>
      <c r="G126" s="1125"/>
      <c r="H126" s="1126"/>
      <c r="Q126" s="74"/>
      <c r="R126" s="1127"/>
    </row>
    <row r="127" spans="1:18">
      <c r="A127" s="1119"/>
      <c r="B127" s="1120"/>
      <c r="C127" s="1121"/>
      <c r="D127" s="1122"/>
      <c r="E127" s="1123"/>
      <c r="F127" s="1124"/>
      <c r="G127" s="1125"/>
      <c r="H127" s="1126"/>
      <c r="Q127" s="74"/>
      <c r="R127" s="1127"/>
    </row>
    <row r="128" spans="1:18">
      <c r="A128" s="1119"/>
      <c r="B128" s="1120"/>
      <c r="C128" s="1121"/>
      <c r="D128" s="1122"/>
      <c r="E128" s="1123"/>
      <c r="F128" s="1124"/>
      <c r="G128" s="1125"/>
      <c r="H128" s="1126"/>
      <c r="Q128" s="74"/>
      <c r="R128" s="1127"/>
    </row>
    <row r="129" spans="1:18">
      <c r="A129" s="1119"/>
      <c r="B129" s="1120"/>
      <c r="C129" s="1121"/>
      <c r="D129" s="1122"/>
      <c r="E129" s="1123"/>
      <c r="F129" s="1124"/>
      <c r="G129" s="1125"/>
      <c r="H129" s="1126"/>
      <c r="Q129" s="74"/>
      <c r="R129" s="1127"/>
    </row>
    <row r="130" spans="1:18">
      <c r="A130" s="1119"/>
      <c r="B130" s="1120"/>
      <c r="C130" s="1121"/>
      <c r="D130" s="1122"/>
      <c r="E130" s="1123"/>
      <c r="F130" s="1124"/>
      <c r="G130" s="1125"/>
      <c r="H130" s="1126"/>
      <c r="Q130" s="74"/>
      <c r="R130" s="1127"/>
    </row>
    <row r="131" spans="1:18">
      <c r="A131" s="1119"/>
      <c r="B131" s="1120"/>
      <c r="C131" s="1121"/>
      <c r="D131" s="1122"/>
      <c r="E131" s="1123"/>
      <c r="F131" s="1124"/>
      <c r="G131" s="1125"/>
      <c r="H131" s="1126"/>
      <c r="Q131" s="74"/>
      <c r="R131" s="1127"/>
    </row>
    <row r="132" spans="1:18">
      <c r="A132" s="1119"/>
      <c r="B132" s="1120"/>
      <c r="C132" s="1121"/>
      <c r="D132" s="1122"/>
      <c r="E132" s="1123"/>
      <c r="F132" s="1124"/>
      <c r="G132" s="1125"/>
      <c r="H132" s="1126"/>
      <c r="Q132" s="74"/>
      <c r="R132" s="1127"/>
    </row>
    <row r="133" spans="1:18">
      <c r="A133" s="1119"/>
      <c r="B133" s="1120"/>
      <c r="C133" s="1121"/>
      <c r="D133" s="1122"/>
      <c r="E133" s="1123"/>
      <c r="F133" s="1124"/>
      <c r="G133" s="1125"/>
      <c r="H133" s="1126"/>
      <c r="Q133" s="74"/>
      <c r="R133" s="1127"/>
    </row>
    <row r="134" spans="1:18">
      <c r="A134" s="1119"/>
      <c r="B134" s="1120"/>
      <c r="C134" s="1121"/>
      <c r="D134" s="1122"/>
      <c r="E134" s="1123"/>
      <c r="F134" s="1124"/>
      <c r="G134" s="1125"/>
      <c r="H134" s="1126"/>
      <c r="Q134" s="74"/>
      <c r="R134" s="1127"/>
    </row>
    <row r="135" spans="1:18">
      <c r="A135" s="1119"/>
      <c r="B135" s="1120"/>
      <c r="C135" s="1121"/>
      <c r="D135" s="1122"/>
      <c r="E135" s="1123"/>
      <c r="F135" s="1124"/>
      <c r="G135" s="1125"/>
      <c r="H135" s="1126"/>
      <c r="Q135" s="74"/>
      <c r="R135" s="1127"/>
    </row>
    <row r="136" spans="1:18">
      <c r="A136" s="1119"/>
      <c r="B136" s="1120"/>
      <c r="C136" s="1121"/>
      <c r="D136" s="1122"/>
      <c r="E136" s="1123"/>
      <c r="F136" s="1124"/>
      <c r="G136" s="1125"/>
      <c r="H136" s="1126"/>
      <c r="Q136" s="74"/>
      <c r="R136" s="1127"/>
    </row>
    <row r="137" spans="1:18">
      <c r="A137" s="1119"/>
      <c r="B137" s="1120"/>
      <c r="C137" s="1121"/>
      <c r="D137" s="1122"/>
      <c r="E137" s="1123"/>
      <c r="F137" s="1124"/>
      <c r="G137" s="1125"/>
      <c r="H137" s="1126"/>
      <c r="Q137" s="74"/>
      <c r="R137" s="1127"/>
    </row>
    <row r="138" spans="1:18">
      <c r="A138" s="1119"/>
      <c r="B138" s="1120"/>
      <c r="C138" s="1121"/>
      <c r="D138" s="1122"/>
      <c r="E138" s="1123"/>
      <c r="F138" s="1124"/>
      <c r="G138" s="1125"/>
      <c r="H138" s="1126"/>
      <c r="Q138" s="74"/>
      <c r="R138" s="1127"/>
    </row>
    <row r="139" spans="1:18">
      <c r="A139" s="1119"/>
      <c r="B139" s="1120"/>
      <c r="C139" s="1121"/>
      <c r="D139" s="1122"/>
      <c r="E139" s="1123"/>
      <c r="F139" s="1124"/>
      <c r="G139" s="1125"/>
      <c r="H139" s="1126"/>
      <c r="Q139" s="74"/>
      <c r="R139" s="1127"/>
    </row>
    <row r="140" spans="1:18">
      <c r="A140" s="1119"/>
      <c r="B140" s="1120"/>
      <c r="C140" s="1121"/>
      <c r="D140" s="1122"/>
      <c r="E140" s="1123"/>
      <c r="F140" s="1124"/>
      <c r="G140" s="1125"/>
      <c r="H140" s="1126"/>
      <c r="Q140" s="74"/>
      <c r="R140" s="1127"/>
    </row>
    <row r="141" spans="1:18">
      <c r="A141" s="1119"/>
      <c r="B141" s="1120"/>
      <c r="C141" s="1121"/>
      <c r="D141" s="1122"/>
      <c r="E141" s="1123"/>
      <c r="F141" s="1124"/>
      <c r="G141" s="1125"/>
      <c r="H141" s="1126"/>
      <c r="Q141" s="74"/>
      <c r="R141" s="1127"/>
    </row>
    <row r="142" spans="1:18">
      <c r="A142" s="1119"/>
      <c r="B142" s="1120"/>
      <c r="C142" s="1121"/>
      <c r="D142" s="1122"/>
      <c r="E142" s="1123"/>
      <c r="F142" s="1124"/>
      <c r="G142" s="1125"/>
      <c r="H142" s="1126"/>
      <c r="Q142" s="74"/>
      <c r="R142" s="1127"/>
    </row>
    <row r="143" spans="1:18">
      <c r="A143" s="1119"/>
      <c r="B143" s="1120"/>
      <c r="C143" s="1121"/>
      <c r="D143" s="1122"/>
      <c r="E143" s="1123"/>
      <c r="F143" s="1124"/>
      <c r="G143" s="1125"/>
      <c r="H143" s="1126"/>
      <c r="Q143" s="74"/>
      <c r="R143" s="1127"/>
    </row>
    <row r="144" spans="1:18">
      <c r="A144" s="1119"/>
      <c r="B144" s="1120"/>
      <c r="C144" s="1121"/>
      <c r="D144" s="1122"/>
      <c r="E144" s="1123"/>
      <c r="F144" s="1124"/>
      <c r="G144" s="1125"/>
      <c r="H144" s="1126"/>
      <c r="Q144" s="74"/>
      <c r="R144" s="1127"/>
    </row>
    <row r="145" spans="1:18">
      <c r="A145" s="1119"/>
      <c r="B145" s="1120"/>
      <c r="C145" s="1121"/>
      <c r="D145" s="1122"/>
      <c r="E145" s="1123"/>
      <c r="F145" s="1124"/>
      <c r="G145" s="1125"/>
      <c r="H145" s="1126"/>
      <c r="Q145" s="74"/>
      <c r="R145" s="1127"/>
    </row>
    <row r="146" spans="1:18">
      <c r="A146" s="1119"/>
      <c r="B146" s="1120"/>
      <c r="C146" s="1121"/>
      <c r="D146" s="1122"/>
      <c r="E146" s="1123"/>
      <c r="F146" s="1124"/>
      <c r="G146" s="1125"/>
      <c r="H146" s="1126"/>
      <c r="Q146" s="74"/>
      <c r="R146" s="1127"/>
    </row>
    <row r="147" spans="1:18">
      <c r="A147" s="1119"/>
      <c r="B147" s="1120"/>
      <c r="C147" s="1121"/>
      <c r="D147" s="1122"/>
      <c r="E147" s="1123"/>
      <c r="F147" s="1124"/>
      <c r="G147" s="1125"/>
      <c r="H147" s="1126"/>
      <c r="Q147" s="74"/>
      <c r="R147" s="1127"/>
    </row>
    <row r="148" spans="1:18">
      <c r="A148" s="1119"/>
      <c r="B148" s="1120"/>
      <c r="C148" s="1121"/>
      <c r="D148" s="1122"/>
      <c r="E148" s="1123"/>
      <c r="F148" s="1124"/>
      <c r="G148" s="1125"/>
      <c r="H148" s="1126"/>
    </row>
    <row r="149" spans="1:18">
      <c r="B149" s="1120"/>
      <c r="C149" s="1121"/>
      <c r="D149" s="1122"/>
      <c r="E149" s="1123"/>
      <c r="F149" s="1124"/>
      <c r="G149" s="1125"/>
      <c r="H149" s="1126"/>
      <c r="Q149" s="74"/>
      <c r="R149" s="1127"/>
    </row>
    <row r="150" spans="1:18">
      <c r="B150" s="1120"/>
      <c r="C150" s="1121"/>
      <c r="D150" s="1122"/>
      <c r="E150" s="1123"/>
      <c r="F150" s="1124"/>
      <c r="G150" s="1125"/>
      <c r="H150" s="1126"/>
      <c r="Q150" s="74"/>
      <c r="R150" s="1127"/>
    </row>
    <row r="151" spans="1:18">
      <c r="B151" s="1120"/>
      <c r="C151" s="1121"/>
      <c r="D151" s="1122"/>
      <c r="E151" s="1123"/>
      <c r="F151" s="1124"/>
      <c r="G151" s="1125"/>
      <c r="H151" s="1126"/>
      <c r="Q151" s="74"/>
      <c r="R151" s="1127"/>
    </row>
    <row r="152" spans="1:18">
      <c r="B152" s="1120"/>
      <c r="C152" s="1121"/>
      <c r="D152" s="1122"/>
      <c r="E152" s="1123"/>
      <c r="F152" s="1124"/>
      <c r="G152" s="1125"/>
      <c r="H152" s="1126"/>
      <c r="Q152" s="74"/>
      <c r="R152" s="1127"/>
    </row>
    <row r="153" spans="1:18">
      <c r="A153" s="1119"/>
      <c r="B153" s="1120"/>
      <c r="C153" s="1121"/>
      <c r="D153" s="1122"/>
      <c r="E153" s="1123"/>
      <c r="F153" s="1124"/>
      <c r="G153" s="1125"/>
      <c r="H153" s="1126"/>
      <c r="Q153" s="74"/>
      <c r="R153" s="1127"/>
    </row>
    <row r="154" spans="1:18">
      <c r="B154" s="1120"/>
      <c r="C154" s="1121"/>
      <c r="D154" s="1122"/>
      <c r="E154" s="1123"/>
      <c r="F154" s="1124"/>
      <c r="G154" s="1125"/>
      <c r="H154" s="1126"/>
      <c r="Q154" s="74"/>
      <c r="R154" s="1127"/>
    </row>
    <row r="155" spans="1:18">
      <c r="B155" s="1120"/>
      <c r="C155" s="1121"/>
      <c r="D155" s="1122"/>
      <c r="E155" s="1123"/>
      <c r="F155" s="1124"/>
      <c r="G155" s="1125"/>
      <c r="H155" s="1126"/>
    </row>
    <row r="156" spans="1:18">
      <c r="B156" s="1120"/>
      <c r="C156" s="1121"/>
      <c r="D156" s="1122"/>
      <c r="E156" s="1123"/>
      <c r="F156" s="1124"/>
      <c r="G156" s="1125"/>
      <c r="H156" s="1126"/>
      <c r="Q156" s="74"/>
      <c r="R156" s="1127"/>
    </row>
    <row r="157" spans="1:18">
      <c r="B157" s="1120"/>
      <c r="C157" s="1121"/>
      <c r="D157" s="1122"/>
      <c r="E157" s="1123"/>
      <c r="F157" s="1124"/>
      <c r="G157" s="1125"/>
      <c r="H157" s="1126"/>
      <c r="Q157" s="74"/>
      <c r="R157" s="1127"/>
    </row>
    <row r="158" spans="1:18">
      <c r="B158" s="1120"/>
      <c r="C158" s="1121"/>
      <c r="D158" s="1122"/>
      <c r="E158" s="1123"/>
      <c r="F158" s="1124"/>
      <c r="G158" s="1125"/>
      <c r="H158" s="1126"/>
      <c r="Q158" s="74"/>
      <c r="R158" s="1127"/>
    </row>
    <row r="159" spans="1:18">
      <c r="B159" s="1120"/>
      <c r="C159" s="1121"/>
      <c r="D159" s="1122"/>
      <c r="E159" s="1123"/>
      <c r="F159" s="1124"/>
      <c r="G159" s="1125"/>
      <c r="H159" s="1126"/>
      <c r="Q159" s="74"/>
      <c r="R159" s="1127"/>
    </row>
    <row r="160" spans="1:18">
      <c r="B160" s="1120"/>
      <c r="C160" s="1121"/>
      <c r="D160" s="1122"/>
      <c r="E160" s="1123"/>
      <c r="F160" s="1124"/>
      <c r="G160" s="1125"/>
      <c r="H160" s="1126"/>
      <c r="Q160" s="74"/>
      <c r="R160" s="1127"/>
    </row>
    <row r="161" spans="1:18">
      <c r="B161" s="1120"/>
      <c r="C161" s="1121"/>
      <c r="D161" s="1122"/>
      <c r="E161" s="1123"/>
      <c r="F161" s="1124"/>
      <c r="G161" s="1125"/>
      <c r="H161" s="1126"/>
      <c r="Q161" s="74"/>
      <c r="R161" s="1127"/>
    </row>
    <row r="162" spans="1:18">
      <c r="B162" s="1120"/>
      <c r="C162" s="1121"/>
      <c r="D162" s="1122"/>
      <c r="E162" s="1123"/>
      <c r="F162" s="1124"/>
      <c r="G162" s="1125"/>
      <c r="H162" s="1126"/>
      <c r="Q162" s="74"/>
      <c r="R162" s="1127"/>
    </row>
    <row r="163" spans="1:18">
      <c r="B163" s="1130"/>
      <c r="C163" s="1121"/>
      <c r="D163" s="1122"/>
      <c r="E163" s="1123"/>
      <c r="F163" s="1124"/>
      <c r="G163" s="1125"/>
      <c r="H163" s="1126"/>
      <c r="Q163" s="74"/>
      <c r="R163" s="1127"/>
    </row>
    <row r="164" spans="1:18">
      <c r="B164" s="1120"/>
      <c r="C164" s="1121"/>
      <c r="D164" s="1122"/>
      <c r="E164" s="1123"/>
      <c r="F164" s="1124"/>
      <c r="G164" s="1125"/>
      <c r="H164" s="1126"/>
      <c r="Q164" s="74"/>
      <c r="R164" s="1127"/>
    </row>
    <row r="165" spans="1:18">
      <c r="B165" s="1120"/>
      <c r="C165" s="1121"/>
      <c r="D165" s="1122"/>
      <c r="E165" s="1123"/>
      <c r="F165" s="1124"/>
      <c r="G165" s="1125"/>
      <c r="H165" s="1126"/>
      <c r="Q165" s="74"/>
      <c r="R165" s="1127"/>
    </row>
    <row r="166" spans="1:18">
      <c r="A166" s="1119"/>
      <c r="B166" s="1120"/>
      <c r="C166" s="1121"/>
      <c r="D166" s="1122"/>
      <c r="E166" s="1123"/>
      <c r="F166" s="1124"/>
      <c r="G166" s="1125"/>
      <c r="H166" s="1126"/>
      <c r="Q166" s="74"/>
      <c r="R166" s="1127"/>
    </row>
    <row r="167" spans="1:18">
      <c r="A167" s="1119"/>
      <c r="B167" s="1130"/>
      <c r="C167" s="1121"/>
      <c r="D167" s="1122"/>
      <c r="E167" s="1123"/>
      <c r="F167" s="1124"/>
      <c r="G167" s="1125"/>
      <c r="H167" s="1126"/>
      <c r="Q167" s="74"/>
      <c r="R167" s="1127"/>
    </row>
    <row r="168" spans="1:18">
      <c r="B168" s="1120"/>
      <c r="C168" s="1121"/>
      <c r="D168" s="1122"/>
      <c r="E168" s="1123"/>
      <c r="F168" s="1124"/>
      <c r="G168" s="1125"/>
      <c r="H168" s="1126"/>
      <c r="Q168" s="74"/>
      <c r="R168" s="1127"/>
    </row>
    <row r="169" spans="1:18">
      <c r="B169" s="1120"/>
      <c r="C169" s="1121"/>
      <c r="D169" s="1122"/>
      <c r="E169" s="1123"/>
      <c r="F169" s="1124"/>
      <c r="G169" s="1125"/>
      <c r="H169" s="1126"/>
      <c r="Q169" s="74"/>
      <c r="R169" s="1127"/>
    </row>
    <row r="170" spans="1:18">
      <c r="B170" s="1120"/>
      <c r="C170" s="1121"/>
      <c r="D170" s="1122"/>
      <c r="E170" s="1123"/>
      <c r="F170" s="1124"/>
      <c r="G170" s="1125"/>
      <c r="H170" s="1126"/>
      <c r="Q170" s="74"/>
      <c r="R170" s="1127"/>
    </row>
    <row r="171" spans="1:18">
      <c r="B171" s="1120"/>
      <c r="C171" s="1121"/>
      <c r="D171" s="1122"/>
      <c r="E171" s="1123"/>
      <c r="F171" s="1124"/>
      <c r="G171" s="1125"/>
      <c r="H171" s="1126"/>
    </row>
    <row r="172" spans="1:18">
      <c r="B172" s="1120"/>
      <c r="C172" s="1121"/>
      <c r="D172" s="1122"/>
      <c r="E172" s="1123"/>
      <c r="F172" s="1124"/>
      <c r="G172" s="1125"/>
      <c r="H172" s="1126"/>
      <c r="Q172" s="74"/>
      <c r="R172" s="1127"/>
    </row>
    <row r="173" spans="1:18">
      <c r="B173" s="1120"/>
      <c r="C173" s="1121"/>
      <c r="D173" s="1122"/>
      <c r="E173" s="1123"/>
      <c r="F173" s="1124"/>
      <c r="G173" s="1125"/>
      <c r="H173" s="1126"/>
      <c r="Q173" s="74"/>
      <c r="R173" s="1127"/>
    </row>
    <row r="174" spans="1:18">
      <c r="B174" s="1120"/>
      <c r="C174" s="1121"/>
      <c r="D174" s="1122"/>
      <c r="E174" s="1123"/>
      <c r="F174" s="1124"/>
      <c r="G174" s="1125"/>
      <c r="H174" s="1126"/>
      <c r="Q174" s="74"/>
      <c r="R174" s="1127"/>
    </row>
    <row r="175" spans="1:18">
      <c r="A175" s="1119"/>
      <c r="B175" s="1120"/>
      <c r="C175" s="1121"/>
      <c r="D175" s="1122"/>
      <c r="E175" s="1123"/>
      <c r="F175" s="1124"/>
      <c r="G175" s="1125"/>
      <c r="H175" s="1126"/>
      <c r="Q175" s="74"/>
      <c r="R175" s="1127"/>
    </row>
    <row r="176" spans="1:18">
      <c r="B176" s="1120"/>
      <c r="C176" s="1121"/>
      <c r="D176" s="1122"/>
      <c r="E176" s="1123"/>
      <c r="F176" s="1124"/>
      <c r="G176" s="1125"/>
      <c r="H176" s="1126"/>
      <c r="Q176" s="74"/>
      <c r="R176" s="1127"/>
    </row>
    <row r="177" spans="1:18">
      <c r="B177" s="1120"/>
      <c r="C177" s="1121"/>
      <c r="D177" s="1122"/>
      <c r="E177" s="1123"/>
      <c r="F177" s="1124"/>
      <c r="G177" s="1125"/>
      <c r="H177" s="1126"/>
      <c r="Q177" s="74"/>
      <c r="R177" s="1127"/>
    </row>
    <row r="178" spans="1:18">
      <c r="A178" s="1119"/>
      <c r="B178" s="1120"/>
      <c r="C178" s="1121"/>
      <c r="D178" s="1122"/>
      <c r="E178" s="1123"/>
      <c r="F178" s="1124"/>
      <c r="G178" s="1125"/>
      <c r="H178" s="1126"/>
      <c r="Q178" s="74"/>
      <c r="R178" s="1127"/>
    </row>
    <row r="179" spans="1:18">
      <c r="B179" s="1130"/>
      <c r="C179" s="1121"/>
      <c r="D179" s="1122"/>
      <c r="E179" s="1123"/>
      <c r="F179" s="1124"/>
      <c r="G179" s="1125"/>
      <c r="H179" s="1126"/>
      <c r="Q179" s="74"/>
      <c r="R179" s="1127"/>
    </row>
    <row r="180" spans="1:18">
      <c r="B180" s="1120"/>
      <c r="C180" s="1121"/>
      <c r="D180" s="1122"/>
      <c r="E180" s="1123"/>
      <c r="F180" s="1124"/>
      <c r="G180" s="1125"/>
      <c r="H180" s="1126"/>
      <c r="Q180" s="74"/>
      <c r="R180" s="1127"/>
    </row>
    <row r="181" spans="1:18">
      <c r="B181" s="1130"/>
      <c r="C181" s="1121"/>
      <c r="D181" s="1122"/>
      <c r="E181" s="1123"/>
      <c r="F181" s="1124"/>
      <c r="G181" s="1125"/>
      <c r="H181" s="1126"/>
      <c r="Q181" s="74"/>
      <c r="R181" s="1127"/>
    </row>
    <row r="182" spans="1:18">
      <c r="B182" s="1120"/>
      <c r="C182" s="1121"/>
      <c r="D182" s="1122"/>
      <c r="E182" s="1123"/>
      <c r="F182" s="1124"/>
      <c r="G182" s="1125"/>
      <c r="H182" s="1126"/>
      <c r="Q182" s="74"/>
      <c r="R182" s="1127"/>
    </row>
    <row r="183" spans="1:18">
      <c r="B183" s="1120"/>
      <c r="C183" s="1121"/>
      <c r="D183" s="1122"/>
      <c r="E183" s="1123"/>
      <c r="F183" s="1124"/>
      <c r="G183" s="1125"/>
      <c r="H183" s="1126"/>
      <c r="Q183" s="74"/>
      <c r="R183" s="1127"/>
    </row>
    <row r="184" spans="1:18">
      <c r="B184" s="1120"/>
      <c r="C184" s="1121"/>
      <c r="D184" s="1122"/>
      <c r="E184" s="1123"/>
      <c r="F184" s="1124"/>
      <c r="G184" s="1125"/>
      <c r="H184" s="1126"/>
      <c r="Q184" s="74"/>
      <c r="R184" s="1127"/>
    </row>
    <row r="185" spans="1:18">
      <c r="B185" s="1120"/>
      <c r="C185" s="1121"/>
      <c r="D185" s="1122"/>
      <c r="E185" s="1123"/>
      <c r="F185" s="1124"/>
      <c r="G185" s="1125"/>
      <c r="H185" s="1126"/>
      <c r="Q185" s="74"/>
      <c r="R185" s="1127"/>
    </row>
    <row r="186" spans="1:18">
      <c r="B186" s="1120"/>
      <c r="C186" s="1121"/>
      <c r="D186" s="1122"/>
      <c r="E186" s="1123"/>
      <c r="F186" s="1124"/>
      <c r="G186" s="1125"/>
      <c r="H186" s="1126"/>
      <c r="Q186" s="74"/>
      <c r="R186" s="1127"/>
    </row>
    <row r="187" spans="1:18">
      <c r="B187" s="1120"/>
      <c r="C187" s="1121"/>
      <c r="D187" s="1122"/>
      <c r="E187" s="1123"/>
      <c r="F187" s="1124"/>
      <c r="G187" s="1125"/>
      <c r="H187" s="1126"/>
      <c r="Q187" s="74"/>
      <c r="R187" s="1127"/>
    </row>
    <row r="188" spans="1:18">
      <c r="B188" s="1120"/>
      <c r="C188" s="1121"/>
      <c r="D188" s="1122"/>
      <c r="E188" s="1123"/>
      <c r="F188" s="1124"/>
      <c r="G188" s="1125"/>
      <c r="H188" s="1126"/>
    </row>
    <row r="189" spans="1:18">
      <c r="B189" s="1120"/>
      <c r="C189" s="1121"/>
      <c r="D189" s="1122"/>
      <c r="E189" s="1123"/>
      <c r="F189" s="1124"/>
      <c r="G189" s="1125"/>
      <c r="H189" s="1126"/>
      <c r="Q189" s="74"/>
      <c r="R189" s="1127"/>
    </row>
    <row r="190" spans="1:18">
      <c r="B190" s="1120"/>
      <c r="C190" s="1121"/>
      <c r="D190" s="1122"/>
      <c r="E190" s="1123"/>
      <c r="F190" s="1124"/>
      <c r="G190" s="1125"/>
      <c r="H190" s="1126"/>
      <c r="Q190" s="74"/>
      <c r="R190" s="1127"/>
    </row>
    <row r="191" spans="1:18">
      <c r="Q191" s="74"/>
      <c r="R191" s="1127"/>
    </row>
    <row r="192" spans="1:18">
      <c r="Q192" s="74"/>
      <c r="R192" s="1127"/>
    </row>
    <row r="193" spans="2:18">
      <c r="Q193" s="74"/>
      <c r="R193" s="1127"/>
    </row>
    <row r="194" spans="2:18">
      <c r="Q194" s="74"/>
      <c r="R194" s="1127"/>
    </row>
    <row r="195" spans="2:18">
      <c r="B195" s="1131"/>
      <c r="C195" s="1131"/>
      <c r="D195" s="1131"/>
      <c r="E195" s="1131"/>
      <c r="F195" s="1131"/>
      <c r="G195" s="1131"/>
      <c r="H195" s="1126"/>
      <c r="Q195" s="74"/>
      <c r="R195" s="1127"/>
    </row>
    <row r="196" spans="2:18">
      <c r="B196" s="1131"/>
      <c r="C196" s="1131"/>
      <c r="D196" s="1131"/>
      <c r="E196" s="1131"/>
      <c r="F196" s="1131"/>
      <c r="G196" s="1131"/>
      <c r="H196" s="1126"/>
      <c r="Q196" s="74"/>
      <c r="R196" s="1127"/>
    </row>
    <row r="197" spans="2:18">
      <c r="B197" s="1131"/>
      <c r="C197" s="1131"/>
      <c r="D197" s="1131"/>
      <c r="E197" s="1131"/>
      <c r="F197" s="1131"/>
      <c r="G197" s="1131"/>
      <c r="H197" s="1126"/>
    </row>
    <row r="198" spans="2:18">
      <c r="B198" s="1131"/>
      <c r="C198" s="1131"/>
      <c r="D198" s="1131"/>
      <c r="E198" s="1131"/>
      <c r="F198" s="1131"/>
      <c r="G198" s="1131"/>
      <c r="H198" s="1126"/>
    </row>
    <row r="199" spans="2:18">
      <c r="B199" s="1131"/>
      <c r="C199" s="1131"/>
      <c r="D199" s="1131"/>
      <c r="E199" s="1131"/>
      <c r="F199" s="1131"/>
      <c r="G199" s="1131"/>
      <c r="H199" s="1126"/>
    </row>
    <row r="200" spans="2:18">
      <c r="B200" s="1131"/>
      <c r="C200" s="1131"/>
      <c r="D200" s="1131"/>
      <c r="E200" s="1131"/>
      <c r="F200" s="1131"/>
      <c r="G200" s="1131"/>
      <c r="H200" s="1126"/>
    </row>
    <row r="201" spans="2:18">
      <c r="B201" s="1131"/>
      <c r="C201" s="1131"/>
      <c r="D201" s="1131"/>
      <c r="E201" s="1131"/>
      <c r="F201" s="1131"/>
      <c r="G201" s="1131"/>
      <c r="H201" s="1126"/>
    </row>
    <row r="202" spans="2:18">
      <c r="B202" s="1131"/>
      <c r="C202" s="1131"/>
      <c r="D202" s="1131"/>
      <c r="E202" s="1131"/>
      <c r="F202" s="1131"/>
      <c r="G202" s="1131"/>
      <c r="H202" s="1126"/>
    </row>
    <row r="203" spans="2:18">
      <c r="B203" s="1131"/>
      <c r="C203" s="1131"/>
      <c r="D203" s="1131"/>
      <c r="E203" s="1131"/>
      <c r="F203" s="1131"/>
      <c r="G203" s="1131"/>
      <c r="H203" s="1126"/>
    </row>
    <row r="204" spans="2:18">
      <c r="B204" s="1131"/>
      <c r="C204" s="1131"/>
      <c r="D204" s="1131"/>
      <c r="E204" s="1131"/>
      <c r="F204" s="1131"/>
      <c r="G204" s="1131"/>
      <c r="H204" s="1126"/>
    </row>
    <row r="205" spans="2:18">
      <c r="B205" s="1131"/>
      <c r="C205" s="1131"/>
      <c r="D205" s="1131"/>
      <c r="E205" s="1131"/>
      <c r="F205" s="1131"/>
      <c r="G205" s="1131"/>
      <c r="H205" s="1126"/>
    </row>
    <row r="206" spans="2:18">
      <c r="B206" s="1131"/>
      <c r="C206" s="1131"/>
      <c r="D206" s="1131"/>
      <c r="E206" s="1131"/>
      <c r="F206" s="1131"/>
      <c r="G206" s="1131"/>
      <c r="H206" s="1126"/>
    </row>
    <row r="207" spans="2:18">
      <c r="B207" s="1131"/>
      <c r="C207" s="1131"/>
      <c r="D207" s="1131"/>
      <c r="E207" s="1131"/>
      <c r="F207" s="1131"/>
      <c r="G207" s="1131"/>
      <c r="H207" s="1126"/>
    </row>
    <row r="208" spans="2:18">
      <c r="B208" s="1131"/>
      <c r="C208" s="1131"/>
      <c r="D208" s="1131"/>
      <c r="E208" s="1131"/>
      <c r="F208" s="1131"/>
      <c r="G208" s="1131"/>
      <c r="H208" s="1126"/>
    </row>
    <row r="209" spans="2:8">
      <c r="B209" s="1131"/>
      <c r="C209" s="1131"/>
      <c r="D209" s="1131"/>
      <c r="E209" s="1131"/>
      <c r="F209" s="1131"/>
      <c r="G209" s="1131"/>
      <c r="H209" s="1126"/>
    </row>
    <row r="210" spans="2:8">
      <c r="B210" s="1131"/>
      <c r="C210" s="1131"/>
      <c r="D210" s="1131"/>
      <c r="E210" s="1131"/>
      <c r="F210" s="1131"/>
      <c r="G210" s="1131"/>
      <c r="H210" s="1126"/>
    </row>
    <row r="211" spans="2:8">
      <c r="B211" s="1131"/>
      <c r="C211" s="1131"/>
      <c r="D211" s="1131"/>
      <c r="E211" s="1131"/>
      <c r="F211" s="1131"/>
      <c r="G211" s="1131"/>
      <c r="H211" s="1126"/>
    </row>
    <row r="212" spans="2:8">
      <c r="B212" s="1131"/>
      <c r="C212" s="1131"/>
      <c r="D212" s="1131"/>
      <c r="E212" s="1131"/>
      <c r="F212" s="1131"/>
      <c r="G212" s="1131"/>
      <c r="H212" s="1126"/>
    </row>
    <row r="213" spans="2:8">
      <c r="B213" s="1131"/>
      <c r="C213" s="1131"/>
      <c r="D213" s="1131"/>
      <c r="E213" s="1131"/>
      <c r="F213" s="1131"/>
      <c r="G213" s="1131"/>
      <c r="H213" s="1126"/>
    </row>
    <row r="214" spans="2:8">
      <c r="B214" s="1131"/>
      <c r="C214" s="1131"/>
      <c r="D214" s="1131"/>
      <c r="E214" s="1131"/>
      <c r="F214" s="1131"/>
      <c r="G214" s="1131"/>
      <c r="H214" s="1126"/>
    </row>
    <row r="215" spans="2:8">
      <c r="B215" s="1131"/>
      <c r="C215" s="1131"/>
      <c r="D215" s="1131"/>
      <c r="E215" s="1131"/>
      <c r="F215" s="1131"/>
      <c r="G215" s="1131"/>
      <c r="H215" s="1126"/>
    </row>
    <row r="216" spans="2:8">
      <c r="B216" s="1131"/>
      <c r="C216" s="1131"/>
      <c r="D216" s="1131"/>
      <c r="E216" s="1131"/>
      <c r="F216" s="1131"/>
      <c r="G216" s="1131"/>
      <c r="H216" s="1126"/>
    </row>
    <row r="217" spans="2:8">
      <c r="B217" s="1131"/>
      <c r="C217" s="1131"/>
      <c r="D217" s="1131"/>
      <c r="E217" s="1131"/>
      <c r="F217" s="1131"/>
      <c r="G217" s="1131"/>
      <c r="H217" s="1126"/>
    </row>
    <row r="218" spans="2:8">
      <c r="B218" s="1131"/>
      <c r="C218" s="1131"/>
      <c r="D218" s="1131"/>
      <c r="E218" s="1131"/>
      <c r="F218" s="1131"/>
      <c r="G218" s="1131"/>
      <c r="H218" s="1126"/>
    </row>
    <row r="219" spans="2:8">
      <c r="B219" s="1131"/>
      <c r="C219" s="1131"/>
      <c r="D219" s="1131"/>
      <c r="E219" s="1131"/>
      <c r="F219" s="1131"/>
      <c r="G219" s="1131"/>
      <c r="H219" s="1126"/>
    </row>
    <row r="220" spans="2:8">
      <c r="B220" s="1131"/>
      <c r="C220" s="1131"/>
      <c r="D220" s="1131"/>
      <c r="E220" s="1131"/>
      <c r="F220" s="1131"/>
      <c r="G220" s="1131"/>
      <c r="H220" s="1126"/>
    </row>
    <row r="221" spans="2:8">
      <c r="B221" s="1131"/>
      <c r="C221" s="1131"/>
      <c r="D221" s="1131"/>
      <c r="E221" s="1131"/>
      <c r="F221" s="1131"/>
      <c r="G221" s="1131"/>
      <c r="H221" s="1126"/>
    </row>
    <row r="222" spans="2:8">
      <c r="B222" s="1131"/>
      <c r="C222" s="1131"/>
      <c r="D222" s="1131"/>
      <c r="E222" s="1131"/>
      <c r="F222" s="1131"/>
      <c r="G222" s="1131"/>
      <c r="H222" s="1126"/>
    </row>
    <row r="223" spans="2:8">
      <c r="B223" s="1131"/>
      <c r="C223" s="1131"/>
      <c r="D223" s="1131"/>
      <c r="E223" s="1131"/>
      <c r="F223" s="1131"/>
      <c r="G223" s="1131"/>
      <c r="H223" s="1126"/>
    </row>
    <row r="224" spans="2:8">
      <c r="B224" s="1131"/>
      <c r="C224" s="1131"/>
      <c r="D224" s="1131"/>
      <c r="E224" s="1131"/>
      <c r="F224" s="1131"/>
      <c r="G224" s="1131"/>
      <c r="H224" s="1126"/>
    </row>
    <row r="225" spans="2:8">
      <c r="B225" s="1131"/>
      <c r="C225" s="1131"/>
      <c r="D225" s="1131"/>
      <c r="E225" s="1131"/>
      <c r="F225" s="1131"/>
      <c r="G225" s="1131"/>
      <c r="H225" s="1126"/>
    </row>
    <row r="226" spans="2:8">
      <c r="B226" s="1131"/>
      <c r="C226" s="1131"/>
      <c r="D226" s="1131"/>
      <c r="E226" s="1131"/>
      <c r="F226" s="1131"/>
      <c r="G226" s="1131"/>
      <c r="H226" s="1126"/>
    </row>
    <row r="227" spans="2:8">
      <c r="B227" s="1131"/>
      <c r="C227" s="1131"/>
      <c r="D227" s="1131"/>
      <c r="E227" s="1131"/>
      <c r="F227" s="1131"/>
      <c r="G227" s="1131"/>
      <c r="H227" s="1126"/>
    </row>
    <row r="228" spans="2:8">
      <c r="B228" s="1131"/>
      <c r="C228" s="1131"/>
      <c r="D228" s="1131"/>
      <c r="E228" s="1131"/>
      <c r="F228" s="1131"/>
      <c r="G228" s="1131"/>
      <c r="H228" s="1126"/>
    </row>
    <row r="229" spans="2:8">
      <c r="B229" s="1131"/>
      <c r="C229" s="1131"/>
      <c r="D229" s="1131"/>
      <c r="E229" s="1131"/>
      <c r="F229" s="1131"/>
      <c r="G229" s="1131"/>
      <c r="H229" s="1126"/>
    </row>
    <row r="230" spans="2:8">
      <c r="B230" s="1131"/>
      <c r="C230" s="1131"/>
      <c r="D230" s="1131"/>
      <c r="E230" s="1131"/>
      <c r="F230" s="1131"/>
      <c r="G230" s="1131"/>
      <c r="H230" s="1126"/>
    </row>
    <row r="231" spans="2:8">
      <c r="B231" s="1131"/>
      <c r="C231" s="1131"/>
      <c r="D231" s="1131"/>
      <c r="E231" s="1131"/>
      <c r="F231" s="1131"/>
      <c r="G231" s="1131"/>
      <c r="H231" s="1126"/>
    </row>
    <row r="232" spans="2:8">
      <c r="B232" s="1131"/>
      <c r="C232" s="1131"/>
      <c r="D232" s="1131"/>
      <c r="E232" s="1131"/>
      <c r="F232" s="1131"/>
      <c r="G232" s="1131"/>
      <c r="H232" s="1126"/>
    </row>
    <row r="233" spans="2:8">
      <c r="B233" s="1131"/>
      <c r="C233" s="1131"/>
      <c r="D233" s="1131"/>
      <c r="E233" s="1131"/>
      <c r="F233" s="1131"/>
      <c r="G233" s="1131"/>
      <c r="H233" s="1126"/>
    </row>
    <row r="234" spans="2:8">
      <c r="B234" s="1131"/>
      <c r="C234" s="1131"/>
      <c r="D234" s="1131"/>
      <c r="E234" s="1131"/>
      <c r="F234" s="1131"/>
      <c r="G234" s="1131"/>
      <c r="H234" s="1126"/>
    </row>
  </sheetData>
  <sortState xmlns:xlrd2="http://schemas.microsoft.com/office/spreadsheetml/2017/richdata2" ref="A108:H148">
    <sortCondition ref="H108:H148"/>
  </sortState>
  <mergeCells count="8">
    <mergeCell ref="D106:E106"/>
    <mergeCell ref="F106:G106"/>
    <mergeCell ref="H90:I90"/>
    <mergeCell ref="B3:C4"/>
    <mergeCell ref="F3:G3"/>
    <mergeCell ref="D3:E3"/>
    <mergeCell ref="B87:C87"/>
    <mergeCell ref="D90:E90"/>
  </mergeCells>
  <phoneticPr fontId="16"/>
  <conditionalFormatting sqref="H5:H86">
    <cfRule type="expression" dxfId="67" priority="1">
      <formula>OR(L5=8,L5=9)</formula>
    </cfRule>
    <cfRule type="expression" dxfId="66" priority="10">
      <formula>OR(L5=1,L5=2)</formula>
    </cfRule>
  </conditionalFormatting>
  <conditionalFormatting sqref="I5:I86">
    <cfRule type="expression" dxfId="65" priority="2">
      <formula>OR(L5=8,L5=9)</formula>
    </cfRule>
    <cfRule type="expression" dxfId="64" priority="11">
      <formula>OR(L5=1,L5=2)</formula>
    </cfRule>
  </conditionalFormatting>
  <conditionalFormatting sqref="J5:J86">
    <cfRule type="expression" dxfId="63" priority="3">
      <formula>OR(L5=8,L5=9)</formula>
    </cfRule>
    <cfRule type="expression" dxfId="62" priority="12">
      <formula>OR(L5=1,L5=2)</formula>
    </cfRule>
  </conditionalFormatting>
  <conditionalFormatting sqref="K5:K86">
    <cfRule type="expression" dxfId="61" priority="4">
      <formula>OR(L5=8,L5=9)</formula>
    </cfRule>
    <cfRule type="expression" dxfId="60" priority="5">
      <formula>OR(L5=1,L5=2)</formula>
    </cfRule>
  </conditionalFormatting>
  <conditionalFormatting sqref="L5:L86">
    <cfRule type="top10" dxfId="59" priority="129" rank="2"/>
    <cfRule type="top10" dxfId="58" priority="130" bottom="1" rank="2"/>
  </conditionalFormatting>
  <conditionalFormatting sqref="L92:L101">
    <cfRule type="top10" dxfId="57" priority="13" bottom="1" rank="2"/>
    <cfRule type="top10" dxfId="56" priority="14" rank="2"/>
  </conditionalFormatting>
  <printOptions horizontalCentered="1" verticalCentered="1"/>
  <pageMargins left="0.39370078740157483" right="0.19685039370078741" top="0.59055118110236227" bottom="0.39370078740157483" header="0.11811023622047245" footer="0.27559055118110237"/>
  <pageSetup paperSize="9" fitToHeight="0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5">
    <tabColor theme="4"/>
    <pageSetUpPr fitToPage="1"/>
  </sheetPr>
  <dimension ref="A1:CX149"/>
  <sheetViews>
    <sheetView showGridLines="0" showZeros="0" zoomScale="85" zoomScaleNormal="85" zoomScaleSheetLayoutView="85" workbookViewId="0">
      <selection activeCell="AK56" sqref="AK56"/>
    </sheetView>
  </sheetViews>
  <sheetFormatPr defaultColWidth="8.81640625" defaultRowHeight="13"/>
  <cols>
    <col min="1" max="1" width="2.453125" style="69" customWidth="1"/>
    <col min="2" max="2" width="29.453125" style="69" customWidth="1"/>
    <col min="3" max="6" width="13.7265625" style="68" customWidth="1"/>
    <col min="7" max="7" width="7.1796875" style="87" customWidth="1"/>
    <col min="8" max="10" width="8.7265625" style="68" customWidth="1"/>
    <col min="11" max="11" width="8.7265625" style="73" customWidth="1"/>
    <col min="12" max="12" width="8.7265625" style="68" customWidth="1"/>
    <col min="13" max="17" width="10.54296875" style="68" customWidth="1"/>
    <col min="18" max="18" width="9" style="68" customWidth="1"/>
    <col min="19" max="100" width="10.54296875" style="68" customWidth="1"/>
    <col min="101" max="123" width="10.54296875" style="69" customWidth="1"/>
    <col min="124" max="16384" width="8.81640625" style="69"/>
  </cols>
  <sheetData>
    <row r="1" spans="1:98" s="32" customFormat="1" ht="21">
      <c r="A1" s="28"/>
      <c r="B1" s="1061" t="s">
        <v>233</v>
      </c>
      <c r="C1" s="29"/>
      <c r="D1" s="29"/>
      <c r="E1" s="29"/>
      <c r="F1" s="30"/>
      <c r="G1" s="75"/>
      <c r="H1" s="31"/>
      <c r="I1" s="31"/>
      <c r="J1" s="31"/>
      <c r="S1" s="271"/>
      <c r="T1" s="271"/>
      <c r="U1" s="271"/>
      <c r="Z1" s="33"/>
      <c r="AA1" s="33"/>
      <c r="AB1" s="33"/>
      <c r="AC1" s="33"/>
      <c r="AD1" s="33"/>
      <c r="AE1" s="33"/>
      <c r="AF1" s="33"/>
      <c r="AG1" s="33"/>
      <c r="AH1" s="33"/>
      <c r="AI1" s="33"/>
      <c r="AJ1" s="33"/>
      <c r="AK1" s="33"/>
      <c r="AL1" s="33"/>
      <c r="AM1" s="33"/>
      <c r="AN1" s="33"/>
      <c r="AO1" s="33"/>
      <c r="AP1" s="33"/>
      <c r="AQ1" s="33"/>
      <c r="AR1" s="33"/>
      <c r="AS1" s="33"/>
      <c r="AT1" s="33"/>
      <c r="AU1" s="33"/>
      <c r="AV1" s="33"/>
      <c r="AW1" s="33"/>
      <c r="AX1" s="33"/>
      <c r="AY1" s="33"/>
      <c r="AZ1" s="33"/>
      <c r="BA1" s="33"/>
      <c r="BB1" s="33"/>
      <c r="BC1" s="33"/>
      <c r="BD1" s="33"/>
      <c r="BE1" s="33"/>
      <c r="BF1" s="33"/>
      <c r="BG1" s="33"/>
      <c r="BH1" s="33"/>
      <c r="BI1" s="33"/>
      <c r="BJ1" s="33"/>
      <c r="BK1" s="33"/>
      <c r="BL1" s="33"/>
      <c r="BM1" s="33"/>
      <c r="BN1" s="33"/>
      <c r="BO1" s="33"/>
      <c r="BP1" s="33"/>
      <c r="BQ1" s="33"/>
      <c r="BR1" s="33"/>
      <c r="BS1" s="33"/>
      <c r="BT1" s="33"/>
      <c r="BU1" s="33"/>
      <c r="BV1" s="33"/>
      <c r="BW1" s="33"/>
      <c r="BX1" s="33"/>
      <c r="BY1" s="33"/>
      <c r="BZ1" s="33"/>
      <c r="CA1" s="33"/>
      <c r="CB1" s="33"/>
      <c r="CC1" s="33"/>
      <c r="CD1" s="33"/>
      <c r="CE1" s="33"/>
      <c r="CF1" s="33"/>
      <c r="CG1" s="33"/>
      <c r="CH1" s="33"/>
      <c r="CI1" s="33"/>
      <c r="CJ1" s="33"/>
      <c r="CK1" s="33"/>
      <c r="CL1" s="33"/>
      <c r="CM1" s="33"/>
      <c r="CN1" s="33"/>
      <c r="CO1" s="33"/>
      <c r="CP1" s="33"/>
      <c r="CQ1" s="33"/>
      <c r="CR1" s="33"/>
      <c r="CS1" s="33"/>
      <c r="CT1" s="34"/>
    </row>
    <row r="2" spans="1:98" s="32" customFormat="1" ht="12" customHeight="1" thickBot="1">
      <c r="A2" s="35"/>
      <c r="B2" s="36"/>
      <c r="C2" s="37"/>
      <c r="D2" s="37"/>
      <c r="E2" s="38"/>
      <c r="H2" s="31"/>
      <c r="I2" s="31"/>
      <c r="J2" s="31"/>
      <c r="K2" s="31"/>
      <c r="L2" s="31"/>
      <c r="M2" s="31"/>
      <c r="Q2" s="31"/>
      <c r="R2" s="31"/>
      <c r="S2" s="31"/>
      <c r="T2" s="31"/>
      <c r="U2" s="31"/>
      <c r="V2" s="31"/>
      <c r="W2" s="31"/>
      <c r="X2" s="31"/>
      <c r="Y2" s="33"/>
      <c r="Z2" s="33"/>
      <c r="AA2" s="33"/>
      <c r="AB2" s="33"/>
      <c r="AC2" s="33"/>
      <c r="AD2" s="33"/>
      <c r="AE2" s="33"/>
      <c r="AF2" s="33"/>
      <c r="AG2" s="33"/>
      <c r="AH2" s="33"/>
      <c r="AI2" s="33"/>
      <c r="AJ2" s="33"/>
      <c r="AK2" s="33"/>
      <c r="AL2" s="33"/>
      <c r="AM2" s="33"/>
      <c r="AN2" s="33"/>
      <c r="AO2" s="33"/>
      <c r="AP2" s="33"/>
      <c r="AQ2" s="33"/>
      <c r="AR2" s="33"/>
      <c r="AS2" s="33"/>
      <c r="AT2" s="33"/>
      <c r="AU2" s="33"/>
      <c r="AV2" s="33"/>
      <c r="AW2" s="33"/>
      <c r="AX2" s="33"/>
      <c r="AY2" s="33"/>
      <c r="AZ2" s="33"/>
      <c r="BA2" s="33"/>
      <c r="BB2" s="33"/>
      <c r="BC2" s="33"/>
      <c r="BD2" s="33"/>
      <c r="BE2" s="33"/>
      <c r="BF2" s="33"/>
      <c r="BG2" s="33"/>
      <c r="BH2" s="33"/>
      <c r="BI2" s="33"/>
      <c r="BJ2" s="33"/>
      <c r="BK2" s="33"/>
      <c r="BL2" s="33"/>
      <c r="BM2" s="33"/>
      <c r="BN2" s="33"/>
      <c r="BO2" s="33"/>
      <c r="BP2" s="33"/>
      <c r="BQ2" s="33"/>
      <c r="BR2" s="33"/>
      <c r="BS2" s="33"/>
      <c r="BT2" s="33"/>
      <c r="BU2" s="33"/>
      <c r="BV2" s="33"/>
      <c r="BW2" s="33"/>
      <c r="BX2" s="33"/>
      <c r="BY2" s="33"/>
      <c r="BZ2" s="33"/>
      <c r="CA2" s="33"/>
      <c r="CB2" s="33"/>
      <c r="CC2" s="33"/>
      <c r="CD2" s="33"/>
      <c r="CE2" s="33"/>
      <c r="CF2" s="33"/>
      <c r="CG2" s="33"/>
      <c r="CH2" s="33"/>
      <c r="CI2" s="33"/>
      <c r="CJ2" s="33"/>
      <c r="CK2" s="33"/>
      <c r="CL2" s="33"/>
      <c r="CM2" s="33"/>
      <c r="CN2" s="33"/>
      <c r="CO2" s="33"/>
      <c r="CP2" s="33"/>
      <c r="CQ2" s="33"/>
      <c r="CR2" s="33"/>
      <c r="CS2" s="33"/>
      <c r="CT2" s="33"/>
    </row>
    <row r="3" spans="1:98" s="32" customFormat="1" ht="12" customHeight="1">
      <c r="A3" s="35"/>
      <c r="B3" s="1383" t="s">
        <v>234</v>
      </c>
      <c r="C3" s="1387" t="s">
        <v>73</v>
      </c>
      <c r="D3" s="1388"/>
      <c r="E3" s="1385" t="s">
        <v>235</v>
      </c>
      <c r="F3" s="1386"/>
      <c r="G3" s="31"/>
      <c r="P3" s="31"/>
      <c r="Q3" s="31"/>
      <c r="R3" s="31"/>
      <c r="S3" s="31"/>
      <c r="T3" s="31"/>
      <c r="U3" s="31"/>
      <c r="V3" s="31"/>
      <c r="W3" s="31"/>
      <c r="X3" s="33"/>
      <c r="Y3" s="33"/>
      <c r="Z3" s="33"/>
      <c r="AA3" s="33"/>
      <c r="AB3" s="33"/>
      <c r="AC3" s="33"/>
      <c r="AD3" s="33"/>
      <c r="AE3" s="33"/>
      <c r="AF3" s="33"/>
      <c r="AG3" s="33"/>
      <c r="AH3" s="33"/>
      <c r="AI3" s="33"/>
      <c r="AJ3" s="33"/>
      <c r="AK3" s="33"/>
      <c r="AL3" s="33"/>
      <c r="AM3" s="33"/>
      <c r="AN3" s="33"/>
      <c r="AO3" s="33"/>
      <c r="AP3" s="33"/>
      <c r="AQ3" s="33"/>
      <c r="AR3" s="33"/>
      <c r="AS3" s="33"/>
      <c r="AT3" s="33"/>
      <c r="AU3" s="33"/>
      <c r="AV3" s="33"/>
      <c r="AW3" s="33"/>
      <c r="AX3" s="33"/>
      <c r="AY3" s="33"/>
      <c r="AZ3" s="33"/>
      <c r="BA3" s="33"/>
      <c r="BB3" s="33"/>
      <c r="BC3" s="33"/>
      <c r="BD3" s="33"/>
      <c r="BE3" s="33"/>
      <c r="BF3" s="33"/>
      <c r="BG3" s="33"/>
      <c r="BH3" s="33"/>
      <c r="BI3" s="33"/>
      <c r="BJ3" s="33"/>
      <c r="BK3" s="33"/>
      <c r="BL3" s="33"/>
      <c r="BM3" s="33"/>
      <c r="BN3" s="33"/>
      <c r="BO3" s="33"/>
      <c r="BP3" s="33"/>
      <c r="BQ3" s="33"/>
      <c r="BR3" s="33"/>
      <c r="BS3" s="33"/>
      <c r="BT3" s="33"/>
      <c r="BU3" s="33"/>
      <c r="BV3" s="33"/>
      <c r="BW3" s="33"/>
      <c r="BX3" s="33"/>
      <c r="BY3" s="33"/>
      <c r="BZ3" s="33"/>
      <c r="CA3" s="33"/>
      <c r="CB3" s="33"/>
      <c r="CC3" s="33"/>
      <c r="CD3" s="33"/>
      <c r="CE3" s="33"/>
      <c r="CF3" s="33"/>
      <c r="CG3" s="33"/>
      <c r="CH3" s="33"/>
      <c r="CI3" s="33"/>
      <c r="CJ3" s="33"/>
      <c r="CK3" s="33"/>
      <c r="CL3" s="33"/>
      <c r="CM3" s="33"/>
      <c r="CN3" s="33"/>
      <c r="CO3" s="33"/>
      <c r="CP3" s="33"/>
      <c r="CQ3" s="33"/>
      <c r="CR3" s="33"/>
      <c r="CS3" s="33"/>
    </row>
    <row r="4" spans="1:98" s="42" customFormat="1" ht="12">
      <c r="A4" s="39"/>
      <c r="B4" s="1384"/>
      <c r="C4" s="76" t="s">
        <v>139</v>
      </c>
      <c r="D4" s="77" t="s">
        <v>140</v>
      </c>
      <c r="E4" s="753" t="s">
        <v>139</v>
      </c>
      <c r="F4" s="78" t="s">
        <v>140</v>
      </c>
      <c r="G4" s="1079"/>
      <c r="H4" s="1079"/>
      <c r="I4" s="1079"/>
      <c r="J4" s="1073"/>
      <c r="K4" s="1077"/>
      <c r="P4" s="40"/>
      <c r="Q4" s="40"/>
      <c r="R4" s="40"/>
      <c r="S4" s="40"/>
      <c r="T4" s="40"/>
      <c r="U4" s="40"/>
      <c r="V4" s="40"/>
      <c r="W4" s="41"/>
      <c r="X4" s="40"/>
      <c r="Y4" s="40"/>
      <c r="Z4" s="40"/>
      <c r="AA4" s="40"/>
      <c r="AB4" s="40"/>
      <c r="AC4" s="40"/>
      <c r="AD4" s="40"/>
      <c r="AE4" s="40"/>
      <c r="AF4" s="40"/>
      <c r="AG4" s="40"/>
      <c r="AH4" s="40"/>
      <c r="AI4" s="40"/>
      <c r="AJ4" s="40"/>
      <c r="AK4" s="40"/>
      <c r="AL4" s="40"/>
      <c r="AM4" s="40"/>
      <c r="AN4" s="40"/>
      <c r="AO4" s="40"/>
      <c r="AP4" s="40"/>
      <c r="AQ4" s="40"/>
      <c r="AR4" s="40"/>
      <c r="AS4" s="40"/>
      <c r="AT4" s="40"/>
      <c r="AU4" s="40"/>
      <c r="AV4" s="40"/>
      <c r="AW4" s="40"/>
      <c r="AX4" s="40"/>
      <c r="AY4" s="40"/>
      <c r="AZ4" s="40"/>
      <c r="BA4" s="40"/>
      <c r="BB4" s="40"/>
      <c r="BC4" s="40"/>
      <c r="BD4" s="40"/>
      <c r="BE4" s="40"/>
      <c r="BF4" s="40"/>
      <c r="BG4" s="40"/>
      <c r="BI4" s="40"/>
      <c r="BJ4" s="40"/>
      <c r="BK4" s="40"/>
      <c r="BL4" s="40"/>
      <c r="BM4" s="40"/>
      <c r="BN4" s="40"/>
      <c r="BO4" s="40"/>
      <c r="BP4" s="40"/>
      <c r="BQ4" s="40"/>
      <c r="BR4" s="40"/>
      <c r="BS4" s="40"/>
      <c r="BT4" s="40"/>
      <c r="BU4" s="40"/>
      <c r="BV4" s="40"/>
      <c r="BW4" s="40"/>
      <c r="BX4" s="40"/>
      <c r="BY4" s="40"/>
      <c r="BZ4" s="40"/>
      <c r="CA4" s="40"/>
      <c r="CB4" s="40"/>
      <c r="CC4" s="40"/>
      <c r="CD4" s="40"/>
      <c r="CE4" s="40"/>
      <c r="CF4" s="40"/>
      <c r="CG4" s="40"/>
      <c r="CH4" s="40"/>
      <c r="CI4" s="40"/>
      <c r="CJ4" s="40"/>
      <c r="CK4" s="40"/>
      <c r="CL4" s="40"/>
      <c r="CM4" s="40"/>
      <c r="CN4" s="40"/>
      <c r="CO4" s="40"/>
      <c r="CQ4" s="40"/>
      <c r="CR4" s="40"/>
    </row>
    <row r="5" spans="1:98" s="47" customFormat="1" ht="26.25" customHeight="1">
      <c r="A5" s="43"/>
      <c r="B5" s="79" t="s">
        <v>236</v>
      </c>
      <c r="C5" s="754">
        <f>表Ⅲ・5!F87</f>
        <v>2385.7712141528023</v>
      </c>
      <c r="D5" s="80">
        <f t="shared" ref="D5:D24" si="0">C5/$C$24*100</f>
        <v>0.64963206976721999</v>
      </c>
      <c r="E5" s="939">
        <v>2234.6212664963086</v>
      </c>
      <c r="F5" s="82">
        <v>0.59738247215081997</v>
      </c>
      <c r="G5" s="1083"/>
      <c r="H5" s="1084"/>
      <c r="I5" s="1084"/>
      <c r="J5" s="1085"/>
      <c r="K5" s="1086"/>
      <c r="L5" s="1090"/>
      <c r="P5" s="46"/>
      <c r="Q5" s="46"/>
      <c r="R5" s="46"/>
      <c r="S5" s="46"/>
      <c r="T5" s="46"/>
      <c r="U5" s="46"/>
      <c r="V5" s="46"/>
      <c r="W5" s="46"/>
      <c r="X5" s="46"/>
      <c r="Y5" s="46"/>
      <c r="Z5" s="46"/>
      <c r="AA5" s="46"/>
      <c r="AB5" s="46"/>
      <c r="AC5" s="46"/>
      <c r="AD5" s="46"/>
      <c r="AE5" s="46"/>
      <c r="AF5" s="46"/>
      <c r="AG5" s="46"/>
      <c r="AH5" s="46"/>
      <c r="AI5" s="46"/>
      <c r="AJ5" s="46"/>
      <c r="AK5" s="46"/>
      <c r="AL5" s="46"/>
      <c r="AM5" s="46"/>
      <c r="AN5" s="46"/>
      <c r="AO5" s="46"/>
      <c r="AP5" s="46"/>
      <c r="AQ5" s="46"/>
      <c r="AR5" s="46"/>
      <c r="AS5" s="46"/>
      <c r="AT5" s="46"/>
      <c r="AU5" s="46"/>
      <c r="AV5" s="46"/>
      <c r="AW5" s="46"/>
      <c r="AX5" s="46"/>
      <c r="AY5" s="46"/>
      <c r="AZ5" s="46"/>
      <c r="BA5" s="46"/>
      <c r="BB5" s="46"/>
      <c r="BC5" s="46"/>
      <c r="BD5" s="46"/>
      <c r="BE5" s="46"/>
      <c r="BF5" s="46"/>
      <c r="BG5" s="46"/>
      <c r="BH5" s="46"/>
      <c r="BI5" s="46"/>
      <c r="BJ5" s="46"/>
      <c r="BK5" s="46"/>
      <c r="BL5" s="46"/>
      <c r="BM5" s="46"/>
      <c r="BN5" s="46"/>
      <c r="BO5" s="46"/>
      <c r="BP5" s="46"/>
      <c r="BQ5" s="46"/>
      <c r="BR5" s="46"/>
      <c r="BS5" s="46"/>
      <c r="BT5" s="46"/>
      <c r="BU5" s="46"/>
      <c r="BV5" s="46"/>
      <c r="BW5" s="46"/>
      <c r="BX5" s="46"/>
      <c r="BY5" s="46"/>
      <c r="BZ5" s="46"/>
      <c r="CA5" s="46"/>
      <c r="CB5" s="46"/>
      <c r="CC5" s="46"/>
      <c r="CD5" s="46"/>
      <c r="CE5" s="46"/>
      <c r="CF5" s="46"/>
      <c r="CG5" s="46"/>
      <c r="CH5" s="46"/>
      <c r="CI5" s="46"/>
      <c r="CJ5" s="46"/>
      <c r="CK5" s="46"/>
      <c r="CL5" s="46"/>
      <c r="CM5" s="46"/>
      <c r="CN5" s="46"/>
      <c r="CO5" s="46"/>
      <c r="CP5" s="46"/>
      <c r="CQ5" s="46"/>
    </row>
    <row r="6" spans="1:98" s="57" customFormat="1" ht="26.25" customHeight="1">
      <c r="A6" s="53"/>
      <c r="B6" s="79" t="s">
        <v>237</v>
      </c>
      <c r="C6" s="943">
        <f>表Ⅲ・5!G87</f>
        <v>154538.53543253962</v>
      </c>
      <c r="D6" s="80">
        <f t="shared" si="0"/>
        <v>42.079973149263452</v>
      </c>
      <c r="E6" s="940">
        <v>158317.41110060186</v>
      </c>
      <c r="F6" s="82">
        <v>42.32307632876072</v>
      </c>
      <c r="G6" s="1083"/>
      <c r="H6" s="1084"/>
      <c r="I6" s="1084"/>
      <c r="J6" s="1087"/>
      <c r="K6" s="1088"/>
      <c r="L6" s="1096"/>
      <c r="P6" s="52"/>
      <c r="Q6" s="52"/>
      <c r="R6" s="52"/>
      <c r="S6" s="52"/>
      <c r="T6" s="52"/>
      <c r="U6" s="52"/>
      <c r="V6" s="52"/>
      <c r="W6" s="52"/>
      <c r="X6" s="52"/>
      <c r="Y6" s="52"/>
      <c r="Z6" s="52"/>
      <c r="AA6" s="52"/>
      <c r="AB6" s="52"/>
      <c r="AC6" s="52"/>
      <c r="AD6" s="52"/>
      <c r="AE6" s="52"/>
      <c r="AF6" s="52"/>
      <c r="AG6" s="52"/>
      <c r="AH6" s="52"/>
      <c r="AI6" s="52"/>
      <c r="AJ6" s="52"/>
      <c r="AK6" s="52"/>
      <c r="AL6" s="52"/>
      <c r="AM6" s="52"/>
      <c r="AN6" s="52"/>
      <c r="AO6" s="52"/>
      <c r="AP6" s="52"/>
      <c r="AQ6" s="52"/>
      <c r="AR6" s="52"/>
      <c r="AS6" s="52"/>
      <c r="AT6" s="52"/>
      <c r="AU6" s="52"/>
      <c r="AV6" s="52"/>
      <c r="AW6" s="52"/>
      <c r="AX6" s="52"/>
      <c r="AY6" s="52"/>
      <c r="AZ6" s="52"/>
      <c r="BA6" s="52"/>
      <c r="BB6" s="52"/>
      <c r="BC6" s="52"/>
      <c r="BD6" s="52"/>
      <c r="BE6" s="52"/>
      <c r="BF6" s="52"/>
      <c r="BG6" s="52"/>
      <c r="BH6" s="52"/>
      <c r="BI6" s="52"/>
      <c r="BJ6" s="52"/>
      <c r="BK6" s="52"/>
      <c r="BL6" s="52"/>
      <c r="BM6" s="52"/>
      <c r="BN6" s="52"/>
      <c r="BO6" s="52"/>
      <c r="BP6" s="52"/>
      <c r="BQ6" s="52"/>
      <c r="BR6" s="52"/>
      <c r="BS6" s="52"/>
      <c r="BT6" s="52"/>
      <c r="BU6" s="52"/>
      <c r="BV6" s="52"/>
      <c r="BW6" s="52"/>
      <c r="BX6" s="52"/>
      <c r="BY6" s="52"/>
      <c r="BZ6" s="52"/>
      <c r="CA6" s="52"/>
      <c r="CB6" s="52"/>
      <c r="CC6" s="52"/>
      <c r="CD6" s="52"/>
      <c r="CE6" s="52"/>
      <c r="CF6" s="52"/>
      <c r="CG6" s="52"/>
      <c r="CH6" s="52"/>
      <c r="CI6" s="52"/>
      <c r="CJ6" s="52"/>
      <c r="CK6" s="52"/>
      <c r="CL6" s="52"/>
      <c r="CM6" s="52"/>
      <c r="CN6" s="52"/>
      <c r="CO6" s="52"/>
      <c r="CP6" s="52"/>
      <c r="CQ6" s="52"/>
    </row>
    <row r="7" spans="1:98" s="58" customFormat="1" ht="26.25" customHeight="1">
      <c r="A7" s="53"/>
      <c r="B7" s="79" t="s">
        <v>238</v>
      </c>
      <c r="C7" s="944">
        <f>表Ⅲ・5!H87</f>
        <v>3288.7340294922274</v>
      </c>
      <c r="D7" s="80">
        <f t="shared" si="0"/>
        <v>0.89550376072065829</v>
      </c>
      <c r="E7" s="940">
        <v>2953.1490548711354</v>
      </c>
      <c r="F7" s="82">
        <v>0.78946688169437529</v>
      </c>
      <c r="G7" s="1083"/>
      <c r="H7" s="1084"/>
      <c r="I7" s="1084"/>
      <c r="J7" s="1087"/>
      <c r="K7" s="1088"/>
      <c r="L7" s="1096"/>
      <c r="P7" s="52"/>
      <c r="Q7" s="52"/>
      <c r="R7" s="52"/>
      <c r="S7" s="52"/>
      <c r="T7" s="52"/>
      <c r="U7" s="52"/>
      <c r="V7" s="52"/>
      <c r="W7" s="52"/>
      <c r="X7" s="52"/>
      <c r="Y7" s="52"/>
      <c r="Z7" s="52"/>
      <c r="AA7" s="52"/>
      <c r="AB7" s="52"/>
      <c r="AC7" s="52"/>
      <c r="AD7" s="52"/>
      <c r="AE7" s="52"/>
      <c r="AF7" s="52"/>
      <c r="AG7" s="52"/>
      <c r="AH7" s="52"/>
      <c r="AI7" s="52"/>
      <c r="AJ7" s="52"/>
      <c r="AK7" s="52"/>
      <c r="AL7" s="52"/>
      <c r="AM7" s="52"/>
      <c r="AN7" s="52"/>
      <c r="AO7" s="52"/>
      <c r="AP7" s="52"/>
      <c r="AQ7" s="52"/>
      <c r="AR7" s="52"/>
      <c r="AS7" s="52"/>
      <c r="AT7" s="52"/>
      <c r="AU7" s="52"/>
      <c r="AV7" s="52"/>
      <c r="AW7" s="52"/>
      <c r="AX7" s="52"/>
      <c r="AY7" s="52"/>
      <c r="AZ7" s="52"/>
      <c r="BA7" s="52"/>
      <c r="BB7" s="52"/>
      <c r="BC7" s="52"/>
      <c r="BD7" s="52"/>
      <c r="BE7" s="52"/>
      <c r="BF7" s="52"/>
      <c r="BG7" s="52"/>
      <c r="BH7" s="52"/>
      <c r="BI7" s="52"/>
      <c r="BJ7" s="52"/>
      <c r="BK7" s="52"/>
      <c r="BL7" s="52"/>
      <c r="BM7" s="52"/>
      <c r="BN7" s="52"/>
      <c r="BO7" s="52"/>
      <c r="BP7" s="52"/>
      <c r="BQ7" s="52"/>
      <c r="BR7" s="52"/>
      <c r="BS7" s="52"/>
      <c r="BT7" s="52"/>
      <c r="BU7" s="52"/>
      <c r="BV7" s="52"/>
      <c r="BW7" s="52"/>
      <c r="BX7" s="52"/>
      <c r="BY7" s="52"/>
      <c r="BZ7" s="52"/>
      <c r="CA7" s="52"/>
      <c r="CB7" s="52"/>
      <c r="CC7" s="52"/>
      <c r="CD7" s="52"/>
      <c r="CE7" s="52"/>
      <c r="CF7" s="52"/>
      <c r="CG7" s="52"/>
      <c r="CH7" s="52"/>
      <c r="CI7" s="52"/>
      <c r="CJ7" s="52"/>
      <c r="CK7" s="52"/>
      <c r="CL7" s="52"/>
      <c r="CM7" s="52"/>
      <c r="CN7" s="52"/>
      <c r="CO7" s="52"/>
      <c r="CP7" s="52"/>
      <c r="CQ7" s="52"/>
    </row>
    <row r="8" spans="1:98" s="58" customFormat="1" ht="26.25" customHeight="1">
      <c r="A8" s="53"/>
      <c r="B8" s="79" t="s">
        <v>239</v>
      </c>
      <c r="C8" s="944">
        <f>表Ⅲ・5!I87</f>
        <v>2889.3559230120859</v>
      </c>
      <c r="D8" s="80">
        <f t="shared" si="0"/>
        <v>0.78675535081726389</v>
      </c>
      <c r="E8" s="940">
        <v>3047.2503162471858</v>
      </c>
      <c r="F8" s="82">
        <v>0.81462302112442508</v>
      </c>
      <c r="G8" s="1083"/>
      <c r="H8" s="1084"/>
      <c r="I8" s="1084"/>
      <c r="J8" s="1087"/>
      <c r="K8" s="1088"/>
      <c r="L8" s="1096"/>
      <c r="P8" s="52"/>
      <c r="Q8" s="52"/>
      <c r="R8" s="52"/>
      <c r="S8" s="52"/>
      <c r="T8" s="52"/>
      <c r="U8" s="52"/>
      <c r="V8" s="52"/>
      <c r="W8" s="52"/>
      <c r="X8" s="52"/>
      <c r="Y8" s="52"/>
      <c r="Z8" s="52"/>
      <c r="AA8" s="52"/>
      <c r="AB8" s="52"/>
      <c r="AC8" s="52"/>
      <c r="AD8" s="52"/>
      <c r="AE8" s="52"/>
      <c r="AF8" s="52"/>
      <c r="AG8" s="52"/>
      <c r="AH8" s="52"/>
      <c r="AI8" s="52"/>
      <c r="AJ8" s="52"/>
      <c r="AK8" s="52"/>
      <c r="AL8" s="52"/>
      <c r="AM8" s="52"/>
      <c r="AN8" s="52"/>
      <c r="AO8" s="52"/>
      <c r="AP8" s="52"/>
      <c r="AQ8" s="52"/>
      <c r="AR8" s="52"/>
      <c r="AS8" s="52"/>
      <c r="AT8" s="52"/>
      <c r="AU8" s="52"/>
      <c r="AV8" s="52"/>
      <c r="AW8" s="52"/>
      <c r="AX8" s="52"/>
      <c r="AY8" s="52"/>
      <c r="AZ8" s="52"/>
      <c r="BA8" s="52"/>
      <c r="BB8" s="52"/>
      <c r="BC8" s="52"/>
      <c r="BD8" s="52"/>
      <c r="BE8" s="52"/>
      <c r="BF8" s="52"/>
      <c r="BG8" s="52"/>
      <c r="BH8" s="52"/>
      <c r="BI8" s="52"/>
      <c r="BJ8" s="52"/>
      <c r="BK8" s="52"/>
      <c r="BL8" s="52"/>
      <c r="BM8" s="52"/>
      <c r="BN8" s="52"/>
      <c r="BO8" s="52"/>
      <c r="BP8" s="52"/>
      <c r="BQ8" s="52"/>
      <c r="BR8" s="52"/>
      <c r="BS8" s="52"/>
      <c r="BT8" s="52"/>
      <c r="BU8" s="52"/>
      <c r="BV8" s="52"/>
      <c r="BW8" s="52"/>
      <c r="BX8" s="52"/>
      <c r="BY8" s="52"/>
      <c r="BZ8" s="52"/>
      <c r="CA8" s="52"/>
      <c r="CB8" s="52"/>
      <c r="CC8" s="52"/>
      <c r="CD8" s="52"/>
      <c r="CE8" s="52"/>
      <c r="CF8" s="52"/>
      <c r="CG8" s="52"/>
      <c r="CH8" s="52"/>
      <c r="CI8" s="52"/>
      <c r="CJ8" s="52"/>
      <c r="CK8" s="52"/>
      <c r="CL8" s="52"/>
      <c r="CM8" s="52"/>
      <c r="CN8" s="52"/>
      <c r="CO8" s="52"/>
      <c r="CP8" s="52"/>
      <c r="CQ8" s="52"/>
    </row>
    <row r="9" spans="1:98" s="58" customFormat="1" ht="26.25" customHeight="1">
      <c r="A9" s="53"/>
      <c r="B9" s="79" t="s">
        <v>240</v>
      </c>
      <c r="C9" s="944">
        <f>表Ⅲ・5!J87</f>
        <v>2594.8254117403658</v>
      </c>
      <c r="D9" s="80">
        <f t="shared" si="0"/>
        <v>0.7065563507991548</v>
      </c>
      <c r="E9" s="940">
        <v>2458.2648102590178</v>
      </c>
      <c r="F9" s="82">
        <v>0.65716921769764436</v>
      </c>
      <c r="G9" s="1083"/>
      <c r="H9" s="1084"/>
      <c r="I9" s="1084"/>
      <c r="J9" s="1087"/>
      <c r="K9" s="1088"/>
      <c r="L9" s="1096"/>
      <c r="P9" s="52"/>
      <c r="Q9" s="52"/>
      <c r="R9" s="52"/>
      <c r="S9" s="52"/>
      <c r="T9" s="52"/>
      <c r="U9" s="52"/>
      <c r="V9" s="52"/>
      <c r="W9" s="52"/>
      <c r="X9" s="52"/>
      <c r="Y9" s="52"/>
      <c r="Z9" s="52"/>
      <c r="AA9" s="52"/>
      <c r="AB9" s="52"/>
      <c r="AC9" s="52"/>
      <c r="AD9" s="52"/>
      <c r="AE9" s="52"/>
      <c r="AF9" s="52"/>
      <c r="AG9" s="52"/>
      <c r="AH9" s="52"/>
      <c r="AI9" s="52"/>
      <c r="AJ9" s="52"/>
      <c r="AK9" s="52"/>
      <c r="AL9" s="52"/>
      <c r="AM9" s="52"/>
      <c r="AN9" s="52"/>
      <c r="AO9" s="52"/>
      <c r="AP9" s="52"/>
      <c r="AQ9" s="52"/>
      <c r="AR9" s="52"/>
      <c r="AS9" s="52"/>
      <c r="AT9" s="52"/>
      <c r="AU9" s="52"/>
      <c r="AV9" s="52"/>
      <c r="AW9" s="52"/>
      <c r="AX9" s="52"/>
      <c r="AY9" s="52"/>
      <c r="AZ9" s="52"/>
      <c r="BA9" s="52"/>
      <c r="BB9" s="52"/>
      <c r="BC9" s="52"/>
      <c r="BD9" s="52"/>
      <c r="BE9" s="52"/>
      <c r="BF9" s="52"/>
      <c r="BG9" s="52"/>
      <c r="BH9" s="52"/>
      <c r="BI9" s="52"/>
      <c r="BJ9" s="52"/>
      <c r="BK9" s="52"/>
      <c r="BL9" s="52"/>
      <c r="BM9" s="52"/>
      <c r="BN9" s="52"/>
      <c r="BO9" s="52"/>
      <c r="BP9" s="52"/>
      <c r="BQ9" s="52"/>
      <c r="BR9" s="52"/>
      <c r="BS9" s="52"/>
      <c r="BT9" s="52"/>
      <c r="BU9" s="52"/>
      <c r="BV9" s="52"/>
      <c r="BW9" s="52"/>
      <c r="BX9" s="52"/>
      <c r="BY9" s="52"/>
      <c r="BZ9" s="52"/>
      <c r="CA9" s="52"/>
      <c r="CB9" s="52"/>
      <c r="CC9" s="52"/>
      <c r="CD9" s="52"/>
      <c r="CE9" s="52"/>
      <c r="CF9" s="52"/>
      <c r="CG9" s="52"/>
      <c r="CH9" s="52"/>
      <c r="CI9" s="52"/>
      <c r="CJ9" s="52"/>
      <c r="CK9" s="52"/>
      <c r="CL9" s="52"/>
      <c r="CM9" s="52"/>
      <c r="CN9" s="52"/>
      <c r="CO9" s="52"/>
      <c r="CP9" s="52"/>
      <c r="CQ9" s="52"/>
    </row>
    <row r="10" spans="1:98" s="58" customFormat="1" ht="26.25" customHeight="1">
      <c r="A10" s="83"/>
      <c r="B10" s="79" t="s">
        <v>241</v>
      </c>
      <c r="C10" s="944">
        <f>表Ⅲ・5!K87</f>
        <v>7855.9533999021278</v>
      </c>
      <c r="D10" s="80">
        <f t="shared" si="0"/>
        <v>2.1391318819250302</v>
      </c>
      <c r="E10" s="940">
        <v>7411.4488676620513</v>
      </c>
      <c r="F10" s="82">
        <v>1.9813065028801227</v>
      </c>
      <c r="G10" s="1083"/>
      <c r="H10" s="1084"/>
      <c r="I10" s="1084"/>
      <c r="J10" s="1087"/>
      <c r="K10" s="1088"/>
      <c r="L10" s="1096"/>
      <c r="P10" s="52"/>
      <c r="Q10" s="52"/>
      <c r="R10" s="52"/>
      <c r="S10" s="52"/>
      <c r="T10" s="52"/>
      <c r="U10" s="52"/>
      <c r="V10" s="52"/>
      <c r="W10" s="52"/>
      <c r="X10" s="52"/>
      <c r="Y10" s="52"/>
      <c r="Z10" s="52"/>
      <c r="AA10" s="52"/>
      <c r="AB10" s="52"/>
      <c r="AC10" s="52"/>
      <c r="AD10" s="52"/>
      <c r="AE10" s="52"/>
      <c r="AF10" s="52"/>
      <c r="AG10" s="52"/>
      <c r="AH10" s="52"/>
      <c r="AI10" s="52"/>
      <c r="AJ10" s="52"/>
      <c r="AK10" s="52"/>
      <c r="AL10" s="52"/>
      <c r="AM10" s="52"/>
      <c r="AN10" s="52"/>
      <c r="AO10" s="52"/>
      <c r="AP10" s="52"/>
      <c r="AQ10" s="52"/>
      <c r="AR10" s="52"/>
      <c r="AS10" s="52"/>
      <c r="AT10" s="52"/>
      <c r="AU10" s="52"/>
      <c r="AV10" s="52"/>
      <c r="AW10" s="52"/>
      <c r="AX10" s="52"/>
      <c r="AY10" s="52"/>
      <c r="AZ10" s="52"/>
      <c r="BA10" s="52"/>
      <c r="BB10" s="52"/>
      <c r="BC10" s="52"/>
      <c r="BD10" s="52"/>
      <c r="BE10" s="52"/>
      <c r="BF10" s="52"/>
      <c r="BG10" s="52"/>
      <c r="BH10" s="52"/>
      <c r="BI10" s="52"/>
      <c r="BJ10" s="52"/>
      <c r="BK10" s="52"/>
      <c r="BL10" s="52"/>
      <c r="BM10" s="52"/>
      <c r="BN10" s="52"/>
      <c r="BO10" s="52"/>
      <c r="BP10" s="52"/>
      <c r="BQ10" s="52"/>
      <c r="BR10" s="52"/>
      <c r="BS10" s="52"/>
      <c r="BT10" s="52"/>
      <c r="BU10" s="52"/>
      <c r="BV10" s="52"/>
      <c r="BW10" s="52"/>
      <c r="BX10" s="52"/>
      <c r="BY10" s="52"/>
      <c r="BZ10" s="52"/>
      <c r="CA10" s="52"/>
      <c r="CB10" s="52"/>
      <c r="CC10" s="52"/>
      <c r="CD10" s="52"/>
      <c r="CE10" s="52"/>
      <c r="CF10" s="52"/>
      <c r="CG10" s="52"/>
      <c r="CH10" s="52"/>
      <c r="CI10" s="52"/>
      <c r="CJ10" s="52"/>
      <c r="CK10" s="52"/>
      <c r="CL10" s="52"/>
      <c r="CM10" s="52"/>
      <c r="CN10" s="52"/>
      <c r="CO10" s="52"/>
      <c r="CP10" s="52"/>
      <c r="CQ10" s="52"/>
    </row>
    <row r="11" spans="1:98" s="61" customFormat="1" ht="26.25" customHeight="1">
      <c r="A11" s="64"/>
      <c r="B11" s="79" t="s">
        <v>242</v>
      </c>
      <c r="C11" s="944">
        <f>表Ⅲ・5!L87</f>
        <v>819.77691387267123</v>
      </c>
      <c r="D11" s="80">
        <f t="shared" si="0"/>
        <v>0.2232206383190852</v>
      </c>
      <c r="E11" s="940">
        <v>802.98625035513419</v>
      </c>
      <c r="F11" s="82">
        <v>0.21466273436678568</v>
      </c>
      <c r="G11" s="1083"/>
      <c r="H11" s="1084"/>
      <c r="I11" s="1084"/>
      <c r="J11" s="1087"/>
      <c r="K11" s="1089"/>
      <c r="L11" s="1097"/>
      <c r="P11" s="52"/>
      <c r="Q11" s="52"/>
      <c r="R11" s="52"/>
      <c r="S11" s="52"/>
      <c r="T11" s="52"/>
      <c r="U11" s="52"/>
      <c r="V11" s="52"/>
      <c r="W11" s="52"/>
      <c r="X11" s="52"/>
      <c r="Y11" s="52"/>
      <c r="Z11" s="52"/>
      <c r="AA11" s="52"/>
      <c r="AB11" s="52"/>
      <c r="AC11" s="52"/>
      <c r="AD11" s="52"/>
      <c r="AE11" s="52"/>
      <c r="AF11" s="52"/>
      <c r="AG11" s="52"/>
      <c r="AH11" s="52"/>
      <c r="AI11" s="52"/>
      <c r="AJ11" s="52"/>
      <c r="AK11" s="52"/>
      <c r="AL11" s="52"/>
      <c r="AM11" s="52"/>
      <c r="AN11" s="52"/>
      <c r="AO11" s="52"/>
      <c r="AP11" s="52"/>
      <c r="AQ11" s="52"/>
      <c r="AR11" s="52"/>
      <c r="AS11" s="52"/>
      <c r="AT11" s="52"/>
      <c r="AU11" s="52"/>
      <c r="AV11" s="52"/>
      <c r="AW11" s="52"/>
      <c r="AX11" s="52"/>
      <c r="AY11" s="52"/>
      <c r="AZ11" s="52"/>
      <c r="BA11" s="52"/>
      <c r="BB11" s="52"/>
      <c r="BC11" s="52"/>
      <c r="BD11" s="52"/>
      <c r="BE11" s="52"/>
      <c r="BF11" s="52"/>
      <c r="BG11" s="52"/>
      <c r="BH11" s="52"/>
      <c r="BI11" s="52"/>
      <c r="BJ11" s="52"/>
      <c r="BK11" s="52"/>
      <c r="BL11" s="52"/>
      <c r="BM11" s="52"/>
      <c r="BN11" s="52"/>
      <c r="BO11" s="52"/>
      <c r="BP11" s="52"/>
      <c r="BQ11" s="52"/>
      <c r="BR11" s="52"/>
      <c r="BS11" s="52"/>
      <c r="BT11" s="52"/>
      <c r="BU11" s="52"/>
      <c r="BV11" s="52"/>
      <c r="BW11" s="52"/>
      <c r="BX11" s="52"/>
      <c r="BY11" s="52"/>
      <c r="BZ11" s="52"/>
      <c r="CA11" s="52"/>
      <c r="CB11" s="52"/>
      <c r="CC11" s="52"/>
      <c r="CD11" s="52"/>
      <c r="CE11" s="52"/>
      <c r="CF11" s="52"/>
      <c r="CG11" s="52"/>
      <c r="CH11" s="52"/>
      <c r="CI11" s="52"/>
      <c r="CJ11" s="52"/>
      <c r="CK11" s="52"/>
      <c r="CL11" s="52"/>
      <c r="CM11" s="52"/>
      <c r="CN11" s="52"/>
      <c r="CO11" s="52"/>
      <c r="CP11" s="52"/>
    </row>
    <row r="12" spans="1:98" s="32" customFormat="1" ht="26.25" customHeight="1">
      <c r="A12" s="65"/>
      <c r="B12" s="79" t="s">
        <v>243</v>
      </c>
      <c r="C12" s="944">
        <f>表Ⅲ・5!M87</f>
        <v>8225.5730683838392</v>
      </c>
      <c r="D12" s="80">
        <f t="shared" si="0"/>
        <v>2.2397772367008923</v>
      </c>
      <c r="E12" s="940">
        <v>7579.0888182893459</v>
      </c>
      <c r="F12" s="82">
        <v>2.0261217785773744</v>
      </c>
      <c r="G12" s="1083"/>
      <c r="H12" s="1084"/>
      <c r="I12" s="1084"/>
      <c r="J12" s="1087"/>
      <c r="K12" s="1088"/>
      <c r="L12" s="1096"/>
      <c r="P12" s="33"/>
      <c r="Q12" s="33"/>
      <c r="R12" s="33"/>
      <c r="S12" s="33"/>
      <c r="T12" s="33"/>
      <c r="U12" s="33"/>
      <c r="V12" s="33"/>
      <c r="W12" s="33"/>
      <c r="X12" s="33"/>
      <c r="Y12" s="33"/>
      <c r="Z12" s="33"/>
      <c r="AA12" s="33"/>
      <c r="AB12" s="33"/>
      <c r="AC12" s="33"/>
      <c r="AD12" s="33"/>
      <c r="AE12" s="33"/>
      <c r="AF12" s="33"/>
      <c r="AG12" s="33"/>
      <c r="AH12" s="33"/>
      <c r="AI12" s="33"/>
      <c r="AJ12" s="33"/>
      <c r="AK12" s="33"/>
      <c r="AL12" s="33"/>
      <c r="AM12" s="33"/>
      <c r="AN12" s="33"/>
      <c r="AO12" s="33"/>
      <c r="AP12" s="33"/>
      <c r="AQ12" s="33"/>
      <c r="AR12" s="33"/>
      <c r="AS12" s="33"/>
      <c r="AT12" s="33"/>
      <c r="AU12" s="33"/>
      <c r="AV12" s="33"/>
      <c r="AW12" s="33"/>
      <c r="AX12" s="33"/>
      <c r="AY12" s="33"/>
      <c r="AZ12" s="33"/>
      <c r="BA12" s="33"/>
      <c r="BB12" s="33"/>
      <c r="BC12" s="33"/>
      <c r="BD12" s="33"/>
      <c r="BE12" s="33"/>
      <c r="BF12" s="33"/>
      <c r="BG12" s="33"/>
      <c r="BH12" s="33"/>
      <c r="BI12" s="33"/>
      <c r="BJ12" s="33"/>
      <c r="BK12" s="33"/>
      <c r="BL12" s="33"/>
      <c r="BM12" s="33"/>
      <c r="BN12" s="33"/>
      <c r="BO12" s="33"/>
      <c r="BP12" s="33"/>
      <c r="BQ12" s="33"/>
      <c r="BR12" s="33"/>
      <c r="BS12" s="33"/>
      <c r="BT12" s="33"/>
      <c r="BU12" s="33"/>
      <c r="BV12" s="33"/>
      <c r="BW12" s="33"/>
      <c r="BX12" s="33"/>
      <c r="BY12" s="33"/>
      <c r="BZ12" s="33"/>
      <c r="CA12" s="33"/>
      <c r="CB12" s="33"/>
      <c r="CC12" s="33"/>
      <c r="CD12" s="33"/>
      <c r="CE12" s="33"/>
      <c r="CF12" s="33"/>
      <c r="CG12" s="33"/>
      <c r="CH12" s="33"/>
      <c r="CI12" s="33"/>
      <c r="CJ12" s="33"/>
      <c r="CK12" s="33"/>
      <c r="CL12" s="33"/>
      <c r="CM12" s="33"/>
      <c r="CN12" s="33"/>
      <c r="CO12" s="33"/>
      <c r="CP12" s="33"/>
    </row>
    <row r="13" spans="1:98" s="32" customFormat="1" ht="26.25" customHeight="1">
      <c r="A13" s="65"/>
      <c r="B13" s="79" t="s">
        <v>244</v>
      </c>
      <c r="C13" s="944">
        <f>表Ⅲ・5!N87</f>
        <v>89.800127844014284</v>
      </c>
      <c r="D13" s="80">
        <f t="shared" si="0"/>
        <v>2.4452069238912209E-2</v>
      </c>
      <c r="E13" s="940">
        <v>88.374557983199395</v>
      </c>
      <c r="F13" s="82">
        <v>2.3625216816277373E-2</v>
      </c>
      <c r="G13" s="1083"/>
      <c r="H13" s="1084"/>
      <c r="I13" s="1084"/>
      <c r="J13" s="1087"/>
      <c r="K13" s="1088"/>
      <c r="L13" s="1096"/>
      <c r="P13" s="33"/>
      <c r="Q13" s="33"/>
      <c r="R13" s="33"/>
      <c r="S13" s="33"/>
      <c r="T13" s="33"/>
      <c r="U13" s="33"/>
      <c r="V13" s="33"/>
      <c r="W13" s="33"/>
      <c r="X13" s="33"/>
      <c r="Y13" s="33"/>
      <c r="Z13" s="33"/>
      <c r="AA13" s="33"/>
      <c r="AB13" s="33"/>
      <c r="AC13" s="33"/>
      <c r="AD13" s="33"/>
      <c r="AE13" s="33"/>
      <c r="AF13" s="33"/>
      <c r="AG13" s="33"/>
      <c r="AH13" s="33"/>
      <c r="AI13" s="33"/>
      <c r="AJ13" s="33"/>
      <c r="AK13" s="33"/>
      <c r="AL13" s="33"/>
      <c r="AM13" s="33"/>
      <c r="AN13" s="33"/>
      <c r="AO13" s="33"/>
      <c r="AP13" s="33"/>
      <c r="AQ13" s="33"/>
      <c r="AR13" s="33"/>
      <c r="AS13" s="33"/>
      <c r="AT13" s="33"/>
      <c r="AU13" s="33"/>
      <c r="AV13" s="33"/>
      <c r="AW13" s="33"/>
      <c r="AX13" s="33"/>
      <c r="AY13" s="33"/>
      <c r="AZ13" s="33"/>
      <c r="BA13" s="33"/>
      <c r="BB13" s="33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/>
      <c r="BQ13" s="33"/>
      <c r="BR13" s="33"/>
      <c r="BS13" s="33"/>
      <c r="BT13" s="33"/>
      <c r="BU13" s="33"/>
      <c r="BV13" s="33"/>
      <c r="BW13" s="33"/>
      <c r="BX13" s="33"/>
      <c r="BY13" s="33"/>
      <c r="BZ13" s="33"/>
      <c r="CA13" s="33"/>
      <c r="CB13" s="33"/>
      <c r="CC13" s="33"/>
      <c r="CD13" s="33"/>
      <c r="CE13" s="33"/>
      <c r="CF13" s="33"/>
      <c r="CG13" s="33"/>
      <c r="CH13" s="33"/>
      <c r="CI13" s="33"/>
      <c r="CJ13" s="33"/>
      <c r="CK13" s="33"/>
      <c r="CL13" s="33"/>
      <c r="CM13" s="33"/>
      <c r="CN13" s="33"/>
      <c r="CO13" s="33"/>
      <c r="CP13" s="33"/>
    </row>
    <row r="14" spans="1:98" s="32" customFormat="1" ht="26.25" customHeight="1">
      <c r="A14" s="65"/>
      <c r="B14" s="79" t="s">
        <v>245</v>
      </c>
      <c r="C14" s="944">
        <f>表Ⅲ・5!O87</f>
        <v>2221.9474646852377</v>
      </c>
      <c r="D14" s="80">
        <f t="shared" si="0"/>
        <v>0.60502378511179777</v>
      </c>
      <c r="E14" s="940">
        <v>2323.5444718189415</v>
      </c>
      <c r="F14" s="82">
        <v>0.62115435914735728</v>
      </c>
      <c r="G14" s="1083"/>
      <c r="H14" s="1084"/>
      <c r="I14" s="1084"/>
      <c r="J14" s="1087"/>
      <c r="K14" s="1088"/>
      <c r="L14" s="1096"/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33"/>
      <c r="AA14" s="33"/>
      <c r="AB14" s="33"/>
      <c r="AC14" s="33"/>
      <c r="AD14" s="33"/>
      <c r="AE14" s="33"/>
      <c r="AF14" s="33"/>
      <c r="AG14" s="33"/>
      <c r="AH14" s="33"/>
      <c r="AI14" s="33"/>
      <c r="AJ14" s="33"/>
      <c r="AK14" s="33"/>
      <c r="AL14" s="33"/>
      <c r="AM14" s="33"/>
      <c r="AN14" s="33"/>
      <c r="AO14" s="33"/>
      <c r="AP14" s="33"/>
      <c r="AQ14" s="33"/>
      <c r="AR14" s="33"/>
      <c r="AS14" s="33"/>
      <c r="AT14" s="33"/>
      <c r="AU14" s="33"/>
      <c r="AV14" s="33"/>
      <c r="AW14" s="33"/>
      <c r="AX14" s="33"/>
      <c r="AY14" s="33"/>
      <c r="AZ14" s="33"/>
      <c r="BA14" s="33"/>
      <c r="BB14" s="33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  <c r="BZ14" s="33"/>
      <c r="CA14" s="33"/>
      <c r="CB14" s="33"/>
      <c r="CC14" s="33"/>
      <c r="CD14" s="33"/>
      <c r="CE14" s="33"/>
      <c r="CF14" s="33"/>
      <c r="CG14" s="33"/>
      <c r="CH14" s="33"/>
      <c r="CI14" s="33"/>
      <c r="CJ14" s="33"/>
      <c r="CK14" s="33"/>
      <c r="CL14" s="33"/>
      <c r="CM14" s="33"/>
      <c r="CN14" s="33"/>
      <c r="CO14" s="33"/>
      <c r="CP14" s="33"/>
    </row>
    <row r="15" spans="1:98" s="32" customFormat="1" ht="26.25" customHeight="1">
      <c r="A15" s="65"/>
      <c r="B15" s="79" t="s">
        <v>246</v>
      </c>
      <c r="C15" s="944">
        <f>表Ⅲ・5!P87</f>
        <v>82.462868691733689</v>
      </c>
      <c r="D15" s="80">
        <f t="shared" si="0"/>
        <v>2.2454174880375762E-2</v>
      </c>
      <c r="E15" s="940">
        <v>78.543057631350706</v>
      </c>
      <c r="F15" s="82">
        <v>2.0996956684148749E-2</v>
      </c>
      <c r="G15" s="1083"/>
      <c r="H15" s="1084"/>
      <c r="I15" s="1084"/>
      <c r="J15" s="1087"/>
      <c r="K15" s="1088"/>
      <c r="L15" s="1096"/>
      <c r="P15" s="33"/>
      <c r="Q15" s="33"/>
      <c r="R15" s="33"/>
      <c r="S15" s="33"/>
      <c r="T15" s="33"/>
      <c r="U15" s="33"/>
      <c r="V15" s="33"/>
      <c r="W15" s="33"/>
      <c r="X15" s="33"/>
      <c r="Y15" s="33"/>
      <c r="Z15" s="33"/>
      <c r="AA15" s="33"/>
      <c r="AB15" s="33"/>
      <c r="AC15" s="33"/>
      <c r="AD15" s="33"/>
      <c r="AE15" s="33"/>
      <c r="AF15" s="33"/>
      <c r="AG15" s="33"/>
      <c r="AH15" s="33"/>
      <c r="AI15" s="33"/>
      <c r="AJ15" s="33"/>
      <c r="AK15" s="33"/>
      <c r="AL15" s="33"/>
      <c r="AM15" s="33"/>
      <c r="AN15" s="33"/>
      <c r="AO15" s="33"/>
      <c r="AP15" s="33"/>
      <c r="AQ15" s="33"/>
      <c r="AR15" s="33"/>
      <c r="AS15" s="33"/>
      <c r="AT15" s="33"/>
      <c r="AU15" s="33"/>
      <c r="AV15" s="33"/>
      <c r="AW15" s="33"/>
      <c r="AX15" s="33"/>
      <c r="AY15" s="33"/>
      <c r="AZ15" s="33"/>
      <c r="BA15" s="33"/>
      <c r="BB15" s="33"/>
      <c r="BC15" s="33"/>
      <c r="BD15" s="33"/>
      <c r="BE15" s="33"/>
      <c r="BF15" s="33"/>
      <c r="BG15" s="33"/>
      <c r="BH15" s="33"/>
      <c r="BI15" s="33"/>
      <c r="BJ15" s="33"/>
      <c r="BK15" s="33"/>
      <c r="BL15" s="33"/>
      <c r="BM15" s="33"/>
      <c r="BN15" s="33"/>
      <c r="BO15" s="33"/>
      <c r="BP15" s="33"/>
      <c r="BQ15" s="33"/>
      <c r="BR15" s="33"/>
      <c r="BS15" s="33"/>
      <c r="BT15" s="33"/>
      <c r="BU15" s="33"/>
      <c r="BV15" s="33"/>
      <c r="BW15" s="33"/>
      <c r="BX15" s="33"/>
      <c r="BY15" s="33"/>
      <c r="BZ15" s="33"/>
      <c r="CA15" s="33"/>
      <c r="CB15" s="33"/>
      <c r="CC15" s="33"/>
      <c r="CD15" s="33"/>
      <c r="CE15" s="33"/>
      <c r="CF15" s="33"/>
      <c r="CG15" s="33"/>
      <c r="CH15" s="33"/>
      <c r="CI15" s="33"/>
      <c r="CJ15" s="33"/>
      <c r="CK15" s="33"/>
      <c r="CL15" s="33"/>
      <c r="CM15" s="33"/>
      <c r="CN15" s="33"/>
      <c r="CO15" s="33"/>
      <c r="CP15" s="33"/>
    </row>
    <row r="16" spans="1:98" s="32" customFormat="1" ht="26.25" customHeight="1">
      <c r="A16" s="65"/>
      <c r="B16" s="79" t="s">
        <v>247</v>
      </c>
      <c r="C16" s="944">
        <f>表Ⅲ・5!Q87</f>
        <v>31.890782653590868</v>
      </c>
      <c r="D16" s="80">
        <f t="shared" si="0"/>
        <v>8.6836805720726194E-3</v>
      </c>
      <c r="E16" s="940">
        <v>15.375785510749092</v>
      </c>
      <c r="F16" s="82">
        <v>4.1104167839920731E-3</v>
      </c>
      <c r="G16" s="1083"/>
      <c r="H16" s="1084"/>
      <c r="I16" s="1084"/>
      <c r="J16" s="1087"/>
      <c r="K16" s="1088"/>
      <c r="L16" s="1096"/>
      <c r="P16" s="33"/>
      <c r="Q16" s="33"/>
      <c r="R16" s="33"/>
      <c r="S16" s="33"/>
      <c r="T16" s="33"/>
      <c r="U16" s="33"/>
      <c r="V16" s="33"/>
      <c r="W16" s="33"/>
      <c r="X16" s="33"/>
      <c r="Y16" s="33"/>
      <c r="Z16" s="33"/>
      <c r="AA16" s="33"/>
      <c r="AB16" s="33"/>
      <c r="AC16" s="33"/>
      <c r="AD16" s="33"/>
      <c r="AE16" s="33"/>
      <c r="AF16" s="33"/>
      <c r="AG16" s="33"/>
      <c r="AH16" s="33"/>
      <c r="AI16" s="33"/>
      <c r="AJ16" s="33"/>
      <c r="AK16" s="33"/>
      <c r="AL16" s="33"/>
      <c r="AM16" s="33"/>
      <c r="AN16" s="33"/>
      <c r="AO16" s="33"/>
      <c r="AP16" s="33"/>
      <c r="AQ16" s="33"/>
      <c r="AR16" s="33"/>
      <c r="AS16" s="33"/>
      <c r="AT16" s="33"/>
      <c r="AU16" s="33"/>
      <c r="AV16" s="33"/>
      <c r="AW16" s="33"/>
      <c r="AX16" s="33"/>
      <c r="AY16" s="33"/>
      <c r="AZ16" s="33"/>
      <c r="BA16" s="33"/>
      <c r="BB16" s="33"/>
      <c r="BC16" s="33"/>
      <c r="BD16" s="33"/>
      <c r="BE16" s="33"/>
      <c r="BF16" s="33"/>
      <c r="BG16" s="33"/>
      <c r="BH16" s="33"/>
      <c r="BI16" s="33"/>
      <c r="BJ16" s="33"/>
      <c r="BK16" s="33"/>
      <c r="BL16" s="33"/>
      <c r="BM16" s="33"/>
      <c r="BN16" s="33"/>
      <c r="BO16" s="33"/>
      <c r="BP16" s="33"/>
      <c r="BQ16" s="33"/>
      <c r="BR16" s="33"/>
      <c r="BS16" s="33"/>
      <c r="BT16" s="33"/>
      <c r="BU16" s="33"/>
      <c r="BV16" s="33"/>
      <c r="BW16" s="33"/>
      <c r="BX16" s="33"/>
      <c r="BY16" s="33"/>
      <c r="BZ16" s="33"/>
      <c r="CA16" s="33"/>
      <c r="CB16" s="33"/>
      <c r="CC16" s="33"/>
      <c r="CD16" s="33"/>
      <c r="CE16" s="33"/>
      <c r="CF16" s="33"/>
      <c r="CG16" s="33"/>
      <c r="CH16" s="33"/>
      <c r="CI16" s="33"/>
      <c r="CJ16" s="33"/>
      <c r="CK16" s="33"/>
      <c r="CL16" s="33"/>
      <c r="CM16" s="33"/>
      <c r="CN16" s="33"/>
      <c r="CO16" s="33"/>
      <c r="CP16" s="33"/>
    </row>
    <row r="17" spans="1:100" s="32" customFormat="1" ht="26.25" customHeight="1">
      <c r="A17" s="65"/>
      <c r="B17" s="79" t="s">
        <v>248</v>
      </c>
      <c r="C17" s="944">
        <f>表Ⅲ・5!R87</f>
        <v>6944.4830313472012</v>
      </c>
      <c r="D17" s="80">
        <f t="shared" si="0"/>
        <v>1.8909436321283737</v>
      </c>
      <c r="E17" s="940">
        <v>6678.691116451806</v>
      </c>
      <c r="F17" s="82">
        <v>1.7854179899277758</v>
      </c>
      <c r="G17" s="1083"/>
      <c r="H17" s="1084"/>
      <c r="I17" s="1084"/>
      <c r="J17" s="1087"/>
      <c r="K17" s="1088"/>
      <c r="L17" s="1096"/>
      <c r="P17" s="33"/>
      <c r="Q17" s="33"/>
      <c r="R17" s="33"/>
      <c r="S17" s="33"/>
      <c r="T17" s="33"/>
      <c r="V17" s="33"/>
      <c r="W17" s="33"/>
      <c r="X17" s="33"/>
      <c r="Y17" s="33"/>
      <c r="Z17" s="33"/>
      <c r="AA17" s="33"/>
      <c r="AB17" s="33"/>
      <c r="AC17" s="33"/>
      <c r="AD17" s="33"/>
      <c r="AE17" s="33"/>
      <c r="AF17" s="33"/>
      <c r="AG17" s="33"/>
      <c r="AH17" s="33"/>
      <c r="AI17" s="33"/>
      <c r="AJ17" s="33"/>
      <c r="AK17" s="33"/>
      <c r="AL17" s="33"/>
      <c r="AM17" s="33"/>
      <c r="AN17" s="33"/>
      <c r="AO17" s="33"/>
      <c r="AP17" s="33"/>
      <c r="AQ17" s="33"/>
      <c r="AR17" s="33"/>
      <c r="AS17" s="33"/>
      <c r="AT17" s="33"/>
      <c r="AU17" s="33"/>
      <c r="AV17" s="33"/>
      <c r="AW17" s="33"/>
      <c r="AX17" s="33"/>
      <c r="AY17" s="33"/>
      <c r="AZ17" s="33"/>
      <c r="BA17" s="33"/>
      <c r="BB17" s="33"/>
      <c r="BC17" s="33"/>
      <c r="BD17" s="33"/>
      <c r="BE17" s="33"/>
      <c r="BF17" s="33"/>
      <c r="BG17" s="33"/>
      <c r="BH17" s="33"/>
      <c r="BI17" s="33"/>
      <c r="BJ17" s="33"/>
      <c r="BK17" s="33"/>
      <c r="BL17" s="33"/>
      <c r="BM17" s="33"/>
      <c r="BN17" s="33"/>
      <c r="BO17" s="33"/>
      <c r="BP17" s="33"/>
      <c r="BQ17" s="33"/>
      <c r="BR17" s="33"/>
      <c r="BS17" s="33"/>
      <c r="BT17" s="33"/>
      <c r="BU17" s="33"/>
      <c r="BV17" s="33"/>
      <c r="BW17" s="33"/>
      <c r="BX17" s="33"/>
      <c r="BY17" s="33"/>
      <c r="BZ17" s="33"/>
      <c r="CA17" s="33"/>
      <c r="CB17" s="33"/>
      <c r="CC17" s="33"/>
      <c r="CD17" s="33"/>
      <c r="CE17" s="33"/>
      <c r="CF17" s="33"/>
      <c r="CG17" s="33"/>
      <c r="CH17" s="33"/>
      <c r="CI17" s="33"/>
      <c r="CJ17" s="33"/>
      <c r="CK17" s="33"/>
      <c r="CL17" s="33"/>
      <c r="CM17" s="33"/>
      <c r="CN17" s="33"/>
      <c r="CO17" s="33"/>
      <c r="CP17" s="33"/>
    </row>
    <row r="18" spans="1:100" s="32" customFormat="1" ht="26.25" customHeight="1">
      <c r="A18" s="65"/>
      <c r="B18" s="79" t="s">
        <v>249</v>
      </c>
      <c r="C18" s="944">
        <f>表Ⅲ・5!S87</f>
        <v>8345.7384527146587</v>
      </c>
      <c r="D18" s="80">
        <f t="shared" si="0"/>
        <v>2.2724975943253445</v>
      </c>
      <c r="E18" s="940">
        <v>8169.1668012991931</v>
      </c>
      <c r="F18" s="82">
        <v>2.1838676344578589</v>
      </c>
      <c r="G18" s="1083"/>
      <c r="H18" s="1084"/>
      <c r="I18" s="1084"/>
      <c r="J18" s="1087"/>
      <c r="K18" s="1088"/>
      <c r="L18" s="1096"/>
      <c r="P18" s="33"/>
      <c r="Q18" s="33"/>
      <c r="R18" s="33"/>
      <c r="S18" s="33"/>
      <c r="T18" s="33"/>
      <c r="V18" s="33"/>
      <c r="W18" s="33"/>
      <c r="X18" s="33"/>
      <c r="Y18" s="33"/>
      <c r="Z18" s="33"/>
      <c r="AA18" s="33"/>
      <c r="AB18" s="33"/>
      <c r="AC18" s="33"/>
      <c r="AD18" s="33"/>
      <c r="AE18" s="33"/>
      <c r="AF18" s="33"/>
      <c r="AG18" s="33"/>
      <c r="AH18" s="33"/>
      <c r="AI18" s="33"/>
      <c r="AJ18" s="33"/>
      <c r="AK18" s="33"/>
      <c r="AL18" s="33"/>
      <c r="AM18" s="33"/>
      <c r="AN18" s="33"/>
      <c r="AO18" s="33"/>
      <c r="AP18" s="33"/>
      <c r="AQ18" s="33"/>
      <c r="AR18" s="33"/>
      <c r="AS18" s="33"/>
      <c r="AT18" s="33"/>
      <c r="AU18" s="33"/>
      <c r="AV18" s="33"/>
      <c r="AW18" s="33"/>
      <c r="AX18" s="33"/>
      <c r="AY18" s="33"/>
      <c r="AZ18" s="33"/>
      <c r="BA18" s="33"/>
      <c r="BB18" s="33"/>
      <c r="BC18" s="33"/>
      <c r="BD18" s="33"/>
      <c r="BE18" s="33"/>
      <c r="BF18" s="33"/>
      <c r="BG18" s="33"/>
      <c r="BH18" s="33"/>
      <c r="BI18" s="33"/>
      <c r="BJ18" s="33"/>
      <c r="BK18" s="33"/>
      <c r="BL18" s="33"/>
      <c r="BM18" s="33"/>
      <c r="BN18" s="33"/>
      <c r="BO18" s="33"/>
      <c r="BP18" s="33"/>
      <c r="BQ18" s="33"/>
      <c r="BR18" s="33"/>
      <c r="BS18" s="33"/>
      <c r="BT18" s="33"/>
      <c r="BU18" s="33"/>
      <c r="BV18" s="33"/>
      <c r="BW18" s="33"/>
      <c r="BX18" s="33"/>
      <c r="BY18" s="33"/>
      <c r="BZ18" s="33"/>
      <c r="CA18" s="33"/>
      <c r="CB18" s="33"/>
      <c r="CC18" s="33"/>
      <c r="CD18" s="33"/>
      <c r="CE18" s="33"/>
      <c r="CF18" s="33"/>
      <c r="CG18" s="33"/>
      <c r="CH18" s="33"/>
      <c r="CI18" s="33"/>
      <c r="CJ18" s="33"/>
      <c r="CK18" s="33"/>
      <c r="CL18" s="33"/>
      <c r="CM18" s="33"/>
      <c r="CN18" s="33"/>
      <c r="CO18" s="33"/>
      <c r="CP18" s="33"/>
    </row>
    <row r="19" spans="1:100" s="32" customFormat="1" ht="26.25" customHeight="1">
      <c r="A19" s="65"/>
      <c r="B19" s="79" t="s">
        <v>250</v>
      </c>
      <c r="C19" s="944">
        <f>表Ⅲ・5!T87</f>
        <v>11126.084591287874</v>
      </c>
      <c r="D19" s="80">
        <f t="shared" si="0"/>
        <v>3.0295701945629183</v>
      </c>
      <c r="E19" s="940">
        <v>12029.326337116039</v>
      </c>
      <c r="F19" s="82">
        <v>3.2158061025001072</v>
      </c>
      <c r="G19" s="1083"/>
      <c r="H19" s="1084"/>
      <c r="I19" s="1084"/>
      <c r="J19" s="1087"/>
      <c r="K19" s="1088"/>
      <c r="L19" s="1096"/>
      <c r="P19" s="33"/>
      <c r="Q19" s="33"/>
      <c r="R19" s="33"/>
      <c r="S19" s="33"/>
      <c r="T19" s="33"/>
      <c r="U19" s="33"/>
      <c r="V19" s="33"/>
      <c r="W19" s="33"/>
      <c r="X19" s="33"/>
      <c r="Y19" s="33"/>
      <c r="Z19" s="33"/>
      <c r="AA19" s="33"/>
      <c r="AB19" s="33"/>
      <c r="AC19" s="33"/>
      <c r="AD19" s="33"/>
      <c r="AE19" s="33"/>
      <c r="AF19" s="33"/>
      <c r="AG19" s="33"/>
      <c r="AH19" s="33"/>
      <c r="AI19" s="33"/>
      <c r="AJ19" s="33"/>
      <c r="AK19" s="33"/>
      <c r="AL19" s="33"/>
      <c r="AM19" s="33"/>
      <c r="AN19" s="33"/>
      <c r="AO19" s="33"/>
      <c r="AP19" s="33"/>
      <c r="AQ19" s="33"/>
      <c r="AR19" s="33"/>
      <c r="AS19" s="33"/>
      <c r="AT19" s="33"/>
      <c r="AU19" s="33"/>
      <c r="AV19" s="33"/>
      <c r="AW19" s="33"/>
      <c r="AX19" s="33"/>
      <c r="AY19" s="33"/>
      <c r="AZ19" s="33"/>
      <c r="BA19" s="33"/>
      <c r="BB19" s="33"/>
      <c r="BC19" s="33"/>
      <c r="BD19" s="33"/>
      <c r="BE19" s="33"/>
      <c r="BF19" s="33"/>
      <c r="BG19" s="33"/>
      <c r="BH19" s="33"/>
      <c r="BI19" s="33"/>
      <c r="BJ19" s="33"/>
      <c r="BK19" s="33"/>
      <c r="BL19" s="33"/>
      <c r="BM19" s="33"/>
      <c r="BN19" s="33"/>
      <c r="BO19" s="33"/>
      <c r="BP19" s="33"/>
      <c r="BQ19" s="33"/>
      <c r="BR19" s="33"/>
      <c r="BS19" s="33"/>
      <c r="BT19" s="33"/>
      <c r="BU19" s="33"/>
      <c r="BV19" s="33"/>
      <c r="BW19" s="33"/>
      <c r="BX19" s="33"/>
      <c r="BY19" s="33"/>
      <c r="BZ19" s="33"/>
      <c r="CA19" s="33"/>
      <c r="CB19" s="33"/>
      <c r="CC19" s="33"/>
      <c r="CD19" s="33"/>
      <c r="CE19" s="33"/>
      <c r="CF19" s="33"/>
      <c r="CG19" s="33"/>
      <c r="CH19" s="33"/>
      <c r="CI19" s="33"/>
      <c r="CJ19" s="33"/>
      <c r="CK19" s="33"/>
      <c r="CL19" s="33"/>
      <c r="CM19" s="33"/>
      <c r="CN19" s="33"/>
      <c r="CO19" s="33"/>
      <c r="CP19" s="33"/>
    </row>
    <row r="20" spans="1:100" ht="26.25" customHeight="1">
      <c r="A20" s="65"/>
      <c r="B20" s="79" t="s">
        <v>251</v>
      </c>
      <c r="C20" s="944">
        <f>表Ⅲ・5!U87</f>
        <v>60680.354133764631</v>
      </c>
      <c r="D20" s="80">
        <f t="shared" si="0"/>
        <v>16.522918801383721</v>
      </c>
      <c r="E20" s="940">
        <v>61851.733469752289</v>
      </c>
      <c r="F20" s="82">
        <v>16.534856264438613</v>
      </c>
      <c r="G20" s="1083"/>
      <c r="H20" s="1084"/>
      <c r="I20" s="1084"/>
      <c r="J20" s="1087"/>
      <c r="K20" s="72"/>
      <c r="L20" s="1098"/>
      <c r="CQ20" s="69"/>
      <c r="CR20" s="69"/>
      <c r="CS20" s="69"/>
      <c r="CT20" s="69"/>
      <c r="CU20" s="69"/>
      <c r="CV20" s="69"/>
    </row>
    <row r="21" spans="1:100" ht="26.25" customHeight="1">
      <c r="A21" s="65"/>
      <c r="B21" s="79" t="s">
        <v>252</v>
      </c>
      <c r="C21" s="944">
        <f>表Ⅲ・5!V87</f>
        <v>80363.101200000005</v>
      </c>
      <c r="D21" s="80">
        <f t="shared" si="0"/>
        <v>21.882420014027751</v>
      </c>
      <c r="E21" s="940">
        <v>81185.734184999994</v>
      </c>
      <c r="F21" s="82">
        <v>21.703424789676657</v>
      </c>
      <c r="G21" s="1083"/>
      <c r="H21" s="1084"/>
      <c r="I21" s="1084"/>
      <c r="J21" s="1087"/>
      <c r="K21" s="72"/>
      <c r="L21" s="1098"/>
      <c r="CQ21" s="69"/>
      <c r="CR21" s="69"/>
      <c r="CS21" s="69"/>
      <c r="CT21" s="69"/>
      <c r="CU21" s="69"/>
      <c r="CV21" s="69"/>
    </row>
    <row r="22" spans="1:100" ht="26.25" customHeight="1">
      <c r="A22" s="65"/>
      <c r="B22" s="79" t="s">
        <v>253</v>
      </c>
      <c r="C22" s="944">
        <f>表Ⅲ・5!W87</f>
        <v>135.2042986304142</v>
      </c>
      <c r="D22" s="80">
        <f t="shared" si="0"/>
        <v>3.6815369319430392E-2</v>
      </c>
      <c r="E22" s="940">
        <v>167.5678143074108</v>
      </c>
      <c r="F22" s="82">
        <v>4.4795991457121473E-2</v>
      </c>
      <c r="G22" s="1083"/>
      <c r="H22" s="1084"/>
      <c r="I22" s="1084"/>
      <c r="J22" s="1087"/>
      <c r="K22" s="72"/>
      <c r="L22" s="1098"/>
      <c r="CQ22" s="69"/>
      <c r="CR22" s="69"/>
      <c r="CS22" s="69"/>
      <c r="CT22" s="69"/>
      <c r="CU22" s="69"/>
      <c r="CV22" s="69"/>
    </row>
    <row r="23" spans="1:100" ht="26.25" customHeight="1" thickBot="1">
      <c r="A23" s="65"/>
      <c r="B23" s="84" t="s">
        <v>254</v>
      </c>
      <c r="C23" s="943">
        <f>表Ⅲ・5!X87</f>
        <v>14630.013267841256</v>
      </c>
      <c r="D23" s="272">
        <f t="shared" si="0"/>
        <v>3.9836702461365565</v>
      </c>
      <c r="E23" s="941">
        <v>16676.492039901343</v>
      </c>
      <c r="F23" s="946">
        <v>4.4581353408578561</v>
      </c>
      <c r="G23" s="1083"/>
      <c r="H23" s="1084"/>
      <c r="I23" s="1084"/>
      <c r="J23" s="1087"/>
      <c r="K23" s="72"/>
      <c r="L23" s="1098"/>
      <c r="CQ23" s="69"/>
      <c r="CR23" s="69"/>
      <c r="CS23" s="69"/>
      <c r="CT23" s="69"/>
      <c r="CU23" s="69"/>
      <c r="CV23" s="69"/>
    </row>
    <row r="24" spans="1:100" ht="26.25" customHeight="1" thickTop="1" thickBot="1">
      <c r="B24" s="85" t="s">
        <v>255</v>
      </c>
      <c r="C24" s="945">
        <f>表Ⅲ・5!Y87</f>
        <v>367249.60561255633</v>
      </c>
      <c r="D24" s="273">
        <f t="shared" si="0"/>
        <v>100</v>
      </c>
      <c r="E24" s="942">
        <v>374068.77012155426</v>
      </c>
      <c r="F24" s="947">
        <v>100</v>
      </c>
      <c r="G24" s="1083"/>
      <c r="H24" s="1084"/>
      <c r="I24" s="1084"/>
      <c r="J24" s="1087"/>
      <c r="K24" s="72"/>
      <c r="L24" s="72"/>
      <c r="CQ24" s="69"/>
      <c r="CR24" s="69"/>
      <c r="CS24" s="69"/>
      <c r="CT24" s="69"/>
      <c r="CU24" s="69"/>
      <c r="CV24" s="69"/>
    </row>
    <row r="25" spans="1:100" s="42" customFormat="1">
      <c r="A25" s="39"/>
      <c r="B25" s="69"/>
      <c r="C25" s="68"/>
      <c r="D25" s="68"/>
      <c r="E25" s="68"/>
      <c r="F25" s="68"/>
      <c r="G25" s="86"/>
      <c r="H25" s="40"/>
      <c r="I25" s="40"/>
      <c r="J25" s="40"/>
      <c r="K25" s="40"/>
      <c r="L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1"/>
      <c r="AA25" s="40"/>
      <c r="AB25" s="40"/>
      <c r="AC25" s="40"/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40"/>
      <c r="AP25" s="40"/>
      <c r="AQ25" s="40"/>
      <c r="AR25" s="40"/>
      <c r="AS25" s="40"/>
      <c r="AT25" s="40"/>
      <c r="AU25" s="40"/>
      <c r="AV25" s="40"/>
      <c r="AW25" s="40"/>
      <c r="AX25" s="40"/>
      <c r="AY25" s="40"/>
      <c r="AZ25" s="40"/>
      <c r="BA25" s="40"/>
      <c r="BB25" s="40"/>
      <c r="BC25" s="40"/>
      <c r="BD25" s="40"/>
      <c r="BE25" s="40"/>
      <c r="BF25" s="40"/>
      <c r="BG25" s="40"/>
      <c r="BH25" s="40"/>
      <c r="BI25" s="40"/>
      <c r="BJ25" s="40"/>
      <c r="BL25" s="40"/>
      <c r="BM25" s="40"/>
      <c r="BN25" s="40"/>
      <c r="BO25" s="40"/>
      <c r="BP25" s="40"/>
      <c r="BQ25" s="40"/>
      <c r="BR25" s="40"/>
      <c r="BS25" s="40"/>
      <c r="BT25" s="40"/>
      <c r="BU25" s="40"/>
      <c r="BV25" s="40"/>
      <c r="BW25" s="40"/>
      <c r="BX25" s="40"/>
      <c r="BY25" s="40"/>
      <c r="BZ25" s="40"/>
      <c r="CA25" s="40"/>
      <c r="CB25" s="40"/>
      <c r="CC25" s="40"/>
      <c r="CD25" s="40"/>
      <c r="CE25" s="40"/>
      <c r="CF25" s="40"/>
      <c r="CG25" s="40"/>
      <c r="CH25" s="40"/>
      <c r="CI25" s="40"/>
      <c r="CJ25" s="40"/>
      <c r="CK25" s="40"/>
      <c r="CL25" s="40"/>
      <c r="CM25" s="40"/>
      <c r="CN25" s="40"/>
      <c r="CO25" s="40"/>
      <c r="CP25" s="40"/>
      <c r="CQ25" s="40"/>
      <c r="CR25" s="40"/>
      <c r="CT25" s="40"/>
      <c r="CU25" s="40"/>
    </row>
    <row r="26" spans="1:100">
      <c r="B26" s="743"/>
      <c r="C26" s="744"/>
      <c r="D26" s="744"/>
      <c r="E26" s="743"/>
      <c r="F26" s="744"/>
    </row>
    <row r="27" spans="1:100">
      <c r="B27" s="743"/>
      <c r="C27" s="745"/>
      <c r="D27" s="745"/>
      <c r="E27" s="743"/>
      <c r="F27" s="745"/>
      <c r="G27" s="746"/>
    </row>
    <row r="28" spans="1:100">
      <c r="B28" s="747"/>
      <c r="C28" s="748"/>
      <c r="D28" s="749"/>
      <c r="E28" s="750"/>
      <c r="F28" s="751"/>
      <c r="G28" s="752"/>
      <c r="K28" s="42"/>
      <c r="L28" s="40"/>
    </row>
    <row r="29" spans="1:100">
      <c r="B29" s="747"/>
      <c r="C29" s="748"/>
      <c r="D29" s="749"/>
      <c r="E29" s="750"/>
      <c r="F29" s="751"/>
      <c r="G29" s="752"/>
    </row>
    <row r="30" spans="1:100">
      <c r="B30" s="747"/>
      <c r="C30" s="748"/>
      <c r="D30" s="749"/>
      <c r="E30" s="750"/>
      <c r="F30" s="751"/>
      <c r="G30" s="752"/>
    </row>
    <row r="31" spans="1:100">
      <c r="B31" s="747"/>
      <c r="C31" s="748"/>
      <c r="D31" s="749"/>
      <c r="E31" s="750"/>
      <c r="F31" s="751"/>
      <c r="G31" s="752"/>
    </row>
    <row r="32" spans="1:100">
      <c r="B32" s="747"/>
      <c r="C32" s="748"/>
      <c r="D32" s="749"/>
      <c r="E32" s="750"/>
      <c r="F32" s="751"/>
      <c r="G32" s="752"/>
    </row>
    <row r="33" spans="1:102">
      <c r="B33" s="747"/>
      <c r="C33" s="748"/>
      <c r="D33" s="749"/>
      <c r="E33" s="750"/>
      <c r="F33" s="751"/>
      <c r="G33" s="752"/>
    </row>
    <row r="34" spans="1:102">
      <c r="B34" s="747"/>
      <c r="C34" s="748"/>
      <c r="D34" s="749"/>
      <c r="E34" s="750"/>
      <c r="F34" s="751"/>
      <c r="G34" s="752"/>
    </row>
    <row r="35" spans="1:102">
      <c r="B35" s="747"/>
      <c r="C35" s="748"/>
      <c r="D35" s="749"/>
      <c r="E35" s="750"/>
      <c r="F35" s="751"/>
      <c r="G35" s="752"/>
    </row>
    <row r="36" spans="1:102" s="68" customFormat="1">
      <c r="A36" s="69"/>
      <c r="B36" s="747"/>
      <c r="C36" s="748"/>
      <c r="D36" s="749"/>
      <c r="E36" s="750"/>
      <c r="F36" s="751"/>
      <c r="G36" s="752"/>
      <c r="CW36" s="69"/>
      <c r="CX36" s="69"/>
    </row>
    <row r="37" spans="1:102" s="68" customFormat="1">
      <c r="A37" s="69"/>
      <c r="B37" s="747"/>
      <c r="C37" s="748"/>
      <c r="D37" s="749"/>
      <c r="E37" s="750"/>
      <c r="F37" s="751"/>
      <c r="G37" s="752"/>
      <c r="CW37" s="69"/>
      <c r="CX37" s="69"/>
    </row>
    <row r="38" spans="1:102" s="68" customFormat="1">
      <c r="A38" s="69"/>
      <c r="B38" s="747"/>
      <c r="C38" s="748"/>
      <c r="D38" s="749"/>
      <c r="E38" s="750"/>
      <c r="F38" s="751"/>
      <c r="G38" s="752"/>
      <c r="CW38" s="69"/>
      <c r="CX38" s="69"/>
    </row>
    <row r="39" spans="1:102" s="68" customFormat="1">
      <c r="A39" s="69"/>
      <c r="B39" s="747"/>
      <c r="C39" s="748"/>
      <c r="D39" s="749"/>
      <c r="E39" s="750"/>
      <c r="F39" s="751"/>
      <c r="G39" s="752"/>
      <c r="CW39" s="69"/>
      <c r="CX39" s="69"/>
    </row>
    <row r="40" spans="1:102" s="68" customFormat="1">
      <c r="A40" s="69"/>
      <c r="B40" s="747"/>
      <c r="C40" s="748"/>
      <c r="D40" s="749"/>
      <c r="E40" s="750"/>
      <c r="F40" s="751"/>
      <c r="G40" s="752"/>
      <c r="CW40" s="69"/>
      <c r="CX40" s="69"/>
    </row>
    <row r="41" spans="1:102" s="68" customFormat="1">
      <c r="A41" s="69"/>
      <c r="B41" s="747"/>
      <c r="C41" s="748"/>
      <c r="D41" s="749"/>
      <c r="E41" s="750"/>
      <c r="F41" s="751"/>
      <c r="G41" s="752"/>
      <c r="CW41" s="69"/>
      <c r="CX41" s="69"/>
    </row>
    <row r="42" spans="1:102" s="68" customFormat="1">
      <c r="A42" s="69"/>
      <c r="B42" s="747"/>
      <c r="C42" s="748"/>
      <c r="D42" s="749"/>
      <c r="E42" s="750"/>
      <c r="F42" s="751"/>
      <c r="G42" s="752"/>
      <c r="CW42" s="69"/>
      <c r="CX42" s="69"/>
    </row>
    <row r="43" spans="1:102" s="68" customFormat="1">
      <c r="A43" s="69"/>
      <c r="B43" s="747"/>
      <c r="C43" s="748"/>
      <c r="D43" s="749"/>
      <c r="E43" s="750"/>
      <c r="F43" s="751"/>
      <c r="G43" s="752"/>
      <c r="CW43" s="69"/>
      <c r="CX43" s="69"/>
    </row>
    <row r="44" spans="1:102" s="68" customFormat="1">
      <c r="A44" s="69"/>
      <c r="B44" s="747"/>
      <c r="C44" s="748"/>
      <c r="D44" s="749"/>
      <c r="E44" s="750"/>
      <c r="F44" s="751"/>
      <c r="G44" s="752"/>
      <c r="CW44" s="69"/>
      <c r="CX44" s="69"/>
    </row>
    <row r="45" spans="1:102" s="68" customFormat="1">
      <c r="A45" s="69"/>
      <c r="B45" s="747"/>
      <c r="C45" s="748"/>
      <c r="D45" s="749"/>
      <c r="E45" s="750"/>
      <c r="F45" s="751"/>
      <c r="G45" s="752"/>
      <c r="CW45" s="69"/>
      <c r="CX45" s="69"/>
    </row>
    <row r="46" spans="1:102" s="68" customFormat="1">
      <c r="A46" s="69"/>
      <c r="B46" s="747"/>
      <c r="C46" s="748"/>
      <c r="D46" s="749"/>
      <c r="E46" s="750"/>
      <c r="F46" s="751"/>
      <c r="G46" s="752"/>
      <c r="CW46" s="69"/>
      <c r="CX46" s="69"/>
    </row>
    <row r="47" spans="1:102" s="68" customFormat="1">
      <c r="A47" s="69"/>
      <c r="B47" s="747"/>
      <c r="C47" s="748"/>
      <c r="D47" s="749"/>
      <c r="E47" s="747"/>
      <c r="F47" s="751"/>
      <c r="G47" s="752"/>
      <c r="CW47" s="69"/>
      <c r="CX47" s="69"/>
    </row>
    <row r="48" spans="1:102" s="68" customFormat="1">
      <c r="A48" s="69"/>
      <c r="B48" s="69"/>
      <c r="G48" s="87"/>
      <c r="K48" s="73"/>
      <c r="CW48" s="69"/>
      <c r="CX48" s="69"/>
    </row>
    <row r="49" spans="1:102" s="68" customFormat="1">
      <c r="A49" s="69"/>
      <c r="B49" s="69"/>
      <c r="G49" s="1132"/>
      <c r="K49" s="1133"/>
      <c r="CW49" s="69"/>
      <c r="CX49" s="69"/>
    </row>
    <row r="50" spans="1:102" s="68" customFormat="1">
      <c r="A50" s="69"/>
      <c r="B50" s="743"/>
      <c r="C50" s="1374"/>
      <c r="D50" s="1374"/>
      <c r="E50" s="1106"/>
      <c r="F50" s="1373"/>
      <c r="G50" s="1373"/>
      <c r="K50" s="1133"/>
      <c r="CW50" s="69"/>
      <c r="CX50" s="69"/>
    </row>
    <row r="51" spans="1:102" s="68" customFormat="1">
      <c r="A51" s="69"/>
      <c r="B51" s="743"/>
      <c r="C51" s="745"/>
      <c r="D51" s="745"/>
      <c r="E51" s="1106"/>
      <c r="F51" s="745"/>
      <c r="G51" s="745"/>
      <c r="H51" s="1134"/>
      <c r="I51" s="72"/>
      <c r="J51" s="72"/>
      <c r="K51" s="1133"/>
      <c r="CW51" s="69"/>
      <c r="CX51" s="69"/>
    </row>
    <row r="52" spans="1:102" s="68" customFormat="1">
      <c r="A52" s="69"/>
      <c r="B52" s="750"/>
      <c r="C52" s="1135"/>
      <c r="D52" s="923"/>
      <c r="E52" s="1136"/>
      <c r="F52" s="1135"/>
      <c r="G52" s="1107"/>
      <c r="I52" s="74"/>
      <c r="J52" s="1105"/>
      <c r="K52" s="1133"/>
      <c r="L52" s="1133"/>
      <c r="CW52" s="69"/>
      <c r="CX52" s="69"/>
    </row>
    <row r="53" spans="1:102" s="68" customFormat="1">
      <c r="A53" s="69"/>
      <c r="B53" s="750"/>
      <c r="C53" s="1135"/>
      <c r="D53" s="923"/>
      <c r="E53" s="1136"/>
      <c r="F53" s="1135"/>
      <c r="G53" s="1107"/>
      <c r="I53" s="74"/>
      <c r="J53" s="1105"/>
      <c r="K53" s="1133"/>
      <c r="L53" s="1133"/>
      <c r="CW53" s="69"/>
      <c r="CX53" s="69"/>
    </row>
    <row r="54" spans="1:102" s="68" customFormat="1">
      <c r="A54" s="69"/>
      <c r="B54" s="750"/>
      <c r="C54" s="1135"/>
      <c r="D54" s="923"/>
      <c r="E54" s="1136"/>
      <c r="F54" s="1135"/>
      <c r="G54" s="1107"/>
      <c r="I54" s="74"/>
      <c r="J54" s="1105"/>
      <c r="K54" s="1133"/>
      <c r="L54" s="1133"/>
      <c r="CW54" s="69"/>
      <c r="CX54" s="69"/>
    </row>
    <row r="55" spans="1:102" s="68" customFormat="1">
      <c r="A55" s="69"/>
      <c r="B55" s="750"/>
      <c r="C55" s="1135"/>
      <c r="D55" s="923"/>
      <c r="E55" s="1136"/>
      <c r="F55" s="1135"/>
      <c r="G55" s="1107"/>
      <c r="I55" s="74"/>
      <c r="J55" s="1105"/>
      <c r="K55" s="1133"/>
      <c r="CW55" s="69"/>
      <c r="CX55" s="69"/>
    </row>
    <row r="56" spans="1:102" s="68" customFormat="1">
      <c r="A56" s="69"/>
      <c r="B56" s="750"/>
      <c r="C56" s="1135"/>
      <c r="D56" s="923"/>
      <c r="E56" s="1136"/>
      <c r="F56" s="1135"/>
      <c r="G56" s="1107"/>
      <c r="I56" s="74"/>
      <c r="J56" s="1105"/>
      <c r="K56" s="1133"/>
      <c r="CW56" s="69"/>
      <c r="CX56" s="69"/>
    </row>
    <row r="57" spans="1:102" s="68" customFormat="1">
      <c r="A57" s="69"/>
      <c r="B57" s="750"/>
      <c r="C57" s="1135"/>
      <c r="D57" s="923"/>
      <c r="E57" s="1136"/>
      <c r="F57" s="1135"/>
      <c r="G57" s="1107"/>
      <c r="I57" s="74"/>
      <c r="J57" s="1105"/>
      <c r="K57" s="1133"/>
      <c r="CW57" s="69"/>
      <c r="CX57" s="69"/>
    </row>
    <row r="58" spans="1:102" s="68" customFormat="1">
      <c r="A58" s="69"/>
      <c r="B58" s="750"/>
      <c r="C58" s="1135"/>
      <c r="D58" s="923"/>
      <c r="E58" s="1136"/>
      <c r="F58" s="1135"/>
      <c r="G58" s="1107"/>
      <c r="I58" s="74"/>
      <c r="J58" s="1105"/>
      <c r="K58" s="1133"/>
      <c r="CW58" s="69"/>
      <c r="CX58" s="69"/>
    </row>
    <row r="59" spans="1:102" s="68" customFormat="1">
      <c r="A59" s="69"/>
      <c r="B59" s="750"/>
      <c r="C59" s="1135"/>
      <c r="D59" s="923"/>
      <c r="E59" s="1136"/>
      <c r="F59" s="1135"/>
      <c r="G59" s="1107"/>
      <c r="I59" s="74"/>
      <c r="J59" s="1105"/>
      <c r="K59" s="1133"/>
      <c r="CW59" s="69"/>
      <c r="CX59" s="69"/>
    </row>
    <row r="60" spans="1:102" s="68" customFormat="1">
      <c r="A60" s="69"/>
      <c r="B60" s="750"/>
      <c r="C60" s="1135"/>
      <c r="D60" s="923"/>
      <c r="E60" s="1136"/>
      <c r="F60" s="1135"/>
      <c r="G60" s="1107"/>
      <c r="I60" s="74"/>
      <c r="J60" s="1105"/>
      <c r="K60" s="1133"/>
      <c r="CW60" s="69"/>
      <c r="CX60" s="69"/>
    </row>
    <row r="61" spans="1:102" s="68" customFormat="1">
      <c r="A61" s="69"/>
      <c r="B61" s="750"/>
      <c r="C61" s="1135"/>
      <c r="D61" s="923"/>
      <c r="E61" s="1136"/>
      <c r="F61" s="1135"/>
      <c r="G61" s="1107"/>
      <c r="I61" s="74"/>
      <c r="J61" s="1105"/>
      <c r="K61" s="1133"/>
      <c r="CW61" s="69"/>
      <c r="CX61" s="69"/>
    </row>
    <row r="62" spans="1:102" s="68" customFormat="1">
      <c r="A62" s="69"/>
      <c r="B62" s="750"/>
      <c r="C62" s="1135"/>
      <c r="D62" s="923"/>
      <c r="E62" s="1136"/>
      <c r="F62" s="1135"/>
      <c r="G62" s="1107"/>
      <c r="I62" s="74"/>
      <c r="J62" s="1105"/>
      <c r="K62" s="1133"/>
      <c r="CW62" s="69"/>
      <c r="CX62" s="69"/>
    </row>
    <row r="63" spans="1:102" s="68" customFormat="1">
      <c r="A63" s="69"/>
      <c r="B63" s="750"/>
      <c r="C63" s="1135"/>
      <c r="D63" s="923"/>
      <c r="E63" s="1136"/>
      <c r="F63" s="1135"/>
      <c r="G63" s="1107"/>
      <c r="K63" s="1133"/>
      <c r="CW63" s="69"/>
      <c r="CX63" s="69"/>
    </row>
    <row r="64" spans="1:102">
      <c r="G64" s="1132"/>
      <c r="K64" s="1133"/>
    </row>
    <row r="65" spans="2:17">
      <c r="G65" s="1132"/>
      <c r="K65" s="1133"/>
    </row>
    <row r="66" spans="2:17">
      <c r="C66" s="1373"/>
      <c r="D66" s="1373"/>
      <c r="E66" s="1373"/>
      <c r="F66" s="1373"/>
      <c r="G66" s="1137"/>
      <c r="K66" s="1138"/>
    </row>
    <row r="67" spans="2:17">
      <c r="C67" s="745"/>
      <c r="D67" s="745"/>
      <c r="E67" s="745"/>
      <c r="F67" s="745"/>
      <c r="G67" s="1137"/>
      <c r="K67" s="1138"/>
      <c r="Q67" s="1139"/>
    </row>
    <row r="68" spans="2:17">
      <c r="B68" s="750"/>
      <c r="C68" s="1140"/>
      <c r="D68" s="1141"/>
      <c r="E68" s="271"/>
      <c r="F68" s="1141"/>
      <c r="G68" s="1138"/>
      <c r="K68" s="1138"/>
      <c r="O68" s="1139"/>
      <c r="Q68" s="1139"/>
    </row>
    <row r="69" spans="2:17">
      <c r="B69" s="750"/>
      <c r="C69" s="1140"/>
      <c r="D69" s="1141"/>
      <c r="E69" s="271"/>
      <c r="F69" s="1141"/>
      <c r="G69" s="1138"/>
      <c r="K69" s="1138"/>
      <c r="N69" s="1139"/>
      <c r="O69" s="1139"/>
      <c r="Q69" s="1139"/>
    </row>
    <row r="70" spans="2:17">
      <c r="B70" s="750"/>
      <c r="C70" s="1140"/>
      <c r="D70" s="1141"/>
      <c r="E70" s="271"/>
      <c r="F70" s="1141"/>
      <c r="G70" s="1138"/>
      <c r="K70" s="1138"/>
      <c r="N70" s="1139"/>
      <c r="O70" s="1139"/>
      <c r="Q70" s="1139"/>
    </row>
    <row r="71" spans="2:17">
      <c r="B71" s="750"/>
      <c r="C71" s="1140"/>
      <c r="D71" s="1141"/>
      <c r="E71" s="271"/>
      <c r="F71" s="1141"/>
      <c r="G71" s="1138"/>
      <c r="K71" s="1138"/>
      <c r="N71" s="1139"/>
      <c r="O71" s="1139"/>
      <c r="Q71" s="1139"/>
    </row>
    <row r="72" spans="2:17">
      <c r="B72" s="750"/>
      <c r="C72" s="1140"/>
      <c r="D72" s="1141"/>
      <c r="E72" s="271"/>
      <c r="F72" s="1141"/>
      <c r="G72" s="1138"/>
      <c r="K72" s="1138"/>
      <c r="N72" s="1139"/>
      <c r="O72" s="1139"/>
      <c r="Q72" s="1139"/>
    </row>
    <row r="73" spans="2:17">
      <c r="B73" s="750"/>
      <c r="C73" s="1140"/>
      <c r="D73" s="1141"/>
      <c r="E73" s="271"/>
      <c r="F73" s="1141"/>
      <c r="G73" s="1138"/>
      <c r="K73" s="1138"/>
      <c r="N73" s="1139"/>
      <c r="O73" s="1139"/>
      <c r="Q73" s="1139"/>
    </row>
    <row r="74" spans="2:17">
      <c r="B74" s="750"/>
      <c r="C74" s="1140"/>
      <c r="D74" s="1141"/>
      <c r="E74" s="271"/>
      <c r="F74" s="1141"/>
      <c r="G74" s="1138"/>
      <c r="K74" s="1138"/>
      <c r="N74" s="1139"/>
      <c r="O74" s="1139"/>
      <c r="Q74" s="1139"/>
    </row>
    <row r="75" spans="2:17">
      <c r="B75" s="750"/>
      <c r="C75" s="1140"/>
      <c r="D75" s="1141"/>
      <c r="E75" s="271"/>
      <c r="F75" s="1141"/>
      <c r="G75" s="1138"/>
      <c r="K75" s="1138"/>
      <c r="N75" s="1139"/>
      <c r="O75" s="1139"/>
      <c r="Q75" s="1139"/>
    </row>
    <row r="76" spans="2:17">
      <c r="B76" s="750"/>
      <c r="C76" s="1140"/>
      <c r="D76" s="1141"/>
      <c r="E76" s="271"/>
      <c r="F76" s="1141"/>
      <c r="G76" s="1138"/>
      <c r="K76" s="1138"/>
      <c r="N76" s="1139"/>
      <c r="O76" s="1139"/>
      <c r="Q76" s="1139"/>
    </row>
    <row r="77" spans="2:17">
      <c r="B77" s="750"/>
      <c r="C77" s="1140"/>
      <c r="D77" s="1141"/>
      <c r="E77" s="271"/>
      <c r="F77" s="1141"/>
      <c r="G77" s="1138"/>
      <c r="K77" s="1138"/>
      <c r="N77" s="1139"/>
      <c r="O77" s="1139"/>
      <c r="Q77" s="1139"/>
    </row>
    <row r="78" spans="2:17">
      <c r="B78" s="750"/>
      <c r="C78" s="1140"/>
      <c r="D78" s="1141"/>
      <c r="E78" s="271"/>
      <c r="F78" s="1141"/>
      <c r="G78" s="1138"/>
      <c r="K78" s="1138"/>
      <c r="N78" s="1139"/>
      <c r="O78" s="1139"/>
      <c r="Q78" s="1139"/>
    </row>
    <row r="79" spans="2:17">
      <c r="B79" s="750"/>
      <c r="C79" s="1142"/>
      <c r="D79" s="1141"/>
      <c r="E79" s="1143"/>
      <c r="F79" s="1141"/>
      <c r="G79" s="1138"/>
      <c r="K79" s="1138"/>
      <c r="N79" s="1139"/>
      <c r="O79" s="1139"/>
      <c r="Q79" s="1139"/>
    </row>
    <row r="80" spans="2:17">
      <c r="B80" s="750"/>
      <c r="C80" s="1140"/>
      <c r="D80" s="1141"/>
      <c r="E80" s="271"/>
      <c r="F80" s="1141"/>
      <c r="G80" s="1138"/>
      <c r="K80" s="1138"/>
      <c r="N80" s="1139"/>
      <c r="O80" s="1139"/>
      <c r="Q80" s="1139"/>
    </row>
    <row r="81" spans="2:17">
      <c r="B81" s="750"/>
      <c r="C81" s="1140"/>
      <c r="D81" s="1141"/>
      <c r="E81" s="271"/>
      <c r="F81" s="1141"/>
      <c r="G81" s="1138"/>
      <c r="K81" s="1138"/>
      <c r="N81" s="1139"/>
      <c r="O81" s="1139"/>
      <c r="Q81" s="1139"/>
    </row>
    <row r="82" spans="2:17">
      <c r="B82" s="750"/>
      <c r="C82" s="1140"/>
      <c r="D82" s="1141"/>
      <c r="E82" s="271"/>
      <c r="F82" s="1141"/>
      <c r="G82" s="1138"/>
      <c r="K82" s="1138"/>
      <c r="N82" s="1139"/>
      <c r="O82" s="1139"/>
      <c r="Q82" s="1139"/>
    </row>
    <row r="83" spans="2:17">
      <c r="B83" s="750"/>
      <c r="C83" s="1140"/>
      <c r="D83" s="1141"/>
      <c r="E83" s="271"/>
      <c r="F83" s="1141"/>
      <c r="G83" s="1138"/>
      <c r="K83" s="1138"/>
      <c r="N83" s="1139"/>
      <c r="O83" s="1139"/>
      <c r="Q83" s="1139"/>
    </row>
    <row r="84" spans="2:17">
      <c r="B84" s="750"/>
      <c r="C84" s="1140"/>
      <c r="D84" s="1141"/>
      <c r="E84" s="271"/>
      <c r="F84" s="1141"/>
      <c r="G84" s="1138"/>
      <c r="K84" s="1138"/>
      <c r="N84" s="1139"/>
      <c r="O84" s="1139"/>
      <c r="Q84" s="1139"/>
    </row>
    <row r="85" spans="2:17">
      <c r="B85" s="750"/>
      <c r="C85" s="1140"/>
      <c r="D85" s="1141"/>
      <c r="E85" s="271"/>
      <c r="F85" s="1141"/>
      <c r="G85" s="1138"/>
      <c r="K85" s="1138"/>
      <c r="N85" s="1139"/>
      <c r="O85" s="1139"/>
      <c r="Q85" s="1139"/>
    </row>
    <row r="86" spans="2:17">
      <c r="B86" s="750"/>
      <c r="C86" s="1140"/>
      <c r="D86" s="1141"/>
      <c r="E86" s="271"/>
      <c r="F86" s="1141"/>
      <c r="G86" s="1138"/>
      <c r="K86" s="1138"/>
      <c r="N86" s="1139"/>
      <c r="O86" s="1139"/>
    </row>
    <row r="87" spans="2:17">
      <c r="B87" s="750"/>
      <c r="C87" s="1140"/>
      <c r="D87" s="1141"/>
      <c r="E87" s="271"/>
      <c r="F87" s="1141"/>
      <c r="G87" s="1137"/>
      <c r="K87" s="1138"/>
      <c r="N87" s="1139"/>
    </row>
    <row r="88" spans="2:17">
      <c r="G88" s="1137"/>
      <c r="K88" s="1138"/>
    </row>
    <row r="89" spans="2:17">
      <c r="G89" s="1137"/>
      <c r="K89" s="1138"/>
    </row>
    <row r="90" spans="2:17">
      <c r="G90" s="1137"/>
      <c r="K90" s="1138"/>
    </row>
    <row r="91" spans="2:17">
      <c r="G91" s="1137"/>
      <c r="K91" s="1138"/>
    </row>
    <row r="92" spans="2:17">
      <c r="G92" s="1137"/>
      <c r="K92" s="1138"/>
    </row>
    <row r="93" spans="2:17">
      <c r="G93" s="1137"/>
      <c r="K93" s="1138"/>
    </row>
    <row r="94" spans="2:17">
      <c r="G94" s="1137"/>
      <c r="K94" s="1138"/>
    </row>
    <row r="95" spans="2:17">
      <c r="G95" s="1137"/>
      <c r="K95" s="1138"/>
    </row>
    <row r="96" spans="2:17">
      <c r="G96" s="1137"/>
      <c r="K96" s="1138"/>
    </row>
    <row r="97" spans="3:11">
      <c r="G97" s="1137"/>
      <c r="K97" s="1138"/>
    </row>
    <row r="98" spans="3:11">
      <c r="G98" s="1137"/>
      <c r="K98" s="1138"/>
    </row>
    <row r="99" spans="3:11">
      <c r="G99" s="1137"/>
      <c r="K99" s="1138"/>
    </row>
    <row r="100" spans="3:11">
      <c r="G100" s="1137"/>
      <c r="K100" s="1138"/>
    </row>
    <row r="101" spans="3:11">
      <c r="G101" s="1137"/>
      <c r="K101" s="1138"/>
    </row>
    <row r="102" spans="3:11">
      <c r="G102" s="1137"/>
      <c r="K102" s="1138"/>
    </row>
    <row r="103" spans="3:11">
      <c r="G103" s="1137"/>
      <c r="K103" s="1138"/>
    </row>
    <row r="104" spans="3:11">
      <c r="G104" s="1137"/>
      <c r="K104" s="1138"/>
    </row>
    <row r="105" spans="3:11">
      <c r="G105" s="1137"/>
      <c r="K105" s="1138"/>
    </row>
    <row r="106" spans="3:11">
      <c r="D106" s="744"/>
      <c r="E106" s="1389"/>
      <c r="F106" s="1373"/>
      <c r="G106" s="1373"/>
      <c r="K106" s="1138"/>
    </row>
    <row r="107" spans="3:11">
      <c r="D107" s="745"/>
      <c r="E107" s="1389"/>
      <c r="F107" s="745"/>
      <c r="G107" s="745"/>
      <c r="K107" s="1138"/>
    </row>
    <row r="108" spans="3:11">
      <c r="C108" s="69"/>
      <c r="D108" s="1139"/>
      <c r="E108" s="1139"/>
      <c r="F108" s="1139"/>
      <c r="G108" s="1139"/>
      <c r="K108" s="1138"/>
    </row>
    <row r="109" spans="3:11">
      <c r="C109" s="69"/>
      <c r="D109" s="1139"/>
      <c r="E109" s="1139"/>
      <c r="F109" s="1139"/>
      <c r="G109" s="1139"/>
      <c r="K109" s="1138"/>
    </row>
    <row r="110" spans="3:11">
      <c r="C110" s="69"/>
      <c r="D110" s="1139"/>
      <c r="E110" s="1139"/>
      <c r="F110" s="1139"/>
      <c r="G110" s="1139"/>
      <c r="K110" s="1138"/>
    </row>
    <row r="111" spans="3:11">
      <c r="C111" s="69"/>
      <c r="D111" s="1139"/>
      <c r="E111" s="1139"/>
      <c r="F111" s="1139"/>
      <c r="G111" s="1139"/>
      <c r="K111" s="1138"/>
    </row>
    <row r="112" spans="3:11">
      <c r="C112" s="1139"/>
      <c r="D112" s="69"/>
      <c r="E112" s="1139"/>
      <c r="F112" s="1139"/>
      <c r="G112" s="1139"/>
      <c r="K112" s="1138"/>
    </row>
    <row r="113" spans="3:11">
      <c r="C113" s="1139"/>
      <c r="D113" s="69"/>
      <c r="E113" s="1139"/>
      <c r="F113" s="1139"/>
      <c r="G113" s="1139"/>
      <c r="K113" s="1138"/>
    </row>
    <row r="114" spans="3:11">
      <c r="C114" s="1139"/>
      <c r="D114" s="69"/>
      <c r="E114" s="1139"/>
      <c r="F114" s="1139"/>
      <c r="G114" s="1139"/>
      <c r="K114" s="1138"/>
    </row>
    <row r="115" spans="3:11">
      <c r="C115" s="1139"/>
      <c r="D115" s="69"/>
      <c r="E115" s="1139"/>
      <c r="F115" s="1139"/>
      <c r="G115" s="1139"/>
      <c r="K115" s="1138"/>
    </row>
    <row r="116" spans="3:11">
      <c r="C116" s="1139"/>
      <c r="D116" s="69"/>
      <c r="E116" s="1139"/>
      <c r="F116" s="1139"/>
      <c r="G116" s="1139"/>
      <c r="K116" s="1138"/>
    </row>
    <row r="117" spans="3:11">
      <c r="C117" s="1139"/>
      <c r="D117" s="69"/>
      <c r="E117" s="1139"/>
      <c r="F117" s="1139"/>
      <c r="G117" s="1139"/>
      <c r="K117" s="1138"/>
    </row>
    <row r="118" spans="3:11">
      <c r="C118" s="1139"/>
      <c r="D118" s="69"/>
      <c r="E118" s="1139"/>
      <c r="F118" s="1139"/>
      <c r="G118" s="1139"/>
      <c r="K118" s="1138"/>
    </row>
    <row r="119" spans="3:11">
      <c r="C119" s="1139"/>
      <c r="D119" s="69"/>
      <c r="E119" s="1139"/>
      <c r="F119" s="1139"/>
      <c r="G119" s="1139"/>
      <c r="K119" s="1138"/>
    </row>
    <row r="120" spans="3:11">
      <c r="C120" s="1139"/>
      <c r="D120" s="69"/>
      <c r="E120" s="1139"/>
      <c r="F120" s="1139"/>
      <c r="G120" s="1139"/>
      <c r="K120" s="1138"/>
    </row>
    <row r="121" spans="3:11">
      <c r="C121" s="1139"/>
      <c r="D121" s="69"/>
      <c r="E121" s="1139"/>
      <c r="F121" s="1139"/>
      <c r="G121" s="1139"/>
      <c r="K121" s="1138"/>
    </row>
    <row r="122" spans="3:11">
      <c r="C122" s="1139"/>
      <c r="D122" s="69"/>
      <c r="E122" s="1139"/>
      <c r="F122" s="1139"/>
      <c r="G122" s="1139"/>
      <c r="K122" s="1138"/>
    </row>
    <row r="123" spans="3:11">
      <c r="C123" s="1139"/>
      <c r="D123" s="69"/>
      <c r="E123" s="1139"/>
      <c r="F123" s="1139"/>
      <c r="G123" s="1139"/>
      <c r="K123" s="1138"/>
    </row>
    <row r="124" spans="3:11">
      <c r="C124" s="1139"/>
      <c r="D124" s="69"/>
      <c r="E124" s="1139"/>
      <c r="F124" s="1139"/>
      <c r="G124" s="1139"/>
      <c r="K124" s="1138"/>
    </row>
    <row r="125" spans="3:11">
      <c r="C125" s="1139"/>
      <c r="D125" s="69"/>
      <c r="E125" s="1139"/>
      <c r="F125" s="1139"/>
      <c r="G125" s="1139"/>
      <c r="K125" s="1138"/>
    </row>
    <row r="126" spans="3:11">
      <c r="C126" s="1139"/>
      <c r="D126" s="69"/>
      <c r="E126" s="1139"/>
      <c r="F126" s="1139"/>
      <c r="G126" s="1139"/>
      <c r="K126" s="1138"/>
    </row>
    <row r="127" spans="3:11">
      <c r="C127" s="1139"/>
      <c r="D127" s="69"/>
      <c r="E127" s="1139"/>
      <c r="F127" s="1139"/>
      <c r="G127" s="1139"/>
      <c r="K127" s="1138"/>
    </row>
    <row r="128" spans="3:11">
      <c r="C128" s="1139"/>
      <c r="D128" s="69"/>
      <c r="E128" s="1139"/>
      <c r="F128" s="1139"/>
      <c r="G128" s="1139"/>
      <c r="K128" s="1138"/>
    </row>
    <row r="129" spans="3:11">
      <c r="C129" s="1139"/>
      <c r="D129" s="69"/>
      <c r="E129" s="1139"/>
      <c r="F129" s="1139"/>
      <c r="G129" s="1139"/>
      <c r="K129" s="1138"/>
    </row>
    <row r="130" spans="3:11">
      <c r="C130" s="1139"/>
      <c r="D130" s="69"/>
      <c r="E130" s="1139"/>
      <c r="F130" s="1139"/>
      <c r="G130" s="1139"/>
      <c r="K130" s="1138"/>
    </row>
    <row r="131" spans="3:11">
      <c r="C131" s="1139"/>
      <c r="D131" s="69"/>
      <c r="E131" s="1139"/>
      <c r="F131" s="1139"/>
      <c r="G131" s="1139"/>
      <c r="K131" s="1138"/>
    </row>
    <row r="132" spans="3:11">
      <c r="D132" s="91"/>
      <c r="E132" s="91"/>
      <c r="F132" s="91"/>
      <c r="G132" s="91"/>
    </row>
    <row r="133" spans="3:11">
      <c r="D133" s="91"/>
      <c r="E133" s="91"/>
      <c r="F133" s="91"/>
      <c r="G133" s="91"/>
    </row>
    <row r="134" spans="3:11">
      <c r="D134" s="91"/>
      <c r="E134" s="91"/>
      <c r="F134" s="91"/>
      <c r="G134" s="91"/>
    </row>
    <row r="135" spans="3:11">
      <c r="D135" s="91"/>
      <c r="E135" s="91"/>
      <c r="F135" s="91"/>
      <c r="G135" s="91"/>
    </row>
    <row r="136" spans="3:11">
      <c r="D136" s="91"/>
      <c r="E136" s="91"/>
      <c r="F136" s="91"/>
      <c r="G136" s="91"/>
    </row>
    <row r="137" spans="3:11">
      <c r="C137" s="69"/>
      <c r="D137" s="91"/>
      <c r="E137" s="91"/>
      <c r="F137" s="91"/>
      <c r="G137" s="91"/>
    </row>
    <row r="138" spans="3:11">
      <c r="C138" s="69"/>
      <c r="D138" s="91"/>
      <c r="E138" s="91"/>
      <c r="F138" s="91"/>
      <c r="G138" s="91"/>
    </row>
    <row r="139" spans="3:11">
      <c r="C139" s="69"/>
      <c r="D139" s="91"/>
      <c r="E139" s="91"/>
      <c r="F139" s="91"/>
      <c r="G139" s="91"/>
    </row>
    <row r="140" spans="3:11">
      <c r="C140" s="69"/>
      <c r="D140" s="91"/>
      <c r="E140" s="91"/>
      <c r="F140" s="91"/>
      <c r="G140" s="91"/>
    </row>
    <row r="141" spans="3:11">
      <c r="C141" s="69"/>
      <c r="D141" s="91"/>
      <c r="E141" s="91"/>
      <c r="F141" s="91"/>
      <c r="G141" s="91"/>
    </row>
    <row r="142" spans="3:11">
      <c r="C142" s="69"/>
      <c r="D142" s="91"/>
      <c r="E142" s="91"/>
      <c r="F142" s="91"/>
      <c r="G142" s="91"/>
    </row>
    <row r="143" spans="3:11">
      <c r="C143" s="69"/>
      <c r="D143" s="91"/>
      <c r="E143" s="91"/>
      <c r="F143" s="91"/>
      <c r="G143" s="91"/>
    </row>
    <row r="144" spans="3:11">
      <c r="C144" s="69"/>
      <c r="D144" s="91"/>
      <c r="E144" s="91"/>
      <c r="F144" s="91"/>
      <c r="G144" s="91"/>
    </row>
    <row r="145" spans="3:7">
      <c r="C145" s="69"/>
      <c r="D145" s="91"/>
      <c r="E145" s="91"/>
      <c r="F145" s="91"/>
      <c r="G145" s="91"/>
    </row>
    <row r="146" spans="3:7">
      <c r="C146" s="69"/>
      <c r="D146" s="91"/>
      <c r="E146" s="91"/>
      <c r="F146" s="91"/>
      <c r="G146" s="91"/>
    </row>
    <row r="147" spans="3:7">
      <c r="C147" s="69"/>
      <c r="D147" s="91"/>
      <c r="E147" s="91"/>
      <c r="F147" s="91"/>
      <c r="G147" s="91"/>
    </row>
    <row r="148" spans="3:7">
      <c r="C148" s="69"/>
      <c r="D148" s="91"/>
      <c r="E148" s="91"/>
      <c r="F148" s="91"/>
      <c r="G148" s="91"/>
    </row>
    <row r="149" spans="3:7">
      <c r="C149" s="69"/>
      <c r="D149" s="91"/>
      <c r="E149" s="91"/>
      <c r="F149" s="91"/>
      <c r="G149" s="91"/>
    </row>
  </sheetData>
  <sortState xmlns:xlrd2="http://schemas.microsoft.com/office/spreadsheetml/2017/richdata2" ref="P67:Q85">
    <sortCondition descending="1" ref="Q67:Q85"/>
  </sortState>
  <mergeCells count="9">
    <mergeCell ref="B3:B4"/>
    <mergeCell ref="E3:F3"/>
    <mergeCell ref="C3:D3"/>
    <mergeCell ref="F106:G106"/>
    <mergeCell ref="E106:E107"/>
    <mergeCell ref="C66:D66"/>
    <mergeCell ref="E66:F66"/>
    <mergeCell ref="C50:D50"/>
    <mergeCell ref="F50:G50"/>
  </mergeCells>
  <phoneticPr fontId="16"/>
  <conditionalFormatting sqref="G5:G23">
    <cfRule type="expression" dxfId="55" priority="6">
      <formula>OR(K5=9,K5=10)</formula>
    </cfRule>
    <cfRule type="expression" dxfId="54" priority="9">
      <formula>OR(K5=1,K5=2)</formula>
    </cfRule>
  </conditionalFormatting>
  <conditionalFormatting sqref="H5:H23">
    <cfRule type="expression" dxfId="53" priority="7">
      <formula>OR(K5=9,K5=10)</formula>
    </cfRule>
    <cfRule type="expression" dxfId="52" priority="10">
      <formula>OR(K5=1,K5=2)</formula>
    </cfRule>
  </conditionalFormatting>
  <conditionalFormatting sqref="I5:I23">
    <cfRule type="expression" dxfId="51" priority="8">
      <formula>OR(K5=9,K5=10)</formula>
    </cfRule>
    <cfRule type="expression" dxfId="50" priority="11">
      <formula>OR(K5=1,K5=2)</formula>
    </cfRule>
  </conditionalFormatting>
  <conditionalFormatting sqref="J5:J23">
    <cfRule type="expression" dxfId="49" priority="4">
      <formula>OR(K5=9,K5=10)</formula>
    </cfRule>
    <cfRule type="expression" dxfId="48" priority="5">
      <formula>OR(K5=1,K5=2)</formula>
    </cfRule>
  </conditionalFormatting>
  <conditionalFormatting sqref="J52:J62">
    <cfRule type="top10" dxfId="47" priority="12" bottom="1" rank="2"/>
    <cfRule type="top10" dxfId="46" priority="13" rank="2"/>
  </conditionalFormatting>
  <conditionalFormatting sqref="K5 K6:L23">
    <cfRule type="expression" dxfId="45" priority="1">
      <formula>OR(K5=9,K5=10)</formula>
    </cfRule>
    <cfRule type="expression" dxfId="44" priority="2">
      <formula>OR(K5=1,K5=2)</formula>
    </cfRule>
  </conditionalFormatting>
  <printOptions horizontalCentered="1" verticalCentered="1"/>
  <pageMargins left="0.39370078740157483" right="0.19685039370078741" top="0.59055118110236227" bottom="0.39370078740157483" header="0.11811023622047245" footer="0.27559055118110237"/>
  <pageSetup paperSize="9" fitToHeight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6">
    <tabColor theme="4"/>
    <pageSetUpPr fitToPage="1"/>
  </sheetPr>
  <dimension ref="A1:CX149"/>
  <sheetViews>
    <sheetView showGridLines="0" showZeros="0" zoomScaleNormal="100" zoomScaleSheetLayoutView="100" workbookViewId="0">
      <selection activeCell="P22" sqref="P22"/>
    </sheetView>
  </sheetViews>
  <sheetFormatPr defaultColWidth="8.81640625" defaultRowHeight="13"/>
  <cols>
    <col min="1" max="1" width="7.81640625" style="69" customWidth="1"/>
    <col min="2" max="2" width="13.26953125" style="69" customWidth="1"/>
    <col min="3" max="6" width="12.1796875" style="68" customWidth="1"/>
    <col min="7" max="8" width="11.453125" style="68" customWidth="1"/>
    <col min="9" max="10" width="10.26953125" style="68" customWidth="1"/>
    <col min="11" max="12" width="10.54296875" style="68" customWidth="1"/>
    <col min="13" max="13" width="13.81640625" style="73" customWidth="1"/>
    <col min="14" max="15" width="10.54296875" style="68" customWidth="1"/>
    <col min="16" max="16" width="11.81640625" style="68" customWidth="1"/>
    <col min="17" max="17" width="10.54296875" style="73" customWidth="1"/>
    <col min="18" max="18" width="6" style="68" customWidth="1"/>
    <col min="19" max="19" width="10.54296875" style="68" customWidth="1"/>
    <col min="20" max="20" width="10.54296875" style="73" customWidth="1"/>
    <col min="21" max="100" width="10.54296875" style="68" customWidth="1"/>
    <col min="101" max="123" width="10.54296875" style="69" customWidth="1"/>
    <col min="124" max="16384" width="8.81640625" style="69"/>
  </cols>
  <sheetData>
    <row r="1" spans="1:101" s="32" customFormat="1" ht="21">
      <c r="A1" s="28"/>
      <c r="B1" s="1061" t="s">
        <v>259</v>
      </c>
      <c r="C1" s="29"/>
      <c r="D1" s="29"/>
      <c r="E1" s="29"/>
      <c r="F1" s="30"/>
      <c r="G1" s="31"/>
      <c r="H1" s="31"/>
      <c r="I1" s="31"/>
      <c r="J1" s="31"/>
      <c r="K1" s="31"/>
      <c r="L1" s="31"/>
      <c r="M1" s="31"/>
      <c r="O1" s="31"/>
      <c r="P1" s="31"/>
      <c r="Q1" s="63"/>
      <c r="R1" s="31"/>
      <c r="T1" s="63"/>
      <c r="U1" s="31"/>
      <c r="V1" s="31"/>
      <c r="W1" s="31"/>
      <c r="X1" s="31"/>
      <c r="Y1" s="31"/>
      <c r="Z1" s="31"/>
      <c r="AA1" s="33"/>
      <c r="AB1" s="33"/>
      <c r="AC1" s="33"/>
      <c r="AD1" s="33"/>
      <c r="AE1" s="33"/>
      <c r="AF1" s="33"/>
      <c r="AG1" s="33"/>
      <c r="AH1" s="33"/>
      <c r="AI1" s="33"/>
      <c r="AJ1" s="33"/>
      <c r="AK1" s="33"/>
      <c r="AL1" s="33"/>
      <c r="AM1" s="33"/>
      <c r="AN1" s="33"/>
      <c r="AO1" s="33"/>
      <c r="AP1" s="33"/>
      <c r="AQ1" s="33"/>
      <c r="AR1" s="33"/>
      <c r="AS1" s="33"/>
      <c r="AT1" s="33"/>
      <c r="AU1" s="33"/>
      <c r="AV1" s="33"/>
      <c r="AW1" s="33"/>
      <c r="AX1" s="33"/>
      <c r="AY1" s="33"/>
      <c r="AZ1" s="33"/>
      <c r="BA1" s="33"/>
      <c r="BB1" s="33"/>
      <c r="BC1" s="33"/>
      <c r="BD1" s="33"/>
      <c r="BE1" s="33"/>
      <c r="BF1" s="33"/>
      <c r="BG1" s="33"/>
      <c r="BH1" s="33"/>
      <c r="BI1" s="33"/>
      <c r="BJ1" s="33"/>
      <c r="BK1" s="33"/>
      <c r="BL1" s="33"/>
      <c r="BM1" s="33"/>
      <c r="BN1" s="33"/>
      <c r="BO1" s="33"/>
      <c r="BP1" s="33"/>
      <c r="BQ1" s="33"/>
      <c r="BR1" s="33"/>
      <c r="BS1" s="33"/>
      <c r="BT1" s="33"/>
      <c r="BU1" s="33"/>
      <c r="BV1" s="33"/>
      <c r="BW1" s="33"/>
      <c r="BX1" s="33"/>
      <c r="BY1" s="33"/>
      <c r="BZ1" s="33"/>
      <c r="CA1" s="33"/>
      <c r="CB1" s="33"/>
      <c r="CC1" s="33"/>
      <c r="CD1" s="33"/>
      <c r="CE1" s="33"/>
      <c r="CF1" s="33"/>
      <c r="CG1" s="33"/>
      <c r="CH1" s="33"/>
      <c r="CI1" s="33"/>
      <c r="CJ1" s="33"/>
      <c r="CK1" s="33"/>
      <c r="CL1" s="33"/>
      <c r="CM1" s="33"/>
      <c r="CN1" s="33"/>
      <c r="CO1" s="33"/>
      <c r="CP1" s="33"/>
      <c r="CQ1" s="33"/>
      <c r="CR1" s="33"/>
      <c r="CS1" s="33"/>
      <c r="CT1" s="33"/>
      <c r="CU1" s="33"/>
      <c r="CV1" s="34"/>
    </row>
    <row r="2" spans="1:101" s="32" customFormat="1" ht="6" customHeight="1" thickBot="1">
      <c r="A2" s="35"/>
      <c r="B2" s="36"/>
      <c r="C2" s="37"/>
      <c r="D2" s="37"/>
      <c r="E2" s="38"/>
      <c r="F2" s="30"/>
      <c r="G2" s="31"/>
      <c r="H2" s="31"/>
      <c r="I2" s="31"/>
      <c r="J2" s="31"/>
      <c r="K2" s="31"/>
      <c r="L2" s="31"/>
      <c r="M2" s="63"/>
      <c r="N2" s="31"/>
      <c r="O2" s="31"/>
      <c r="P2" s="31"/>
      <c r="Q2" s="63"/>
      <c r="R2" s="31"/>
      <c r="S2" s="31"/>
      <c r="T2" s="63"/>
      <c r="U2" s="31"/>
      <c r="V2" s="31"/>
      <c r="W2" s="31"/>
      <c r="X2" s="31"/>
      <c r="Y2" s="31"/>
      <c r="Z2" s="31"/>
      <c r="AA2" s="33"/>
      <c r="AB2" s="33"/>
      <c r="AC2" s="33"/>
      <c r="AD2" s="33"/>
      <c r="AE2" s="33"/>
      <c r="AF2" s="33"/>
      <c r="AG2" s="33"/>
      <c r="AH2" s="33"/>
      <c r="AI2" s="33"/>
      <c r="AJ2" s="33"/>
      <c r="AK2" s="33"/>
      <c r="AL2" s="33"/>
      <c r="AM2" s="33"/>
      <c r="AN2" s="33"/>
      <c r="AO2" s="33"/>
      <c r="AP2" s="33"/>
      <c r="AQ2" s="33"/>
      <c r="AR2" s="33"/>
      <c r="AS2" s="33"/>
      <c r="AT2" s="33"/>
      <c r="AU2" s="33"/>
      <c r="AV2" s="33"/>
      <c r="AW2" s="33"/>
      <c r="AX2" s="33"/>
      <c r="AY2" s="33"/>
      <c r="AZ2" s="33"/>
      <c r="BA2" s="33"/>
      <c r="BB2" s="33"/>
      <c r="BC2" s="33"/>
      <c r="BD2" s="33"/>
      <c r="BE2" s="33"/>
      <c r="BF2" s="33"/>
      <c r="BG2" s="33"/>
      <c r="BH2" s="33"/>
      <c r="BI2" s="33"/>
      <c r="BJ2" s="33"/>
      <c r="BK2" s="33"/>
      <c r="BL2" s="33"/>
      <c r="BM2" s="33"/>
      <c r="BN2" s="33"/>
      <c r="BO2" s="33"/>
      <c r="BP2" s="33"/>
      <c r="BQ2" s="33"/>
      <c r="BR2" s="33"/>
      <c r="BS2" s="33"/>
      <c r="BT2" s="33"/>
      <c r="BU2" s="33"/>
      <c r="BV2" s="33"/>
      <c r="BW2" s="33"/>
      <c r="BX2" s="33"/>
      <c r="BY2" s="33"/>
      <c r="BZ2" s="33"/>
      <c r="CA2" s="33"/>
      <c r="CB2" s="33"/>
      <c r="CC2" s="33"/>
      <c r="CD2" s="33"/>
      <c r="CE2" s="33"/>
      <c r="CF2" s="33"/>
      <c r="CG2" s="33"/>
      <c r="CH2" s="33"/>
      <c r="CI2" s="33"/>
      <c r="CJ2" s="33"/>
      <c r="CK2" s="33"/>
      <c r="CL2" s="33"/>
      <c r="CM2" s="33"/>
      <c r="CN2" s="33"/>
      <c r="CO2" s="33"/>
      <c r="CP2" s="33"/>
      <c r="CQ2" s="33"/>
      <c r="CR2" s="33"/>
      <c r="CS2" s="33"/>
      <c r="CT2" s="33"/>
      <c r="CU2" s="33"/>
      <c r="CV2" s="33"/>
    </row>
    <row r="3" spans="1:101" s="32" customFormat="1" ht="15.75" customHeight="1">
      <c r="A3" s="35"/>
      <c r="B3" s="1391" t="s">
        <v>260</v>
      </c>
      <c r="C3" s="1395" t="s">
        <v>73</v>
      </c>
      <c r="D3" s="1393"/>
      <c r="E3" s="1393" t="s">
        <v>235</v>
      </c>
      <c r="F3" s="1394"/>
      <c r="G3" s="31"/>
      <c r="H3" s="31"/>
      <c r="I3" s="31"/>
      <c r="J3" s="31"/>
      <c r="K3" s="31"/>
      <c r="L3" s="31"/>
      <c r="M3" s="63"/>
      <c r="N3" s="31"/>
      <c r="O3" s="31"/>
      <c r="P3" s="31"/>
      <c r="Q3" s="63"/>
      <c r="R3" s="31"/>
      <c r="S3" s="31"/>
      <c r="T3" s="63"/>
      <c r="U3" s="31"/>
      <c r="V3" s="31"/>
      <c r="W3" s="31"/>
      <c r="X3" s="31"/>
      <c r="Y3" s="31"/>
      <c r="Z3" s="31"/>
      <c r="AA3" s="33"/>
      <c r="AB3" s="33"/>
      <c r="AC3" s="33"/>
      <c r="AD3" s="33"/>
      <c r="AE3" s="33"/>
      <c r="AF3" s="33"/>
      <c r="AG3" s="33"/>
      <c r="AH3" s="33"/>
      <c r="AI3" s="33"/>
      <c r="AJ3" s="33"/>
      <c r="AK3" s="33"/>
      <c r="AL3" s="33"/>
      <c r="AM3" s="33"/>
      <c r="AN3" s="33"/>
      <c r="AO3" s="33"/>
      <c r="AP3" s="33"/>
      <c r="AQ3" s="33"/>
      <c r="AR3" s="33"/>
      <c r="AS3" s="33"/>
      <c r="AT3" s="33"/>
      <c r="AU3" s="33"/>
      <c r="AV3" s="33"/>
      <c r="AW3" s="33"/>
      <c r="AX3" s="33"/>
      <c r="AY3" s="33"/>
      <c r="AZ3" s="33"/>
      <c r="BA3" s="33"/>
      <c r="BB3" s="33"/>
      <c r="BC3" s="33"/>
      <c r="BD3" s="33"/>
      <c r="BE3" s="33"/>
      <c r="BF3" s="33"/>
      <c r="BG3" s="33"/>
      <c r="BH3" s="33"/>
      <c r="BI3" s="33"/>
      <c r="BJ3" s="33"/>
      <c r="BK3" s="33"/>
      <c r="BL3" s="33"/>
      <c r="BM3" s="33"/>
      <c r="BN3" s="33"/>
      <c r="BO3" s="33"/>
      <c r="BP3" s="33"/>
      <c r="BQ3" s="33"/>
      <c r="BR3" s="33"/>
      <c r="BS3" s="33"/>
      <c r="BT3" s="33"/>
      <c r="BU3" s="33"/>
      <c r="BV3" s="33"/>
      <c r="BW3" s="33"/>
      <c r="BX3" s="33"/>
      <c r="BY3" s="33"/>
      <c r="BZ3" s="33"/>
      <c r="CA3" s="33"/>
      <c r="CB3" s="33"/>
      <c r="CC3" s="33"/>
      <c r="CD3" s="33"/>
      <c r="CE3" s="33"/>
      <c r="CF3" s="33"/>
      <c r="CG3" s="33"/>
      <c r="CH3" s="33"/>
      <c r="CI3" s="33"/>
      <c r="CJ3" s="33"/>
      <c r="CK3" s="33"/>
      <c r="CL3" s="33"/>
      <c r="CM3" s="33"/>
      <c r="CN3" s="33"/>
      <c r="CO3" s="33"/>
      <c r="CP3" s="33"/>
      <c r="CQ3" s="33"/>
      <c r="CR3" s="33"/>
      <c r="CS3" s="33"/>
      <c r="CT3" s="33"/>
      <c r="CU3" s="33"/>
      <c r="CV3" s="33"/>
    </row>
    <row r="4" spans="1:101" s="42" customFormat="1" ht="15.75" customHeight="1" thickBot="1">
      <c r="A4" s="39"/>
      <c r="B4" s="1392"/>
      <c r="C4" s="76" t="s">
        <v>139</v>
      </c>
      <c r="D4" s="77" t="s">
        <v>140</v>
      </c>
      <c r="E4" s="77" t="s">
        <v>139</v>
      </c>
      <c r="F4" s="78" t="s">
        <v>140</v>
      </c>
      <c r="G4" s="1079" t="s">
        <v>141</v>
      </c>
      <c r="H4" s="1079" t="s">
        <v>142</v>
      </c>
      <c r="I4" s="1079" t="s">
        <v>143</v>
      </c>
      <c r="J4" s="1073" t="s">
        <v>261</v>
      </c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  <c r="Z4" s="41"/>
      <c r="AA4" s="40"/>
      <c r="AB4" s="40"/>
      <c r="AC4" s="40"/>
      <c r="AD4" s="40"/>
      <c r="AE4" s="40"/>
      <c r="AF4" s="40"/>
      <c r="AG4" s="40"/>
      <c r="AH4" s="40"/>
      <c r="AI4" s="40"/>
      <c r="AJ4" s="40"/>
      <c r="AK4" s="40"/>
      <c r="AL4" s="40"/>
      <c r="AM4" s="40"/>
      <c r="AN4" s="40"/>
      <c r="AO4" s="40"/>
      <c r="AP4" s="40"/>
      <c r="AQ4" s="40"/>
      <c r="AR4" s="40"/>
      <c r="AS4" s="40"/>
      <c r="AT4" s="40"/>
      <c r="AU4" s="40"/>
      <c r="AV4" s="40"/>
      <c r="AW4" s="40"/>
      <c r="AX4" s="40"/>
      <c r="AY4" s="40"/>
      <c r="AZ4" s="40"/>
      <c r="BA4" s="40"/>
      <c r="BB4" s="40"/>
      <c r="BC4" s="40"/>
      <c r="BD4" s="40"/>
      <c r="BE4" s="40"/>
      <c r="BF4" s="40"/>
      <c r="BG4" s="40"/>
      <c r="BH4" s="40"/>
      <c r="BI4" s="40"/>
      <c r="BJ4" s="40"/>
      <c r="BL4" s="40"/>
      <c r="BM4" s="40"/>
      <c r="BN4" s="40"/>
      <c r="BO4" s="40"/>
      <c r="BP4" s="40"/>
      <c r="BQ4" s="40"/>
      <c r="BR4" s="40"/>
      <c r="BS4" s="40"/>
      <c r="BT4" s="40"/>
      <c r="BU4" s="40"/>
      <c r="BV4" s="40"/>
      <c r="BW4" s="40"/>
      <c r="BX4" s="40"/>
      <c r="BY4" s="40"/>
      <c r="BZ4" s="40"/>
      <c r="CA4" s="40"/>
      <c r="CB4" s="40"/>
      <c r="CC4" s="40"/>
      <c r="CD4" s="40"/>
      <c r="CE4" s="40"/>
      <c r="CF4" s="40"/>
      <c r="CG4" s="40"/>
      <c r="CH4" s="40"/>
      <c r="CI4" s="40"/>
      <c r="CJ4" s="40"/>
      <c r="CK4" s="40"/>
      <c r="CL4" s="40"/>
      <c r="CM4" s="40"/>
      <c r="CN4" s="40"/>
      <c r="CO4" s="40"/>
      <c r="CP4" s="40"/>
      <c r="CQ4" s="40"/>
      <c r="CR4" s="40"/>
      <c r="CT4" s="40"/>
      <c r="CU4" s="40"/>
    </row>
    <row r="5" spans="1:101" s="47" customFormat="1" ht="15.75" customHeight="1">
      <c r="A5" s="43"/>
      <c r="B5" s="990" t="s">
        <v>5</v>
      </c>
      <c r="C5" s="991">
        <f>E20</f>
        <v>0</v>
      </c>
      <c r="D5" s="992" t="e">
        <f t="shared" ref="D5:D12" si="0">C5/C$13*100</f>
        <v>#DIV/0!</v>
      </c>
      <c r="E5" s="993">
        <v>35278.941203253096</v>
      </c>
      <c r="F5" s="994">
        <v>9.4311378070372296</v>
      </c>
      <c r="G5" s="1080">
        <f t="shared" ref="G5:G13" si="1">C5-E5</f>
        <v>-35278.941203253096</v>
      </c>
      <c r="H5" s="1081">
        <f t="shared" ref="H5:H13" si="2">(C5/E5)*100</f>
        <v>0</v>
      </c>
      <c r="I5" s="1081">
        <f>H5-100</f>
        <v>-100</v>
      </c>
      <c r="J5" s="1082">
        <f>_xlfn.RANK.EQ(I5,$I$5:$I$12)</f>
        <v>1</v>
      </c>
      <c r="K5" s="46"/>
      <c r="L5" s="46"/>
      <c r="M5" s="46"/>
      <c r="N5" s="46"/>
      <c r="O5" s="46"/>
      <c r="P5" s="46"/>
      <c r="Q5" s="46"/>
      <c r="R5" s="46"/>
      <c r="S5" s="46"/>
      <c r="T5" s="46"/>
      <c r="U5" s="46"/>
      <c r="V5" s="46"/>
      <c r="W5" s="46"/>
      <c r="X5" s="46"/>
      <c r="Y5" s="46"/>
      <c r="Z5" s="46"/>
      <c r="AA5" s="46"/>
      <c r="AB5" s="46"/>
      <c r="AC5" s="46"/>
      <c r="AD5" s="46"/>
      <c r="AE5" s="46"/>
      <c r="AF5" s="46"/>
      <c r="AG5" s="46"/>
      <c r="AH5" s="46"/>
      <c r="AI5" s="46"/>
      <c r="AJ5" s="46"/>
      <c r="AK5" s="46"/>
      <c r="AL5" s="46"/>
      <c r="AM5" s="46"/>
      <c r="AN5" s="46"/>
      <c r="AO5" s="46"/>
      <c r="AP5" s="46"/>
      <c r="AQ5" s="46"/>
      <c r="AR5" s="46"/>
      <c r="AS5" s="46"/>
      <c r="AT5" s="46"/>
      <c r="AU5" s="46"/>
      <c r="AV5" s="46"/>
      <c r="AW5" s="46"/>
      <c r="AX5" s="46"/>
      <c r="AY5" s="46"/>
      <c r="AZ5" s="46"/>
      <c r="BA5" s="46"/>
      <c r="BB5" s="46"/>
      <c r="BC5" s="46"/>
      <c r="BD5" s="46"/>
      <c r="BE5" s="46"/>
      <c r="BF5" s="46"/>
      <c r="BG5" s="46"/>
      <c r="BH5" s="46"/>
      <c r="BI5" s="46"/>
      <c r="BJ5" s="46"/>
      <c r="BK5" s="46"/>
      <c r="BL5" s="46"/>
      <c r="BM5" s="46"/>
      <c r="BN5" s="46"/>
      <c r="BO5" s="46"/>
      <c r="BP5" s="46"/>
      <c r="BQ5" s="46"/>
      <c r="BR5" s="46"/>
      <c r="BS5" s="46"/>
      <c r="BT5" s="46"/>
      <c r="BU5" s="46"/>
      <c r="BV5" s="46"/>
      <c r="BW5" s="46"/>
      <c r="BX5" s="46"/>
      <c r="BY5" s="46"/>
      <c r="BZ5" s="46"/>
      <c r="CA5" s="46"/>
      <c r="CB5" s="46"/>
      <c r="CC5" s="46"/>
      <c r="CD5" s="46"/>
      <c r="CE5" s="46"/>
      <c r="CF5" s="46"/>
      <c r="CG5" s="46"/>
      <c r="CH5" s="46"/>
      <c r="CI5" s="46"/>
      <c r="CJ5" s="46"/>
      <c r="CK5" s="46"/>
      <c r="CL5" s="46"/>
      <c r="CM5" s="46"/>
      <c r="CN5" s="46"/>
      <c r="CO5" s="46"/>
      <c r="CP5" s="46"/>
      <c r="CQ5" s="46"/>
      <c r="CR5" s="46"/>
      <c r="CS5" s="46"/>
      <c r="CT5" s="46"/>
      <c r="CU5" s="46"/>
      <c r="CV5" s="46"/>
      <c r="CW5" s="46"/>
    </row>
    <row r="6" spans="1:101" s="57" customFormat="1" ht="15.75" customHeight="1">
      <c r="A6" s="53"/>
      <c r="B6" s="88" t="s">
        <v>262</v>
      </c>
      <c r="C6" s="754">
        <f>SUM(E21:E26)</f>
        <v>0</v>
      </c>
      <c r="D6" s="80" t="e">
        <f t="shared" si="0"/>
        <v>#DIV/0!</v>
      </c>
      <c r="E6" s="81">
        <v>36005.033083832146</v>
      </c>
      <c r="F6" s="82">
        <v>9.6252443293066783</v>
      </c>
      <c r="G6" s="1080">
        <f t="shared" si="1"/>
        <v>-36005.033083832146</v>
      </c>
      <c r="H6" s="1081">
        <f t="shared" si="2"/>
        <v>0</v>
      </c>
      <c r="I6" s="1081">
        <f>H6-100</f>
        <v>-100</v>
      </c>
      <c r="J6" s="1082">
        <f t="shared" ref="J6:J12" si="3">_xlfn.RANK.EQ(I6,$I$5:$I$12)</f>
        <v>1</v>
      </c>
      <c r="K6" s="52"/>
      <c r="L6" s="52"/>
      <c r="M6" s="89"/>
      <c r="N6" s="52"/>
      <c r="O6" s="52"/>
      <c r="P6" s="52"/>
      <c r="Q6" s="89"/>
      <c r="R6" s="52"/>
      <c r="S6" s="52"/>
      <c r="T6" s="89"/>
      <c r="U6" s="52"/>
      <c r="V6" s="52"/>
      <c r="W6" s="52"/>
      <c r="X6" s="52"/>
      <c r="Y6" s="52"/>
      <c r="Z6" s="52"/>
      <c r="AA6" s="52"/>
      <c r="AB6" s="52"/>
      <c r="AC6" s="52"/>
      <c r="AD6" s="52"/>
      <c r="AE6" s="52"/>
      <c r="AF6" s="52"/>
      <c r="AG6" s="52"/>
      <c r="AH6" s="52"/>
      <c r="AI6" s="52"/>
      <c r="AJ6" s="52"/>
      <c r="AK6" s="52"/>
      <c r="AL6" s="52"/>
      <c r="AM6" s="52"/>
      <c r="AN6" s="52"/>
      <c r="AO6" s="52"/>
      <c r="AP6" s="52"/>
      <c r="AQ6" s="52"/>
      <c r="AR6" s="52"/>
      <c r="AS6" s="52"/>
      <c r="AT6" s="52"/>
      <c r="AU6" s="52"/>
      <c r="AV6" s="52"/>
      <c r="AW6" s="52"/>
      <c r="AX6" s="52"/>
      <c r="AY6" s="52"/>
      <c r="AZ6" s="52"/>
      <c r="BA6" s="52"/>
      <c r="BB6" s="52"/>
      <c r="BC6" s="52"/>
      <c r="BD6" s="52"/>
      <c r="BE6" s="52"/>
      <c r="BF6" s="52"/>
      <c r="BG6" s="52"/>
      <c r="BH6" s="52"/>
      <c r="BI6" s="52"/>
      <c r="BJ6" s="52"/>
      <c r="BK6" s="52"/>
      <c r="BL6" s="52"/>
      <c r="BM6" s="52"/>
      <c r="BN6" s="52"/>
      <c r="BO6" s="52"/>
      <c r="BP6" s="52"/>
      <c r="BQ6" s="52"/>
      <c r="BR6" s="52"/>
      <c r="BS6" s="52"/>
      <c r="BT6" s="52"/>
      <c r="BU6" s="52"/>
      <c r="BV6" s="52"/>
      <c r="BW6" s="52"/>
      <c r="BX6" s="52"/>
      <c r="BY6" s="52"/>
      <c r="BZ6" s="52"/>
      <c r="CA6" s="52"/>
      <c r="CB6" s="52"/>
      <c r="CC6" s="52"/>
      <c r="CD6" s="52"/>
      <c r="CE6" s="52"/>
      <c r="CF6" s="52"/>
      <c r="CG6" s="52"/>
      <c r="CH6" s="52"/>
      <c r="CI6" s="52"/>
      <c r="CJ6" s="52"/>
      <c r="CK6" s="52"/>
      <c r="CL6" s="52"/>
      <c r="CM6" s="52"/>
      <c r="CN6" s="52"/>
      <c r="CO6" s="52"/>
      <c r="CP6" s="52"/>
      <c r="CQ6" s="52"/>
      <c r="CR6" s="52"/>
      <c r="CS6" s="52"/>
      <c r="CT6" s="52"/>
      <c r="CU6" s="52"/>
      <c r="CV6" s="52"/>
      <c r="CW6" s="52"/>
    </row>
    <row r="7" spans="1:101" s="58" customFormat="1" ht="15.75" customHeight="1">
      <c r="A7" s="53"/>
      <c r="B7" s="88" t="s">
        <v>263</v>
      </c>
      <c r="C7" s="754">
        <f>SUM(E27:E33)</f>
        <v>0</v>
      </c>
      <c r="D7" s="80" t="e">
        <f t="shared" si="0"/>
        <v>#DIV/0!</v>
      </c>
      <c r="E7" s="81">
        <v>97620.708404834688</v>
      </c>
      <c r="F7" s="82">
        <v>26.096995045352926</v>
      </c>
      <c r="G7" s="1080">
        <f t="shared" si="1"/>
        <v>-97620.708404834688</v>
      </c>
      <c r="H7" s="1081">
        <f t="shared" si="2"/>
        <v>0</v>
      </c>
      <c r="I7" s="1081">
        <f t="shared" ref="I7:I13" si="4">H7-100</f>
        <v>-100</v>
      </c>
      <c r="J7" s="1082">
        <f t="shared" si="3"/>
        <v>1</v>
      </c>
      <c r="K7" s="52"/>
      <c r="L7" s="52"/>
      <c r="M7" s="89"/>
      <c r="N7" s="52"/>
      <c r="O7" s="52"/>
      <c r="P7" s="52"/>
      <c r="Q7" s="89"/>
      <c r="R7" s="52"/>
      <c r="S7" s="52"/>
      <c r="T7" s="89"/>
      <c r="U7" s="52"/>
      <c r="V7" s="52"/>
      <c r="W7" s="52"/>
      <c r="X7" s="52"/>
      <c r="Y7" s="52"/>
      <c r="Z7" s="52"/>
      <c r="AA7" s="52"/>
      <c r="AB7" s="52"/>
      <c r="AC7" s="52"/>
      <c r="AD7" s="52"/>
      <c r="AE7" s="52"/>
      <c r="AF7" s="52"/>
      <c r="AG7" s="52"/>
      <c r="AH7" s="52"/>
      <c r="AI7" s="52"/>
      <c r="AJ7" s="52"/>
      <c r="AK7" s="52"/>
      <c r="AL7" s="52"/>
      <c r="AM7" s="52"/>
      <c r="AN7" s="52"/>
      <c r="AO7" s="52"/>
      <c r="AP7" s="52"/>
      <c r="AQ7" s="52"/>
      <c r="AR7" s="52"/>
      <c r="AS7" s="52"/>
      <c r="AT7" s="52"/>
      <c r="AU7" s="52"/>
      <c r="AV7" s="52"/>
      <c r="AW7" s="52"/>
      <c r="AX7" s="52"/>
      <c r="AY7" s="52"/>
      <c r="AZ7" s="52"/>
      <c r="BA7" s="52"/>
      <c r="BB7" s="52"/>
      <c r="BC7" s="52"/>
      <c r="BD7" s="52"/>
      <c r="BE7" s="52"/>
      <c r="BF7" s="52"/>
      <c r="BG7" s="52"/>
      <c r="BH7" s="52"/>
      <c r="BI7" s="52"/>
      <c r="BJ7" s="52"/>
      <c r="BK7" s="52"/>
      <c r="BL7" s="52"/>
      <c r="BM7" s="52"/>
      <c r="BN7" s="52"/>
      <c r="BO7" s="52"/>
      <c r="BP7" s="52"/>
      <c r="BQ7" s="52"/>
      <c r="BR7" s="52"/>
      <c r="BS7" s="52"/>
      <c r="BT7" s="52"/>
      <c r="BU7" s="52"/>
      <c r="BV7" s="52"/>
      <c r="BW7" s="52"/>
      <c r="BX7" s="52"/>
      <c r="BY7" s="52"/>
      <c r="BZ7" s="52"/>
      <c r="CA7" s="52"/>
      <c r="CB7" s="52"/>
      <c r="CC7" s="52"/>
      <c r="CD7" s="52"/>
      <c r="CE7" s="52"/>
      <c r="CF7" s="52"/>
      <c r="CG7" s="52"/>
      <c r="CH7" s="52"/>
      <c r="CI7" s="52"/>
      <c r="CJ7" s="52"/>
      <c r="CK7" s="52"/>
      <c r="CL7" s="52"/>
      <c r="CM7" s="52"/>
      <c r="CN7" s="52"/>
      <c r="CO7" s="52"/>
      <c r="CP7" s="52"/>
      <c r="CQ7" s="52"/>
      <c r="CR7" s="52"/>
      <c r="CS7" s="52"/>
      <c r="CT7" s="52"/>
      <c r="CU7" s="52"/>
      <c r="CV7" s="52"/>
      <c r="CW7" s="52"/>
    </row>
    <row r="8" spans="1:101" s="58" customFormat="1" ht="15.75" customHeight="1">
      <c r="A8" s="53"/>
      <c r="B8" s="88" t="s">
        <v>264</v>
      </c>
      <c r="C8" s="754">
        <f>SUM(E34:E42)</f>
        <v>0</v>
      </c>
      <c r="D8" s="80" t="e">
        <f t="shared" si="0"/>
        <v>#DIV/0!</v>
      </c>
      <c r="E8" s="81">
        <v>62224.445739786323</v>
      </c>
      <c r="F8" s="82">
        <v>16.634493630560595</v>
      </c>
      <c r="G8" s="1080">
        <f t="shared" si="1"/>
        <v>-62224.445739786323</v>
      </c>
      <c r="H8" s="1081">
        <f t="shared" si="2"/>
        <v>0</v>
      </c>
      <c r="I8" s="1081">
        <f t="shared" si="4"/>
        <v>-100</v>
      </c>
      <c r="J8" s="1082">
        <f t="shared" si="3"/>
        <v>1</v>
      </c>
      <c r="K8" s="52"/>
      <c r="L8" s="52"/>
      <c r="M8" s="89"/>
      <c r="N8" s="52"/>
      <c r="O8" s="52"/>
      <c r="P8" s="52"/>
      <c r="Q8" s="89"/>
      <c r="R8" s="52"/>
      <c r="S8" s="52"/>
      <c r="T8" s="89"/>
      <c r="U8" s="52"/>
      <c r="V8" s="52"/>
      <c r="W8" s="52"/>
      <c r="X8" s="52"/>
      <c r="Y8" s="52"/>
      <c r="Z8" s="52"/>
      <c r="AA8" s="52"/>
      <c r="AB8" s="52"/>
      <c r="AC8" s="52"/>
      <c r="AD8" s="52"/>
      <c r="AE8" s="52"/>
      <c r="AF8" s="52"/>
      <c r="AG8" s="52"/>
      <c r="AH8" s="52"/>
      <c r="AI8" s="52"/>
      <c r="AJ8" s="52"/>
      <c r="AK8" s="52"/>
      <c r="AL8" s="52"/>
      <c r="AM8" s="52"/>
      <c r="AN8" s="52"/>
      <c r="AO8" s="52"/>
      <c r="AP8" s="52"/>
      <c r="AQ8" s="52"/>
      <c r="AR8" s="52"/>
      <c r="AS8" s="52"/>
      <c r="AT8" s="52"/>
      <c r="AU8" s="52"/>
      <c r="AV8" s="52"/>
      <c r="AW8" s="52"/>
      <c r="AX8" s="52"/>
      <c r="AY8" s="52"/>
      <c r="AZ8" s="52"/>
      <c r="BA8" s="52"/>
      <c r="BB8" s="52"/>
      <c r="BC8" s="52"/>
      <c r="BD8" s="52"/>
      <c r="BE8" s="52"/>
      <c r="BF8" s="52"/>
      <c r="BG8" s="52"/>
      <c r="BH8" s="52"/>
      <c r="BI8" s="52"/>
      <c r="BJ8" s="52"/>
      <c r="BK8" s="52"/>
      <c r="BL8" s="52"/>
      <c r="BM8" s="52"/>
      <c r="BN8" s="52"/>
      <c r="BO8" s="52"/>
      <c r="BP8" s="52"/>
      <c r="BQ8" s="52"/>
      <c r="BR8" s="52"/>
      <c r="BS8" s="52"/>
      <c r="BT8" s="52"/>
      <c r="BU8" s="52"/>
      <c r="BV8" s="52"/>
      <c r="BW8" s="52"/>
      <c r="BX8" s="52"/>
      <c r="BY8" s="52"/>
      <c r="BZ8" s="52"/>
      <c r="CA8" s="52"/>
      <c r="CB8" s="52"/>
      <c r="CC8" s="52"/>
      <c r="CD8" s="52"/>
      <c r="CE8" s="52"/>
      <c r="CF8" s="52"/>
      <c r="CG8" s="52"/>
      <c r="CH8" s="52"/>
      <c r="CI8" s="52"/>
      <c r="CJ8" s="52"/>
      <c r="CK8" s="52"/>
      <c r="CL8" s="52"/>
      <c r="CM8" s="52"/>
      <c r="CN8" s="52"/>
      <c r="CO8" s="52"/>
      <c r="CP8" s="52"/>
      <c r="CQ8" s="52"/>
      <c r="CR8" s="52"/>
      <c r="CS8" s="52"/>
      <c r="CT8" s="52"/>
      <c r="CU8" s="52"/>
      <c r="CV8" s="52"/>
      <c r="CW8" s="52"/>
    </row>
    <row r="9" spans="1:101" s="58" customFormat="1" ht="15.75" customHeight="1">
      <c r="A9" s="53"/>
      <c r="B9" s="88" t="s">
        <v>265</v>
      </c>
      <c r="C9" s="754">
        <f>SUM(E43:E49)</f>
        <v>0</v>
      </c>
      <c r="D9" s="80" t="e">
        <f t="shared" si="0"/>
        <v>#DIV/0!</v>
      </c>
      <c r="E9" s="81">
        <v>51450.178630868017</v>
      </c>
      <c r="F9" s="82">
        <v>13.754203168083018</v>
      </c>
      <c r="G9" s="1080">
        <f t="shared" si="1"/>
        <v>-51450.178630868017</v>
      </c>
      <c r="H9" s="1081">
        <f t="shared" si="2"/>
        <v>0</v>
      </c>
      <c r="I9" s="1081">
        <f t="shared" si="4"/>
        <v>-100</v>
      </c>
      <c r="J9" s="1082">
        <f t="shared" si="3"/>
        <v>1</v>
      </c>
      <c r="K9" s="52"/>
      <c r="L9" s="52"/>
      <c r="M9" s="89"/>
      <c r="N9" s="52"/>
      <c r="O9" s="52"/>
      <c r="P9" s="52"/>
      <c r="Q9" s="89"/>
      <c r="R9" s="52"/>
      <c r="S9" s="52"/>
      <c r="T9" s="89"/>
      <c r="U9" s="52"/>
      <c r="V9" s="52"/>
      <c r="W9" s="52"/>
      <c r="X9" s="52"/>
      <c r="Y9" s="52"/>
      <c r="Z9" s="52"/>
      <c r="AA9" s="52"/>
      <c r="AB9" s="52"/>
      <c r="AC9" s="52"/>
      <c r="AD9" s="52"/>
      <c r="AE9" s="52"/>
      <c r="AF9" s="52"/>
      <c r="AG9" s="52"/>
      <c r="AH9" s="52"/>
      <c r="AI9" s="52"/>
      <c r="AJ9" s="52"/>
      <c r="AK9" s="52"/>
      <c r="AL9" s="52"/>
      <c r="AM9" s="52"/>
      <c r="AN9" s="52"/>
      <c r="AO9" s="52"/>
      <c r="AP9" s="52"/>
      <c r="AQ9" s="52"/>
      <c r="AR9" s="52"/>
      <c r="AS9" s="52"/>
      <c r="AT9" s="52"/>
      <c r="AU9" s="52"/>
      <c r="AV9" s="52"/>
      <c r="AW9" s="52"/>
      <c r="AX9" s="52"/>
      <c r="AY9" s="52"/>
      <c r="AZ9" s="52"/>
      <c r="BA9" s="52"/>
      <c r="BB9" s="52"/>
      <c r="BC9" s="52"/>
      <c r="BD9" s="52"/>
      <c r="BE9" s="52"/>
      <c r="BF9" s="52"/>
      <c r="BG9" s="52"/>
      <c r="BH9" s="52"/>
      <c r="BI9" s="52"/>
      <c r="BJ9" s="52"/>
      <c r="BK9" s="52"/>
      <c r="BL9" s="52"/>
      <c r="BM9" s="52"/>
      <c r="BN9" s="52"/>
      <c r="BO9" s="52"/>
      <c r="BP9" s="52"/>
      <c r="BQ9" s="52"/>
      <c r="BR9" s="52"/>
      <c r="BS9" s="52"/>
      <c r="BT9" s="52"/>
      <c r="BU9" s="52"/>
      <c r="BV9" s="52"/>
      <c r="BW9" s="52"/>
      <c r="BX9" s="52"/>
      <c r="BY9" s="52"/>
      <c r="BZ9" s="52"/>
      <c r="CA9" s="52"/>
      <c r="CB9" s="52"/>
      <c r="CC9" s="52"/>
      <c r="CD9" s="52"/>
      <c r="CE9" s="52"/>
      <c r="CF9" s="52"/>
      <c r="CG9" s="52"/>
      <c r="CH9" s="52"/>
      <c r="CI9" s="52"/>
      <c r="CJ9" s="52"/>
      <c r="CK9" s="52"/>
      <c r="CL9" s="52"/>
      <c r="CM9" s="52"/>
      <c r="CN9" s="52"/>
      <c r="CO9" s="52"/>
      <c r="CP9" s="52"/>
      <c r="CQ9" s="52"/>
      <c r="CR9" s="52"/>
      <c r="CS9" s="52"/>
      <c r="CT9" s="52"/>
      <c r="CU9" s="52"/>
      <c r="CV9" s="52"/>
      <c r="CW9" s="52"/>
    </row>
    <row r="10" spans="1:101" s="58" customFormat="1" ht="15.75" customHeight="1">
      <c r="A10" s="83"/>
      <c r="B10" s="88" t="s">
        <v>266</v>
      </c>
      <c r="C10" s="754">
        <f>SUM(E50:E54)</f>
        <v>0</v>
      </c>
      <c r="D10" s="80" t="e">
        <f t="shared" si="0"/>
        <v>#DIV/0!</v>
      </c>
      <c r="E10" s="81">
        <v>24878.344878010583</v>
      </c>
      <c r="F10" s="82">
        <v>6.6507409506349102</v>
      </c>
      <c r="G10" s="1080">
        <f t="shared" si="1"/>
        <v>-24878.344878010583</v>
      </c>
      <c r="H10" s="1081">
        <f t="shared" si="2"/>
        <v>0</v>
      </c>
      <c r="I10" s="1081">
        <f t="shared" si="4"/>
        <v>-100</v>
      </c>
      <c r="J10" s="1082">
        <f t="shared" si="3"/>
        <v>1</v>
      </c>
      <c r="K10" s="52"/>
      <c r="L10" s="52"/>
      <c r="M10" s="89"/>
      <c r="N10" s="52"/>
      <c r="O10" s="52"/>
      <c r="P10" s="52"/>
      <c r="Q10" s="89"/>
      <c r="R10" s="52"/>
      <c r="S10" s="52"/>
      <c r="T10" s="89"/>
      <c r="U10" s="52"/>
      <c r="V10" s="52"/>
      <c r="W10" s="52"/>
      <c r="X10" s="52"/>
      <c r="Y10" s="52"/>
      <c r="Z10" s="52"/>
      <c r="AA10" s="52"/>
      <c r="AB10" s="52"/>
      <c r="AC10" s="52"/>
      <c r="AD10" s="52"/>
      <c r="AE10" s="52"/>
      <c r="AF10" s="52"/>
      <c r="AG10" s="52"/>
      <c r="AH10" s="52"/>
      <c r="AI10" s="52"/>
      <c r="AJ10" s="52"/>
      <c r="AK10" s="52"/>
      <c r="AL10" s="52"/>
      <c r="AM10" s="52"/>
      <c r="AN10" s="52"/>
      <c r="AO10" s="52"/>
      <c r="AP10" s="52"/>
      <c r="AQ10" s="52"/>
      <c r="AR10" s="52"/>
      <c r="AS10" s="52"/>
      <c r="AT10" s="52"/>
      <c r="AU10" s="52"/>
      <c r="AV10" s="52"/>
      <c r="AW10" s="52"/>
      <c r="AX10" s="52"/>
      <c r="AY10" s="52"/>
      <c r="AZ10" s="52"/>
      <c r="BA10" s="52"/>
      <c r="BB10" s="52"/>
      <c r="BC10" s="52"/>
      <c r="BD10" s="52"/>
      <c r="BE10" s="52"/>
      <c r="BF10" s="52"/>
      <c r="BG10" s="52"/>
      <c r="BH10" s="52"/>
      <c r="BI10" s="52"/>
      <c r="BJ10" s="52"/>
      <c r="BK10" s="52"/>
      <c r="BL10" s="52"/>
      <c r="BM10" s="52"/>
      <c r="BN10" s="52"/>
      <c r="BO10" s="52"/>
      <c r="BP10" s="52"/>
      <c r="BQ10" s="52"/>
      <c r="BR10" s="52"/>
      <c r="BS10" s="52"/>
      <c r="BT10" s="52"/>
      <c r="BU10" s="52"/>
      <c r="BV10" s="52"/>
      <c r="BW10" s="52"/>
      <c r="BX10" s="52"/>
      <c r="BY10" s="52"/>
      <c r="BZ10" s="52"/>
      <c r="CA10" s="52"/>
      <c r="CB10" s="52"/>
      <c r="CC10" s="52"/>
      <c r="CD10" s="52"/>
      <c r="CE10" s="52"/>
      <c r="CF10" s="52"/>
      <c r="CG10" s="52"/>
      <c r="CH10" s="52"/>
      <c r="CI10" s="52"/>
      <c r="CJ10" s="52"/>
      <c r="CK10" s="52"/>
      <c r="CL10" s="52"/>
      <c r="CM10" s="52"/>
      <c r="CN10" s="52"/>
      <c r="CO10" s="52"/>
      <c r="CP10" s="52"/>
      <c r="CQ10" s="52"/>
      <c r="CR10" s="52"/>
      <c r="CS10" s="52"/>
      <c r="CT10" s="52"/>
      <c r="CU10" s="52"/>
      <c r="CV10" s="52"/>
      <c r="CW10" s="52"/>
    </row>
    <row r="11" spans="1:101" s="61" customFormat="1" ht="15.75" customHeight="1">
      <c r="A11" s="64"/>
      <c r="B11" s="88" t="s">
        <v>267</v>
      </c>
      <c r="C11" s="754">
        <f>SUM(E55:E58)</f>
        <v>0</v>
      </c>
      <c r="D11" s="80" t="e">
        <f t="shared" si="0"/>
        <v>#DIV/0!</v>
      </c>
      <c r="E11" s="81">
        <v>14327.803266142926</v>
      </c>
      <c r="F11" s="82">
        <v>3.8302591423194934</v>
      </c>
      <c r="G11" s="1080">
        <f t="shared" si="1"/>
        <v>-14327.803266142926</v>
      </c>
      <c r="H11" s="1081">
        <f t="shared" si="2"/>
        <v>0</v>
      </c>
      <c r="I11" s="1081">
        <f t="shared" si="4"/>
        <v>-100</v>
      </c>
      <c r="J11" s="1082">
        <f t="shared" si="3"/>
        <v>1</v>
      </c>
      <c r="K11" s="52"/>
      <c r="L11" s="52"/>
      <c r="M11" s="89"/>
      <c r="N11" s="52"/>
      <c r="O11" s="52"/>
      <c r="P11" s="52"/>
      <c r="Q11" s="89"/>
      <c r="R11" s="52"/>
      <c r="S11" s="52"/>
      <c r="T11" s="89"/>
      <c r="U11" s="52"/>
      <c r="V11" s="52"/>
      <c r="W11" s="52"/>
      <c r="X11" s="52"/>
      <c r="Y11" s="52"/>
      <c r="Z11" s="52"/>
      <c r="AA11" s="52"/>
      <c r="AB11" s="52"/>
      <c r="AC11" s="52"/>
      <c r="AD11" s="52"/>
      <c r="AE11" s="52"/>
      <c r="AF11" s="52"/>
      <c r="AG11" s="52"/>
      <c r="AH11" s="52"/>
      <c r="AI11" s="52"/>
      <c r="AJ11" s="52"/>
      <c r="AK11" s="52"/>
      <c r="AL11" s="52"/>
      <c r="AM11" s="52"/>
      <c r="AN11" s="52"/>
      <c r="AO11" s="52"/>
      <c r="AP11" s="52"/>
      <c r="AQ11" s="52"/>
      <c r="AR11" s="52"/>
      <c r="AS11" s="52"/>
      <c r="AT11" s="52"/>
      <c r="AU11" s="52"/>
      <c r="AV11" s="52"/>
      <c r="AW11" s="52"/>
      <c r="AX11" s="52"/>
      <c r="AY11" s="52"/>
      <c r="AZ11" s="52"/>
      <c r="BA11" s="52"/>
      <c r="BB11" s="52"/>
      <c r="BC11" s="52"/>
      <c r="BD11" s="52"/>
      <c r="BE11" s="52"/>
      <c r="BF11" s="52"/>
      <c r="BG11" s="52"/>
      <c r="BH11" s="52"/>
      <c r="BI11" s="52"/>
      <c r="BJ11" s="52"/>
      <c r="BK11" s="52"/>
      <c r="BL11" s="52"/>
      <c r="BM11" s="52"/>
      <c r="BN11" s="52"/>
      <c r="BO11" s="52"/>
      <c r="BP11" s="52"/>
      <c r="BQ11" s="52"/>
      <c r="BR11" s="52"/>
      <c r="BS11" s="52"/>
      <c r="BT11" s="52"/>
      <c r="BU11" s="52"/>
      <c r="BV11" s="52"/>
      <c r="BW11" s="52"/>
      <c r="BX11" s="52"/>
      <c r="BY11" s="52"/>
      <c r="BZ11" s="52"/>
      <c r="CA11" s="52"/>
      <c r="CB11" s="52"/>
      <c r="CC11" s="52"/>
      <c r="CD11" s="52"/>
      <c r="CE11" s="52"/>
      <c r="CF11" s="52"/>
      <c r="CG11" s="52"/>
      <c r="CH11" s="52"/>
      <c r="CI11" s="52"/>
      <c r="CJ11" s="52"/>
      <c r="CK11" s="52"/>
      <c r="CL11" s="52"/>
      <c r="CM11" s="52"/>
      <c r="CN11" s="52"/>
      <c r="CO11" s="52"/>
      <c r="CP11" s="52"/>
      <c r="CQ11" s="52"/>
      <c r="CR11" s="52"/>
      <c r="CS11" s="52"/>
      <c r="CT11" s="52"/>
      <c r="CU11" s="52"/>
      <c r="CV11" s="52"/>
    </row>
    <row r="12" spans="1:101" s="32" customFormat="1" ht="15.75" customHeight="1" thickBot="1">
      <c r="A12" s="65"/>
      <c r="B12" s="982" t="s">
        <v>268</v>
      </c>
      <c r="C12" s="983">
        <f>SUM(E59:E66)</f>
        <v>0</v>
      </c>
      <c r="D12" s="984" t="e">
        <f t="shared" si="0"/>
        <v>#DIV/0!</v>
      </c>
      <c r="E12" s="985">
        <v>52283.31491482658</v>
      </c>
      <c r="F12" s="986">
        <v>13.976925926705139</v>
      </c>
      <c r="G12" s="1080">
        <f t="shared" si="1"/>
        <v>-52283.31491482658</v>
      </c>
      <c r="H12" s="1081">
        <f t="shared" si="2"/>
        <v>0</v>
      </c>
      <c r="I12" s="1081">
        <f t="shared" si="4"/>
        <v>-100</v>
      </c>
      <c r="J12" s="1082">
        <f t="shared" si="3"/>
        <v>1</v>
      </c>
      <c r="K12" s="33"/>
      <c r="L12" s="33"/>
      <c r="M12" s="89"/>
      <c r="N12" s="33"/>
      <c r="O12" s="33"/>
      <c r="P12" s="33"/>
      <c r="Q12" s="89"/>
      <c r="R12" s="33"/>
      <c r="S12" s="33"/>
      <c r="T12" s="89"/>
      <c r="U12" s="33"/>
      <c r="V12" s="33"/>
      <c r="W12" s="33"/>
      <c r="X12" s="33"/>
      <c r="Y12" s="33"/>
      <c r="Z12" s="33"/>
      <c r="AA12" s="33"/>
      <c r="AB12" s="33"/>
      <c r="AC12" s="33"/>
      <c r="AD12" s="33"/>
      <c r="AE12" s="33"/>
      <c r="AF12" s="33"/>
      <c r="AG12" s="33"/>
      <c r="AH12" s="33"/>
      <c r="AI12" s="33"/>
      <c r="AJ12" s="33"/>
      <c r="AK12" s="33"/>
      <c r="AL12" s="33"/>
      <c r="AM12" s="33"/>
      <c r="AN12" s="33"/>
      <c r="AO12" s="33"/>
      <c r="AP12" s="33"/>
      <c r="AQ12" s="33"/>
      <c r="AR12" s="33"/>
      <c r="AS12" s="33"/>
      <c r="AT12" s="33"/>
      <c r="AU12" s="33"/>
      <c r="AV12" s="33"/>
      <c r="AW12" s="33"/>
      <c r="AX12" s="33"/>
      <c r="AY12" s="33"/>
      <c r="AZ12" s="33"/>
      <c r="BA12" s="33"/>
      <c r="BB12" s="33"/>
      <c r="BC12" s="33"/>
      <c r="BD12" s="33"/>
      <c r="BE12" s="33"/>
      <c r="BF12" s="33"/>
      <c r="BG12" s="33"/>
      <c r="BH12" s="33"/>
      <c r="BI12" s="33"/>
      <c r="BJ12" s="33"/>
      <c r="BK12" s="33"/>
      <c r="BL12" s="33"/>
      <c r="BM12" s="33"/>
      <c r="BN12" s="33"/>
      <c r="BO12" s="33"/>
      <c r="BP12" s="33"/>
      <c r="BQ12" s="33"/>
      <c r="BR12" s="33"/>
      <c r="BS12" s="33"/>
      <c r="BT12" s="33"/>
      <c r="BU12" s="33"/>
      <c r="BV12" s="33"/>
      <c r="BW12" s="33"/>
      <c r="BX12" s="33"/>
      <c r="BY12" s="33"/>
      <c r="BZ12" s="33"/>
      <c r="CA12" s="33"/>
      <c r="CB12" s="33"/>
      <c r="CC12" s="33"/>
      <c r="CD12" s="33"/>
      <c r="CE12" s="33"/>
      <c r="CF12" s="33"/>
      <c r="CG12" s="33"/>
      <c r="CH12" s="33"/>
      <c r="CI12" s="33"/>
      <c r="CJ12" s="33"/>
      <c r="CK12" s="33"/>
      <c r="CL12" s="33"/>
      <c r="CM12" s="33"/>
      <c r="CN12" s="33"/>
      <c r="CO12" s="33"/>
      <c r="CP12" s="33"/>
      <c r="CQ12" s="33"/>
      <c r="CR12" s="33"/>
      <c r="CS12" s="33"/>
      <c r="CT12" s="33"/>
      <c r="CU12" s="33"/>
      <c r="CV12" s="33"/>
    </row>
    <row r="13" spans="1:101" ht="15.75" customHeight="1" thickTop="1" thickBot="1">
      <c r="B13" s="987" t="s">
        <v>255</v>
      </c>
      <c r="C13" s="988">
        <f>E67</f>
        <v>0</v>
      </c>
      <c r="D13" s="273">
        <v>100</v>
      </c>
      <c r="E13" s="989">
        <v>374068.77012155438</v>
      </c>
      <c r="F13" s="947">
        <v>100</v>
      </c>
      <c r="G13" s="1080">
        <f t="shared" si="1"/>
        <v>-374068.77012155438</v>
      </c>
      <c r="H13" s="1081">
        <f t="shared" si="2"/>
        <v>0</v>
      </c>
      <c r="I13" s="1081">
        <f t="shared" si="4"/>
        <v>-100</v>
      </c>
      <c r="J13" s="1082" t="str">
        <f t="shared" ref="J13" si="5">_xlfn.XLOOKUP(B13,$E$72:$E$79,$A$72:$A$79,"")</f>
        <v/>
      </c>
    </row>
    <row r="14" spans="1:101" s="42" customFormat="1" ht="10.5" customHeight="1">
      <c r="A14" s="39"/>
      <c r="B14" s="1013" t="s">
        <v>269</v>
      </c>
      <c r="C14" s="68"/>
      <c r="D14" s="68"/>
      <c r="E14" s="68"/>
      <c r="F14" s="68"/>
      <c r="G14" s="40"/>
      <c r="H14" s="40"/>
      <c r="I14" s="40"/>
      <c r="J14" s="40"/>
      <c r="K14" s="40"/>
      <c r="L14" s="40"/>
      <c r="M14" s="40"/>
      <c r="N14" s="40"/>
      <c r="O14" s="40"/>
      <c r="P14" s="40"/>
      <c r="Q14" s="40"/>
      <c r="R14" s="40"/>
      <c r="S14" s="40"/>
      <c r="T14" s="40"/>
      <c r="U14" s="40"/>
      <c r="V14" s="40"/>
      <c r="W14" s="40"/>
      <c r="X14" s="40"/>
      <c r="Y14" s="40"/>
      <c r="Z14" s="41"/>
      <c r="AA14" s="40"/>
      <c r="AB14" s="40"/>
      <c r="AC14" s="40"/>
      <c r="AD14" s="40"/>
      <c r="AE14" s="40"/>
      <c r="AF14" s="40"/>
      <c r="AG14" s="40"/>
      <c r="AH14" s="40"/>
      <c r="AI14" s="40"/>
      <c r="AJ14" s="40"/>
      <c r="AK14" s="40"/>
      <c r="AL14" s="40"/>
      <c r="AM14" s="40"/>
      <c r="AN14" s="40"/>
      <c r="AO14" s="40"/>
      <c r="AP14" s="40"/>
      <c r="AQ14" s="40"/>
      <c r="AR14" s="40"/>
      <c r="AS14" s="40"/>
      <c r="AT14" s="40"/>
      <c r="AU14" s="40"/>
      <c r="AV14" s="40"/>
      <c r="AW14" s="40"/>
      <c r="AX14" s="40"/>
      <c r="AY14" s="40"/>
      <c r="AZ14" s="40"/>
      <c r="BA14" s="40"/>
      <c r="BB14" s="40"/>
      <c r="BC14" s="40"/>
      <c r="BD14" s="40"/>
      <c r="BE14" s="40"/>
      <c r="BF14" s="40"/>
      <c r="BG14" s="40"/>
      <c r="BH14" s="40"/>
      <c r="BI14" s="40"/>
      <c r="BJ14" s="40"/>
      <c r="BL14" s="40"/>
      <c r="BM14" s="40"/>
      <c r="BN14" s="40"/>
      <c r="BO14" s="40"/>
      <c r="BP14" s="40"/>
      <c r="BQ14" s="40"/>
      <c r="BR14" s="40"/>
      <c r="BS14" s="40"/>
      <c r="BT14" s="40"/>
      <c r="BU14" s="40"/>
      <c r="BV14" s="40"/>
      <c r="BW14" s="40"/>
      <c r="BX14" s="40"/>
      <c r="BY14" s="40"/>
      <c r="BZ14" s="40"/>
      <c r="CA14" s="40"/>
      <c r="CB14" s="40"/>
      <c r="CC14" s="40"/>
      <c r="CD14" s="40"/>
      <c r="CE14" s="40"/>
      <c r="CF14" s="40"/>
      <c r="CG14" s="40"/>
      <c r="CH14" s="40"/>
      <c r="CI14" s="40"/>
      <c r="CJ14" s="40"/>
      <c r="CK14" s="40"/>
      <c r="CL14" s="40"/>
      <c r="CM14" s="40"/>
      <c r="CN14" s="40"/>
      <c r="CO14" s="40"/>
      <c r="CP14" s="40"/>
      <c r="CQ14" s="40"/>
      <c r="CR14" s="40"/>
      <c r="CT14" s="40"/>
      <c r="CU14" s="40"/>
    </row>
    <row r="15" spans="1:101" s="47" customFormat="1" ht="12.75" customHeight="1">
      <c r="A15" s="43"/>
      <c r="B15" s="912"/>
      <c r="C15" s="68"/>
      <c r="D15" s="68"/>
      <c r="E15" s="74"/>
      <c r="F15" s="68"/>
      <c r="G15" s="46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46"/>
      <c r="T15" s="46"/>
      <c r="U15" s="46"/>
      <c r="V15" s="46"/>
      <c r="W15" s="46"/>
      <c r="X15" s="46"/>
      <c r="Y15" s="46"/>
      <c r="Z15" s="46"/>
      <c r="AA15" s="46"/>
      <c r="AB15" s="46"/>
      <c r="AC15" s="46"/>
      <c r="AD15" s="46"/>
      <c r="AE15" s="46"/>
      <c r="AF15" s="46"/>
      <c r="AG15" s="46"/>
      <c r="AH15" s="46"/>
      <c r="AI15" s="46"/>
      <c r="AJ15" s="46"/>
      <c r="AK15" s="46"/>
      <c r="AL15" s="46"/>
      <c r="AM15" s="46"/>
      <c r="AN15" s="46"/>
      <c r="AO15" s="46"/>
      <c r="AP15" s="46"/>
      <c r="AQ15" s="46"/>
      <c r="AR15" s="46"/>
      <c r="AS15" s="46"/>
      <c r="AT15" s="46"/>
      <c r="AU15" s="46"/>
      <c r="AV15" s="46"/>
      <c r="AW15" s="46"/>
      <c r="AX15" s="46"/>
      <c r="AY15" s="46"/>
      <c r="AZ15" s="46"/>
      <c r="BA15" s="46"/>
      <c r="BB15" s="46"/>
      <c r="BC15" s="46"/>
      <c r="BD15" s="46"/>
      <c r="BE15" s="46"/>
      <c r="BF15" s="46"/>
      <c r="BG15" s="46"/>
      <c r="BH15" s="46"/>
      <c r="BI15" s="46"/>
      <c r="BJ15" s="46"/>
      <c r="BK15" s="46"/>
      <c r="BL15" s="46"/>
      <c r="BM15" s="46"/>
      <c r="BN15" s="46"/>
      <c r="BO15" s="46"/>
      <c r="BP15" s="46"/>
      <c r="BQ15" s="46"/>
      <c r="BR15" s="46"/>
      <c r="BS15" s="46"/>
      <c r="BT15" s="46"/>
      <c r="BU15" s="46"/>
      <c r="BV15" s="46"/>
      <c r="BW15" s="46"/>
      <c r="BX15" s="46"/>
      <c r="BY15" s="46"/>
      <c r="BZ15" s="46"/>
      <c r="CA15" s="46"/>
      <c r="CB15" s="46"/>
      <c r="CC15" s="46"/>
      <c r="CD15" s="46"/>
      <c r="CE15" s="46"/>
      <c r="CF15" s="46"/>
      <c r="CG15" s="46"/>
      <c r="CH15" s="46"/>
      <c r="CI15" s="46"/>
      <c r="CJ15" s="46"/>
      <c r="CK15" s="46"/>
      <c r="CL15" s="46"/>
      <c r="CM15" s="46"/>
      <c r="CN15" s="46"/>
      <c r="CO15" s="46"/>
      <c r="CP15" s="46"/>
      <c r="CQ15" s="46"/>
      <c r="CR15" s="46"/>
      <c r="CS15" s="46"/>
      <c r="CT15" s="46"/>
      <c r="CU15" s="46"/>
      <c r="CV15" s="46"/>
      <c r="CW15" s="46"/>
    </row>
    <row r="18" spans="1:22">
      <c r="B18" s="743"/>
      <c r="C18" s="1390"/>
      <c r="D18" s="1390"/>
      <c r="E18" s="1390"/>
      <c r="F18" s="1390"/>
      <c r="M18" s="68"/>
      <c r="O18" s="73"/>
      <c r="Q18" s="68"/>
      <c r="S18" s="73"/>
      <c r="T18" s="68"/>
      <c r="V18" s="73"/>
    </row>
    <row r="19" spans="1:22">
      <c r="B19" s="743"/>
      <c r="C19" s="745"/>
      <c r="D19" s="745"/>
      <c r="E19" s="745"/>
      <c r="F19" s="745"/>
      <c r="M19" s="68"/>
      <c r="O19" s="73"/>
      <c r="Q19" s="68"/>
      <c r="S19" s="73"/>
      <c r="T19" s="68"/>
      <c r="V19" s="73"/>
    </row>
    <row r="20" spans="1:22">
      <c r="A20" s="1145"/>
      <c r="B20" s="750"/>
      <c r="C20" s="1146"/>
      <c r="D20" s="1147"/>
      <c r="E20" s="1146"/>
      <c r="F20" s="1147"/>
      <c r="G20" s="1148"/>
      <c r="H20" s="1148"/>
      <c r="I20" s="1138"/>
      <c r="J20" s="1138"/>
      <c r="K20" s="1138"/>
      <c r="M20" s="90"/>
      <c r="O20" s="73"/>
      <c r="P20" s="90"/>
      <c r="Q20" s="68"/>
      <c r="R20" s="73"/>
      <c r="S20" s="73"/>
      <c r="T20" s="90"/>
      <c r="V20" s="73"/>
    </row>
    <row r="21" spans="1:22">
      <c r="A21" s="1145"/>
      <c r="B21" s="750"/>
      <c r="C21" s="1146"/>
      <c r="D21" s="1147"/>
      <c r="E21" s="1146"/>
      <c r="F21" s="1147"/>
      <c r="G21" s="1148"/>
      <c r="H21" s="1148"/>
      <c r="I21" s="1138"/>
      <c r="J21" s="1138"/>
      <c r="K21" s="1138"/>
      <c r="M21" s="90"/>
      <c r="O21" s="73"/>
      <c r="P21" s="90"/>
      <c r="Q21" s="68"/>
      <c r="R21" s="73"/>
      <c r="S21" s="73"/>
      <c r="T21" s="90"/>
      <c r="V21" s="73"/>
    </row>
    <row r="22" spans="1:22">
      <c r="A22" s="1145"/>
      <c r="B22" s="750"/>
      <c r="C22" s="1146"/>
      <c r="D22" s="1147"/>
      <c r="E22" s="1146"/>
      <c r="F22" s="1147"/>
      <c r="G22" s="1148"/>
      <c r="H22" s="1148"/>
      <c r="I22" s="1138"/>
      <c r="J22" s="1138"/>
      <c r="K22" s="1138"/>
      <c r="M22" s="90"/>
      <c r="O22" s="73"/>
      <c r="P22" s="90"/>
      <c r="Q22" s="68"/>
      <c r="R22" s="73"/>
      <c r="S22" s="73"/>
      <c r="T22" s="90"/>
      <c r="V22" s="73"/>
    </row>
    <row r="23" spans="1:22">
      <c r="A23" s="1145"/>
      <c r="B23" s="750"/>
      <c r="C23" s="1146"/>
      <c r="D23" s="1147"/>
      <c r="E23" s="1146"/>
      <c r="F23" s="1147"/>
      <c r="G23" s="1148"/>
      <c r="H23" s="1148"/>
      <c r="I23" s="1138"/>
      <c r="J23" s="1138"/>
      <c r="K23" s="1138"/>
      <c r="M23" s="90"/>
      <c r="O23" s="73"/>
      <c r="P23" s="90"/>
      <c r="Q23" s="68"/>
      <c r="R23" s="73"/>
      <c r="S23" s="73"/>
      <c r="T23" s="90"/>
      <c r="V23" s="73"/>
    </row>
    <row r="24" spans="1:22">
      <c r="A24" s="1145"/>
      <c r="B24" s="750"/>
      <c r="C24" s="1146"/>
      <c r="D24" s="1147"/>
      <c r="E24" s="1146"/>
      <c r="F24" s="1147"/>
      <c r="G24" s="1148"/>
      <c r="H24" s="1148"/>
      <c r="I24" s="1138"/>
      <c r="J24" s="1138"/>
      <c r="K24" s="1138"/>
      <c r="M24" s="90"/>
      <c r="O24" s="73"/>
      <c r="P24" s="90"/>
      <c r="Q24" s="68"/>
      <c r="R24" s="73"/>
      <c r="S24" s="73"/>
      <c r="T24" s="90"/>
      <c r="V24" s="73"/>
    </row>
    <row r="25" spans="1:22">
      <c r="A25" s="1145"/>
      <c r="B25" s="750"/>
      <c r="C25" s="1146"/>
      <c r="D25" s="1147"/>
      <c r="E25" s="1146"/>
      <c r="F25" s="1147"/>
      <c r="G25" s="1148"/>
      <c r="H25" s="1148"/>
      <c r="I25" s="1138"/>
      <c r="J25" s="1138"/>
      <c r="K25" s="1138"/>
      <c r="M25" s="90"/>
      <c r="O25" s="73"/>
      <c r="P25" s="90"/>
      <c r="Q25" s="68"/>
      <c r="R25" s="73"/>
      <c r="S25" s="73"/>
      <c r="T25" s="90"/>
      <c r="V25" s="73"/>
    </row>
    <row r="26" spans="1:22">
      <c r="A26" s="1145"/>
      <c r="B26" s="750"/>
      <c r="C26" s="1146"/>
      <c r="D26" s="1147"/>
      <c r="E26" s="1146"/>
      <c r="F26" s="1147"/>
      <c r="G26" s="1148"/>
      <c r="H26" s="1148"/>
      <c r="I26" s="1138"/>
      <c r="J26" s="1138"/>
      <c r="K26" s="1138"/>
      <c r="M26" s="90"/>
      <c r="O26" s="73"/>
      <c r="P26" s="90"/>
      <c r="Q26" s="68"/>
      <c r="R26" s="73"/>
      <c r="S26" s="73"/>
      <c r="T26" s="90"/>
      <c r="V26" s="73"/>
    </row>
    <row r="27" spans="1:22">
      <c r="A27" s="1145"/>
      <c r="B27" s="750"/>
      <c r="C27" s="1146"/>
      <c r="D27" s="1147"/>
      <c r="E27" s="1146"/>
      <c r="F27" s="1147"/>
      <c r="G27" s="1148"/>
      <c r="H27" s="1148"/>
      <c r="I27" s="1138"/>
      <c r="J27" s="1138"/>
      <c r="K27" s="1138"/>
      <c r="M27" s="90"/>
      <c r="O27" s="73"/>
      <c r="P27" s="90"/>
      <c r="Q27" s="68"/>
      <c r="R27" s="73"/>
      <c r="S27" s="73"/>
      <c r="T27" s="90"/>
      <c r="V27" s="73"/>
    </row>
    <row r="28" spans="1:22">
      <c r="A28" s="1145"/>
      <c r="B28" s="750"/>
      <c r="C28" s="1146"/>
      <c r="D28" s="1147"/>
      <c r="E28" s="1146"/>
      <c r="F28" s="1147"/>
      <c r="G28" s="1148"/>
      <c r="H28" s="1148"/>
      <c r="I28" s="1138"/>
      <c r="J28" s="1138"/>
      <c r="K28" s="1138"/>
      <c r="M28" s="90"/>
      <c r="O28" s="73"/>
      <c r="P28" s="90"/>
      <c r="Q28" s="68"/>
      <c r="R28" s="73"/>
      <c r="S28" s="73"/>
      <c r="T28" s="90"/>
      <c r="V28" s="73"/>
    </row>
    <row r="29" spans="1:22">
      <c r="A29" s="1145"/>
      <c r="B29" s="750"/>
      <c r="C29" s="1146"/>
      <c r="D29" s="1147"/>
      <c r="E29" s="1146"/>
      <c r="F29" s="1147"/>
      <c r="G29" s="1148"/>
      <c r="H29" s="1148"/>
      <c r="I29" s="1138"/>
      <c r="J29" s="1138"/>
      <c r="K29" s="1138"/>
      <c r="M29" s="90"/>
      <c r="O29" s="73"/>
      <c r="P29" s="90"/>
      <c r="Q29" s="68"/>
      <c r="R29" s="73"/>
      <c r="S29" s="73"/>
      <c r="T29" s="90"/>
      <c r="V29" s="73"/>
    </row>
    <row r="30" spans="1:22">
      <c r="A30" s="1145"/>
      <c r="B30" s="750"/>
      <c r="C30" s="1146"/>
      <c r="D30" s="1147"/>
      <c r="E30" s="1146"/>
      <c r="F30" s="1147"/>
      <c r="G30" s="1148"/>
      <c r="H30" s="1148"/>
      <c r="I30" s="1138"/>
      <c r="J30" s="1138"/>
      <c r="K30" s="1138"/>
      <c r="M30" s="90"/>
      <c r="O30" s="73"/>
      <c r="P30" s="90"/>
      <c r="Q30" s="68"/>
      <c r="R30" s="73"/>
      <c r="S30" s="73"/>
      <c r="T30" s="90"/>
      <c r="V30" s="73"/>
    </row>
    <row r="31" spans="1:22">
      <c r="A31" s="1145"/>
      <c r="B31" s="750"/>
      <c r="C31" s="1146"/>
      <c r="D31" s="1147"/>
      <c r="E31" s="1146"/>
      <c r="F31" s="1147"/>
      <c r="G31" s="1148"/>
      <c r="H31" s="1148"/>
      <c r="I31" s="1138"/>
      <c r="J31" s="1138"/>
      <c r="K31" s="1138"/>
      <c r="M31" s="90"/>
      <c r="O31" s="73"/>
      <c r="P31" s="90"/>
      <c r="Q31" s="68"/>
      <c r="R31" s="73"/>
      <c r="S31" s="73"/>
      <c r="T31" s="90"/>
      <c r="V31" s="73"/>
    </row>
    <row r="32" spans="1:22">
      <c r="A32" s="1145"/>
      <c r="B32" s="750"/>
      <c r="C32" s="1146"/>
      <c r="D32" s="1147"/>
      <c r="E32" s="1146"/>
      <c r="F32" s="1147"/>
      <c r="G32" s="1148"/>
      <c r="H32" s="1148"/>
      <c r="I32" s="1138"/>
      <c r="J32" s="1138"/>
      <c r="K32" s="1138"/>
      <c r="M32" s="90"/>
      <c r="O32" s="73"/>
      <c r="P32" s="90"/>
      <c r="Q32" s="68"/>
      <c r="R32" s="73"/>
      <c r="S32" s="73"/>
      <c r="T32" s="90"/>
      <c r="V32" s="73"/>
    </row>
    <row r="33" spans="1:22">
      <c r="A33" s="1145"/>
      <c r="B33" s="750"/>
      <c r="C33" s="1146"/>
      <c r="D33" s="1147"/>
      <c r="E33" s="1146"/>
      <c r="F33" s="1147"/>
      <c r="G33" s="1148"/>
      <c r="H33" s="1148"/>
      <c r="I33" s="1138"/>
      <c r="J33" s="1138"/>
      <c r="K33" s="1138"/>
      <c r="M33" s="90"/>
      <c r="O33" s="73"/>
      <c r="P33" s="90"/>
      <c r="Q33" s="68"/>
      <c r="R33" s="73"/>
      <c r="S33" s="73"/>
      <c r="T33" s="90"/>
      <c r="V33" s="73"/>
    </row>
    <row r="34" spans="1:22">
      <c r="A34" s="1145"/>
      <c r="B34" s="750"/>
      <c r="C34" s="1146"/>
      <c r="D34" s="1147"/>
      <c r="E34" s="1146"/>
      <c r="F34" s="1147"/>
      <c r="G34" s="1148"/>
      <c r="H34" s="1148"/>
      <c r="I34" s="1138"/>
      <c r="J34" s="1138"/>
      <c r="K34" s="1138"/>
      <c r="M34" s="90"/>
      <c r="O34" s="73"/>
      <c r="P34" s="90"/>
      <c r="Q34" s="68"/>
      <c r="R34" s="73"/>
      <c r="S34" s="73"/>
      <c r="T34" s="90"/>
      <c r="V34" s="73"/>
    </row>
    <row r="35" spans="1:22">
      <c r="A35" s="1145"/>
      <c r="B35" s="750"/>
      <c r="C35" s="1146"/>
      <c r="D35" s="1147"/>
      <c r="E35" s="1146"/>
      <c r="F35" s="1147"/>
      <c r="G35" s="1148"/>
      <c r="H35" s="1148"/>
      <c r="I35" s="1138"/>
      <c r="J35" s="1138"/>
      <c r="K35" s="1138"/>
      <c r="M35" s="90"/>
      <c r="O35" s="73"/>
      <c r="P35" s="90"/>
      <c r="Q35" s="68"/>
      <c r="R35" s="73"/>
      <c r="S35" s="73"/>
      <c r="T35" s="90"/>
      <c r="V35" s="73"/>
    </row>
    <row r="36" spans="1:22">
      <c r="A36" s="1145"/>
      <c r="B36" s="750"/>
      <c r="C36" s="1146"/>
      <c r="D36" s="1147"/>
      <c r="E36" s="1146"/>
      <c r="F36" s="1147"/>
      <c r="G36" s="1148"/>
      <c r="H36" s="1148"/>
      <c r="I36" s="1138"/>
      <c r="J36" s="1138"/>
      <c r="K36" s="1138"/>
      <c r="M36" s="90"/>
      <c r="O36" s="73"/>
      <c r="P36" s="90"/>
      <c r="Q36" s="68"/>
      <c r="R36" s="73"/>
      <c r="S36" s="73"/>
      <c r="T36" s="90"/>
      <c r="V36" s="73"/>
    </row>
    <row r="37" spans="1:22">
      <c r="A37" s="1145"/>
      <c r="B37" s="750"/>
      <c r="C37" s="1146"/>
      <c r="D37" s="1147"/>
      <c r="E37" s="1146"/>
      <c r="F37" s="1147"/>
      <c r="G37" s="1148"/>
      <c r="H37" s="1148"/>
      <c r="I37" s="1138"/>
      <c r="J37" s="1138"/>
      <c r="K37" s="1138"/>
      <c r="M37" s="90"/>
      <c r="O37" s="73"/>
      <c r="P37" s="90"/>
      <c r="Q37" s="68"/>
      <c r="R37" s="73"/>
      <c r="S37" s="73"/>
      <c r="T37" s="90"/>
      <c r="V37" s="73"/>
    </row>
    <row r="38" spans="1:22">
      <c r="A38" s="1145"/>
      <c r="B38" s="750"/>
      <c r="C38" s="1146"/>
      <c r="D38" s="1147"/>
      <c r="E38" s="1146"/>
      <c r="F38" s="1147"/>
      <c r="G38" s="1148"/>
      <c r="H38" s="1148"/>
      <c r="I38" s="1138"/>
      <c r="J38" s="1138"/>
      <c r="K38" s="1138"/>
      <c r="M38" s="90"/>
      <c r="O38" s="73"/>
      <c r="P38" s="90"/>
      <c r="Q38" s="68"/>
      <c r="R38" s="73"/>
      <c r="S38" s="73"/>
      <c r="T38" s="90"/>
      <c r="V38" s="73"/>
    </row>
    <row r="39" spans="1:22">
      <c r="A39" s="1145"/>
      <c r="B39" s="750"/>
      <c r="C39" s="1146"/>
      <c r="D39" s="1147"/>
      <c r="E39" s="1146"/>
      <c r="F39" s="1147"/>
      <c r="G39" s="1148"/>
      <c r="H39" s="1148"/>
      <c r="I39" s="1138"/>
      <c r="J39" s="1138"/>
      <c r="K39" s="1138"/>
      <c r="M39" s="90"/>
      <c r="O39" s="73"/>
      <c r="P39" s="90"/>
      <c r="Q39" s="68"/>
      <c r="R39" s="73"/>
      <c r="S39" s="73"/>
      <c r="T39" s="90"/>
      <c r="V39" s="73"/>
    </row>
    <row r="40" spans="1:22">
      <c r="A40" s="1145"/>
      <c r="B40" s="750"/>
      <c r="C40" s="1146"/>
      <c r="D40" s="1147"/>
      <c r="E40" s="1146"/>
      <c r="F40" s="1147"/>
      <c r="G40" s="1148"/>
      <c r="H40" s="1148"/>
      <c r="I40" s="1138"/>
      <c r="J40" s="1138"/>
      <c r="K40" s="1138"/>
      <c r="M40" s="90"/>
      <c r="O40" s="73"/>
      <c r="P40" s="90"/>
      <c r="Q40" s="68"/>
      <c r="R40" s="73"/>
      <c r="S40" s="73"/>
      <c r="T40" s="90"/>
      <c r="V40" s="73"/>
    </row>
    <row r="41" spans="1:22">
      <c r="A41" s="1145"/>
      <c r="B41" s="750"/>
      <c r="C41" s="1146"/>
      <c r="D41" s="1147"/>
      <c r="E41" s="1146"/>
      <c r="F41" s="1147"/>
      <c r="G41" s="1148"/>
      <c r="H41" s="1148"/>
      <c r="I41" s="1138"/>
      <c r="J41" s="1138"/>
      <c r="K41" s="1138"/>
      <c r="M41" s="90"/>
      <c r="O41" s="73"/>
      <c r="P41" s="90"/>
      <c r="Q41" s="68"/>
      <c r="R41" s="73"/>
      <c r="S41" s="73"/>
      <c r="T41" s="90"/>
      <c r="V41" s="73"/>
    </row>
    <row r="42" spans="1:22">
      <c r="A42" s="1145"/>
      <c r="B42" s="750"/>
      <c r="C42" s="1146"/>
      <c r="D42" s="1147"/>
      <c r="E42" s="1146"/>
      <c r="F42" s="1147"/>
      <c r="G42" s="1148"/>
      <c r="H42" s="1148"/>
      <c r="I42" s="1138"/>
      <c r="J42" s="1138"/>
      <c r="K42" s="1138"/>
      <c r="M42" s="90"/>
      <c r="O42" s="73"/>
      <c r="P42" s="90"/>
      <c r="Q42" s="68"/>
      <c r="R42" s="73"/>
      <c r="S42" s="73"/>
      <c r="T42" s="90"/>
      <c r="V42" s="73"/>
    </row>
    <row r="43" spans="1:22">
      <c r="A43" s="1145"/>
      <c r="B43" s="750"/>
      <c r="C43" s="1146"/>
      <c r="D43" s="1147"/>
      <c r="E43" s="1146"/>
      <c r="F43" s="1147"/>
      <c r="G43" s="1148"/>
      <c r="H43" s="1148"/>
      <c r="I43" s="1138"/>
      <c r="J43" s="1138"/>
      <c r="K43" s="1138"/>
      <c r="M43" s="90"/>
      <c r="O43" s="73"/>
      <c r="P43" s="90"/>
      <c r="Q43" s="68"/>
      <c r="R43" s="73"/>
      <c r="S43" s="73"/>
      <c r="T43" s="90"/>
      <c r="V43" s="73"/>
    </row>
    <row r="44" spans="1:22">
      <c r="A44" s="1145"/>
      <c r="B44" s="750"/>
      <c r="C44" s="1146"/>
      <c r="D44" s="1147"/>
      <c r="E44" s="1146"/>
      <c r="F44" s="1147"/>
      <c r="G44" s="1148"/>
      <c r="H44" s="1148"/>
      <c r="I44" s="1138"/>
      <c r="J44" s="1138"/>
      <c r="K44" s="1138"/>
      <c r="M44" s="90"/>
      <c r="O44" s="73"/>
      <c r="P44" s="90"/>
      <c r="Q44" s="68"/>
      <c r="R44" s="73"/>
      <c r="S44" s="73"/>
      <c r="T44" s="90"/>
      <c r="V44" s="73"/>
    </row>
    <row r="45" spans="1:22">
      <c r="A45" s="1145"/>
      <c r="B45" s="750"/>
      <c r="C45" s="1146"/>
      <c r="D45" s="1147"/>
      <c r="E45" s="1146"/>
      <c r="F45" s="1147"/>
      <c r="G45" s="1148"/>
      <c r="H45" s="1148"/>
      <c r="I45" s="1138"/>
      <c r="J45" s="1138"/>
      <c r="K45" s="1138"/>
      <c r="M45" s="90"/>
      <c r="O45" s="73"/>
      <c r="P45" s="90"/>
      <c r="Q45" s="68"/>
      <c r="R45" s="73"/>
      <c r="S45" s="73"/>
      <c r="T45" s="90"/>
      <c r="V45" s="73"/>
    </row>
    <row r="46" spans="1:22">
      <c r="A46" s="1145"/>
      <c r="B46" s="750"/>
      <c r="C46" s="1146"/>
      <c r="D46" s="1147"/>
      <c r="E46" s="1146"/>
      <c r="F46" s="1147"/>
      <c r="G46" s="1148"/>
      <c r="H46" s="1148"/>
      <c r="I46" s="1138"/>
      <c r="J46" s="1138"/>
      <c r="K46" s="1138"/>
      <c r="M46" s="90"/>
      <c r="O46" s="73"/>
      <c r="P46" s="90"/>
      <c r="Q46" s="68"/>
      <c r="R46" s="73"/>
      <c r="S46" s="73"/>
      <c r="T46" s="90"/>
      <c r="V46" s="73"/>
    </row>
    <row r="47" spans="1:22">
      <c r="A47" s="1145"/>
      <c r="B47" s="750"/>
      <c r="C47" s="1146"/>
      <c r="D47" s="1147"/>
      <c r="E47" s="1146"/>
      <c r="F47" s="1147"/>
      <c r="G47" s="1148"/>
      <c r="H47" s="1148"/>
      <c r="I47" s="1138"/>
      <c r="J47" s="1138"/>
      <c r="K47" s="1138"/>
      <c r="M47" s="90"/>
      <c r="O47" s="73"/>
      <c r="P47" s="90"/>
      <c r="Q47" s="68"/>
      <c r="R47" s="73"/>
      <c r="S47" s="73"/>
      <c r="T47" s="90"/>
      <c r="V47" s="73"/>
    </row>
    <row r="48" spans="1:22">
      <c r="A48" s="1145"/>
      <c r="B48" s="750"/>
      <c r="C48" s="1146"/>
      <c r="D48" s="1147"/>
      <c r="E48" s="1146"/>
      <c r="F48" s="1147"/>
      <c r="G48" s="1148"/>
      <c r="H48" s="1148"/>
      <c r="I48" s="1138"/>
      <c r="J48" s="1138"/>
      <c r="K48" s="1138"/>
      <c r="M48" s="90"/>
      <c r="O48" s="73"/>
      <c r="P48" s="90"/>
      <c r="Q48" s="68"/>
      <c r="R48" s="73"/>
      <c r="S48" s="73"/>
      <c r="T48" s="90"/>
      <c r="V48" s="73"/>
    </row>
    <row r="49" spans="1:22">
      <c r="A49" s="1145"/>
      <c r="B49" s="750"/>
      <c r="C49" s="1146"/>
      <c r="D49" s="1147"/>
      <c r="E49" s="1146"/>
      <c r="F49" s="1147"/>
      <c r="G49" s="1148"/>
      <c r="H49" s="1148"/>
      <c r="I49" s="1138"/>
      <c r="J49" s="1138"/>
      <c r="K49" s="1138"/>
      <c r="M49" s="90"/>
      <c r="O49" s="73"/>
      <c r="P49" s="90"/>
      <c r="Q49" s="68"/>
      <c r="R49" s="73"/>
      <c r="S49" s="73"/>
      <c r="T49" s="90"/>
      <c r="V49" s="73"/>
    </row>
    <row r="50" spans="1:22">
      <c r="A50" s="1145"/>
      <c r="B50" s="750"/>
      <c r="C50" s="1146"/>
      <c r="D50" s="1147"/>
      <c r="E50" s="1146"/>
      <c r="F50" s="1147"/>
      <c r="G50" s="1148"/>
      <c r="H50" s="1148"/>
      <c r="I50" s="1138"/>
      <c r="J50" s="1138"/>
      <c r="K50" s="1138"/>
      <c r="M50" s="90"/>
      <c r="O50" s="73"/>
      <c r="P50" s="90"/>
      <c r="Q50" s="68"/>
      <c r="R50" s="73"/>
      <c r="S50" s="73"/>
      <c r="T50" s="90"/>
      <c r="V50" s="73"/>
    </row>
    <row r="51" spans="1:22">
      <c r="A51" s="1145"/>
      <c r="B51" s="750"/>
      <c r="C51" s="1146"/>
      <c r="D51" s="1147"/>
      <c r="E51" s="1146"/>
      <c r="F51" s="1147"/>
      <c r="G51" s="1148"/>
      <c r="H51" s="1148"/>
      <c r="I51" s="1138"/>
      <c r="J51" s="1138"/>
      <c r="K51" s="1138"/>
      <c r="M51" s="90"/>
      <c r="O51" s="73"/>
      <c r="P51" s="90"/>
      <c r="Q51" s="68"/>
      <c r="R51" s="73"/>
      <c r="S51" s="73"/>
      <c r="T51" s="90"/>
      <c r="V51" s="73"/>
    </row>
    <row r="52" spans="1:22">
      <c r="A52" s="1145"/>
      <c r="B52" s="750"/>
      <c r="C52" s="1146"/>
      <c r="D52" s="1147"/>
      <c r="E52" s="1146"/>
      <c r="F52" s="1147"/>
      <c r="G52" s="1148"/>
      <c r="H52" s="1148"/>
      <c r="I52" s="1138"/>
      <c r="J52" s="1138"/>
      <c r="K52" s="1138"/>
      <c r="M52" s="90"/>
      <c r="O52" s="73"/>
      <c r="P52" s="90"/>
      <c r="Q52" s="68"/>
      <c r="R52" s="73"/>
      <c r="S52" s="73"/>
      <c r="T52" s="90"/>
      <c r="V52" s="73"/>
    </row>
    <row r="53" spans="1:22">
      <c r="A53" s="1145"/>
      <c r="B53" s="750"/>
      <c r="C53" s="1146"/>
      <c r="D53" s="1147"/>
      <c r="E53" s="1146"/>
      <c r="F53" s="1147"/>
      <c r="G53" s="1148"/>
      <c r="H53" s="1148"/>
      <c r="I53" s="1138"/>
      <c r="J53" s="1138"/>
      <c r="K53" s="1138"/>
      <c r="M53" s="90"/>
      <c r="O53" s="73"/>
      <c r="P53" s="90"/>
      <c r="Q53" s="68"/>
      <c r="R53" s="73"/>
      <c r="S53" s="73"/>
      <c r="T53" s="90"/>
      <c r="V53" s="73"/>
    </row>
    <row r="54" spans="1:22">
      <c r="A54" s="1145"/>
      <c r="B54" s="750"/>
      <c r="C54" s="1146"/>
      <c r="D54" s="1147"/>
      <c r="E54" s="1146"/>
      <c r="F54" s="1147"/>
      <c r="G54" s="1148"/>
      <c r="H54" s="1148"/>
      <c r="I54" s="1138"/>
      <c r="J54" s="1138"/>
      <c r="K54" s="1138"/>
      <c r="M54" s="90"/>
      <c r="O54" s="73"/>
      <c r="P54" s="90"/>
      <c r="Q54" s="68"/>
      <c r="R54" s="73"/>
      <c r="S54" s="73"/>
      <c r="T54" s="90"/>
      <c r="V54" s="73"/>
    </row>
    <row r="55" spans="1:22">
      <c r="A55" s="1145"/>
      <c r="B55" s="750"/>
      <c r="C55" s="1146"/>
      <c r="D55" s="1147"/>
      <c r="E55" s="1146"/>
      <c r="F55" s="1147"/>
      <c r="G55" s="1148"/>
      <c r="H55" s="1148"/>
      <c r="I55" s="1138"/>
      <c r="J55" s="1138"/>
      <c r="K55" s="1138"/>
      <c r="M55" s="90"/>
      <c r="O55" s="73"/>
      <c r="P55" s="90"/>
      <c r="Q55" s="68"/>
      <c r="R55" s="73"/>
      <c r="S55" s="73"/>
      <c r="T55" s="90"/>
      <c r="V55" s="73"/>
    </row>
    <row r="56" spans="1:22">
      <c r="A56" s="1145"/>
      <c r="B56" s="750"/>
      <c r="C56" s="1146"/>
      <c r="D56" s="1147"/>
      <c r="E56" s="1146"/>
      <c r="F56" s="1147"/>
      <c r="G56" s="1148"/>
      <c r="H56" s="1148"/>
      <c r="I56" s="1138"/>
      <c r="J56" s="1138"/>
      <c r="K56" s="1138"/>
      <c r="M56" s="90"/>
      <c r="O56" s="73"/>
      <c r="P56" s="90"/>
      <c r="Q56" s="68"/>
      <c r="R56" s="73"/>
      <c r="S56" s="73"/>
      <c r="T56" s="90"/>
      <c r="V56" s="73"/>
    </row>
    <row r="57" spans="1:22">
      <c r="A57" s="1145"/>
      <c r="B57" s="750"/>
      <c r="C57" s="1146"/>
      <c r="D57" s="1147"/>
      <c r="E57" s="1146"/>
      <c r="F57" s="1147"/>
      <c r="G57" s="1148"/>
      <c r="H57" s="1148"/>
      <c r="I57" s="1138"/>
      <c r="J57" s="1138"/>
      <c r="K57" s="1138"/>
      <c r="M57" s="90"/>
      <c r="O57" s="73"/>
      <c r="P57" s="90"/>
      <c r="Q57" s="68"/>
      <c r="R57" s="73"/>
      <c r="S57" s="73"/>
      <c r="T57" s="90"/>
      <c r="V57" s="73"/>
    </row>
    <row r="58" spans="1:22">
      <c r="A58" s="1145"/>
      <c r="B58" s="750"/>
      <c r="C58" s="1146"/>
      <c r="D58" s="1147"/>
      <c r="E58" s="1146"/>
      <c r="F58" s="1147"/>
      <c r="G58" s="1148"/>
      <c r="H58" s="1148"/>
      <c r="I58" s="1138"/>
      <c r="J58" s="1138"/>
      <c r="K58" s="1138"/>
      <c r="M58" s="90"/>
      <c r="O58" s="73"/>
      <c r="P58" s="90"/>
      <c r="Q58" s="68"/>
      <c r="R58" s="73"/>
      <c r="S58" s="73"/>
      <c r="T58" s="90"/>
      <c r="V58" s="73"/>
    </row>
    <row r="59" spans="1:22">
      <c r="A59" s="1145"/>
      <c r="B59" s="750"/>
      <c r="C59" s="1146"/>
      <c r="D59" s="1147"/>
      <c r="E59" s="1146"/>
      <c r="F59" s="1147"/>
      <c r="G59" s="1148"/>
      <c r="H59" s="1148"/>
      <c r="I59" s="1138"/>
      <c r="J59" s="1138"/>
      <c r="K59" s="1138"/>
      <c r="M59" s="90"/>
      <c r="O59" s="73"/>
      <c r="P59" s="90"/>
      <c r="Q59" s="68"/>
      <c r="R59" s="73"/>
      <c r="S59" s="73"/>
      <c r="T59" s="90"/>
      <c r="V59" s="73"/>
    </row>
    <row r="60" spans="1:22">
      <c r="A60" s="1145"/>
      <c r="B60" s="750"/>
      <c r="C60" s="1146"/>
      <c r="D60" s="1147"/>
      <c r="E60" s="1146"/>
      <c r="F60" s="1147"/>
      <c r="G60" s="1148"/>
      <c r="H60" s="1148"/>
      <c r="I60" s="1138"/>
      <c r="J60" s="1138"/>
      <c r="K60" s="1138"/>
      <c r="M60" s="90"/>
      <c r="O60" s="73"/>
      <c r="P60" s="90"/>
      <c r="Q60" s="68"/>
      <c r="R60" s="73"/>
      <c r="S60" s="73"/>
      <c r="T60" s="90"/>
      <c r="V60" s="73"/>
    </row>
    <row r="61" spans="1:22">
      <c r="A61" s="1145"/>
      <c r="B61" s="750"/>
      <c r="C61" s="1146"/>
      <c r="D61" s="1147"/>
      <c r="E61" s="1146"/>
      <c r="F61" s="1147"/>
      <c r="G61" s="1148"/>
      <c r="H61" s="1148"/>
      <c r="I61" s="1138"/>
      <c r="J61" s="1138"/>
      <c r="K61" s="1138"/>
      <c r="M61" s="90"/>
      <c r="O61" s="73"/>
      <c r="P61" s="90"/>
      <c r="Q61" s="68"/>
      <c r="R61" s="73"/>
      <c r="S61" s="73"/>
      <c r="T61" s="90"/>
      <c r="V61" s="73"/>
    </row>
    <row r="62" spans="1:22">
      <c r="A62" s="1145"/>
      <c r="B62" s="750"/>
      <c r="C62" s="1146"/>
      <c r="D62" s="1147"/>
      <c r="E62" s="1146"/>
      <c r="F62" s="1147"/>
      <c r="G62" s="1148"/>
      <c r="H62" s="1148"/>
      <c r="I62" s="1138"/>
      <c r="J62" s="1138"/>
      <c r="K62" s="1138"/>
      <c r="M62" s="90"/>
      <c r="O62" s="73"/>
      <c r="P62" s="90"/>
      <c r="Q62" s="68"/>
      <c r="R62" s="73"/>
      <c r="S62" s="73"/>
      <c r="T62" s="90"/>
      <c r="V62" s="73"/>
    </row>
    <row r="63" spans="1:22">
      <c r="A63" s="1145"/>
      <c r="B63" s="750"/>
      <c r="C63" s="1146"/>
      <c r="D63" s="1147"/>
      <c r="E63" s="1146"/>
      <c r="F63" s="1147"/>
      <c r="G63" s="1148"/>
      <c r="H63" s="1148"/>
      <c r="I63" s="1138"/>
      <c r="J63" s="1138"/>
      <c r="K63" s="1138"/>
      <c r="M63" s="90"/>
      <c r="O63" s="73"/>
      <c r="P63" s="90"/>
      <c r="Q63" s="68"/>
      <c r="R63" s="73"/>
      <c r="S63" s="73"/>
      <c r="T63" s="90"/>
      <c r="V63" s="73"/>
    </row>
    <row r="64" spans="1:22">
      <c r="A64" s="1145"/>
      <c r="B64" s="750"/>
      <c r="C64" s="1146"/>
      <c r="D64" s="1147"/>
      <c r="E64" s="1146"/>
      <c r="F64" s="1147"/>
      <c r="G64" s="1148"/>
      <c r="H64" s="1148"/>
      <c r="I64" s="1138"/>
      <c r="J64" s="1138"/>
      <c r="K64" s="1138"/>
      <c r="M64" s="90"/>
      <c r="O64" s="73"/>
      <c r="P64" s="90"/>
      <c r="Q64" s="68"/>
      <c r="R64" s="73"/>
      <c r="S64" s="73"/>
      <c r="T64" s="90"/>
      <c r="V64" s="73"/>
    </row>
    <row r="65" spans="1:102">
      <c r="A65" s="1145"/>
      <c r="B65" s="750"/>
      <c r="C65" s="1146"/>
      <c r="D65" s="1147"/>
      <c r="E65" s="1146"/>
      <c r="F65" s="1147"/>
      <c r="G65" s="1148"/>
      <c r="H65" s="1148"/>
      <c r="I65" s="1138"/>
      <c r="J65" s="1138"/>
      <c r="K65" s="1138"/>
      <c r="M65" s="90"/>
      <c r="O65" s="73"/>
      <c r="P65" s="90"/>
      <c r="Q65" s="68"/>
      <c r="R65" s="73"/>
      <c r="S65" s="73"/>
      <c r="T65" s="90"/>
      <c r="V65" s="73"/>
    </row>
    <row r="66" spans="1:102">
      <c r="A66" s="1145"/>
      <c r="B66" s="750"/>
      <c r="C66" s="1146"/>
      <c r="D66" s="1147"/>
      <c r="E66" s="1146"/>
      <c r="F66" s="1147"/>
      <c r="G66" s="1148"/>
      <c r="H66" s="1148"/>
      <c r="I66" s="1138"/>
      <c r="J66" s="1138"/>
      <c r="K66" s="1138"/>
      <c r="M66" s="90"/>
      <c r="O66" s="73"/>
      <c r="P66" s="90"/>
      <c r="Q66" s="68"/>
      <c r="R66" s="73"/>
      <c r="S66" s="73"/>
      <c r="T66" s="90"/>
      <c r="V66" s="73"/>
    </row>
    <row r="67" spans="1:102">
      <c r="A67" s="1145"/>
      <c r="B67" s="750"/>
      <c r="C67" s="1146"/>
      <c r="D67" s="1147"/>
      <c r="E67" s="1146"/>
      <c r="F67" s="1147"/>
      <c r="G67" s="1148"/>
      <c r="H67" s="1148"/>
      <c r="I67" s="1138"/>
      <c r="J67" s="1138"/>
      <c r="K67" s="1138"/>
      <c r="M67" s="90"/>
      <c r="O67" s="73"/>
      <c r="P67" s="90"/>
      <c r="Q67" s="68"/>
      <c r="R67" s="73"/>
      <c r="S67" s="73"/>
      <c r="T67" s="90"/>
      <c r="V67" s="73"/>
    </row>
    <row r="68" spans="1:102" s="68" customFormat="1">
      <c r="A68" s="69"/>
      <c r="B68" s="69"/>
      <c r="M68" s="73"/>
      <c r="Q68" s="73"/>
      <c r="T68" s="73"/>
      <c r="CW68" s="69"/>
      <c r="CX68" s="69"/>
    </row>
    <row r="69" spans="1:102" s="68" customFormat="1">
      <c r="A69" s="69"/>
      <c r="B69" s="69"/>
      <c r="M69" s="73"/>
      <c r="Q69" s="73"/>
      <c r="T69" s="73"/>
      <c r="CW69" s="69"/>
      <c r="CX69" s="69"/>
    </row>
    <row r="70" spans="1:102" s="68" customFormat="1">
      <c r="A70" s="69"/>
      <c r="B70" s="743"/>
      <c r="C70" s="1390"/>
      <c r="D70" s="1390"/>
      <c r="E70" s="1106"/>
      <c r="F70" s="1390"/>
      <c r="G70" s="1390"/>
      <c r="H70" s="1144"/>
      <c r="M70" s="73"/>
      <c r="Q70" s="73"/>
      <c r="T70" s="73"/>
      <c r="CW70" s="69"/>
      <c r="CX70" s="69"/>
    </row>
    <row r="71" spans="1:102" s="68" customFormat="1">
      <c r="A71" s="69"/>
      <c r="B71" s="743"/>
      <c r="C71" s="745"/>
      <c r="D71" s="745"/>
      <c r="E71" s="1106"/>
      <c r="F71" s="745"/>
      <c r="G71" s="745"/>
      <c r="H71" s="745"/>
      <c r="I71" s="72"/>
      <c r="J71" s="72"/>
      <c r="M71" s="73"/>
      <c r="Q71" s="73"/>
      <c r="T71" s="73"/>
      <c r="CW71" s="69"/>
      <c r="CX71" s="69"/>
    </row>
    <row r="72" spans="1:102" s="68" customFormat="1">
      <c r="A72" s="69"/>
      <c r="B72" s="750"/>
      <c r="C72" s="1149"/>
      <c r="D72" s="1150"/>
      <c r="E72" s="750"/>
      <c r="F72" s="1149"/>
      <c r="G72" s="1150"/>
      <c r="I72" s="74"/>
      <c r="J72" s="1105"/>
      <c r="K72" s="74"/>
      <c r="M72" s="73"/>
      <c r="Q72" s="73"/>
      <c r="T72" s="73"/>
      <c r="CW72" s="69"/>
      <c r="CX72" s="69"/>
    </row>
    <row r="73" spans="1:102" s="68" customFormat="1">
      <c r="A73" s="69"/>
      <c r="B73" s="750"/>
      <c r="C73" s="1149"/>
      <c r="D73" s="1150"/>
      <c r="E73" s="750"/>
      <c r="F73" s="1149"/>
      <c r="G73" s="1150"/>
      <c r="I73" s="74"/>
      <c r="J73" s="1105"/>
      <c r="K73" s="74"/>
      <c r="M73" s="73"/>
      <c r="Q73" s="73"/>
      <c r="T73" s="73"/>
      <c r="CW73" s="69"/>
      <c r="CX73" s="69"/>
    </row>
    <row r="74" spans="1:102" s="68" customFormat="1">
      <c r="A74" s="69"/>
      <c r="B74" s="750"/>
      <c r="C74" s="1149"/>
      <c r="D74" s="1150"/>
      <c r="E74" s="750"/>
      <c r="F74" s="1149"/>
      <c r="G74" s="1150"/>
      <c r="I74" s="74"/>
      <c r="J74" s="1105"/>
      <c r="K74" s="74"/>
      <c r="M74" s="73"/>
      <c r="Q74" s="73"/>
      <c r="T74" s="73"/>
      <c r="CW74" s="69"/>
      <c r="CX74" s="69"/>
    </row>
    <row r="75" spans="1:102" s="68" customFormat="1">
      <c r="A75" s="69"/>
      <c r="B75" s="750"/>
      <c r="C75" s="1149"/>
      <c r="D75" s="1150"/>
      <c r="E75" s="750"/>
      <c r="F75" s="1149"/>
      <c r="G75" s="1150"/>
      <c r="I75" s="74"/>
      <c r="J75" s="1105"/>
      <c r="K75" s="74"/>
      <c r="M75" s="73"/>
      <c r="Q75" s="73"/>
      <c r="T75" s="73"/>
      <c r="CW75" s="69"/>
      <c r="CX75" s="69"/>
    </row>
    <row r="76" spans="1:102" s="68" customFormat="1">
      <c r="A76" s="69"/>
      <c r="B76" s="750"/>
      <c r="C76" s="1149"/>
      <c r="D76" s="1150"/>
      <c r="E76" s="750"/>
      <c r="F76" s="1149"/>
      <c r="G76" s="1150"/>
      <c r="I76" s="74"/>
      <c r="J76" s="1105"/>
      <c r="K76" s="74"/>
      <c r="M76" s="73"/>
      <c r="Q76" s="73"/>
      <c r="T76" s="73"/>
      <c r="CW76" s="69"/>
      <c r="CX76" s="69"/>
    </row>
    <row r="77" spans="1:102" s="68" customFormat="1">
      <c r="A77" s="69"/>
      <c r="B77" s="750"/>
      <c r="C77" s="1149"/>
      <c r="D77" s="1150"/>
      <c r="E77" s="750"/>
      <c r="F77" s="1149"/>
      <c r="G77" s="1150"/>
      <c r="I77" s="74"/>
      <c r="J77" s="1105"/>
      <c r="K77" s="74"/>
      <c r="M77" s="73"/>
      <c r="Q77" s="73"/>
      <c r="T77" s="73"/>
      <c r="CW77" s="69"/>
      <c r="CX77" s="69"/>
    </row>
    <row r="78" spans="1:102" s="68" customFormat="1">
      <c r="A78" s="69"/>
      <c r="B78" s="750"/>
      <c r="C78" s="1149"/>
      <c r="D78" s="1150"/>
      <c r="E78" s="750"/>
      <c r="F78" s="1149"/>
      <c r="G78" s="1150"/>
      <c r="I78" s="74"/>
      <c r="J78" s="1105"/>
      <c r="K78" s="74"/>
      <c r="M78" s="73"/>
      <c r="Q78" s="73"/>
      <c r="T78" s="73"/>
      <c r="CW78" s="69"/>
      <c r="CX78" s="69"/>
    </row>
    <row r="79" spans="1:102" s="68" customFormat="1">
      <c r="A79" s="69"/>
      <c r="B79" s="750"/>
      <c r="C79" s="1149"/>
      <c r="D79" s="1150"/>
      <c r="E79" s="750"/>
      <c r="F79" s="1149"/>
      <c r="G79" s="1150"/>
      <c r="I79" s="74"/>
      <c r="J79" s="1105"/>
      <c r="K79" s="74"/>
      <c r="L79" s="74"/>
      <c r="M79" s="73"/>
      <c r="Q79" s="73"/>
      <c r="T79" s="73"/>
      <c r="CW79" s="69"/>
      <c r="CX79" s="69"/>
    </row>
    <row r="80" spans="1:102" s="68" customFormat="1">
      <c r="A80" s="69"/>
      <c r="B80" s="750"/>
      <c r="C80" s="1149"/>
      <c r="D80" s="1150"/>
      <c r="E80" s="1136"/>
      <c r="F80" s="1149"/>
      <c r="G80" s="1150"/>
      <c r="H80" s="1150"/>
      <c r="J80" s="1105"/>
      <c r="M80" s="73"/>
      <c r="Q80" s="73"/>
      <c r="T80" s="73"/>
      <c r="CW80" s="69"/>
      <c r="CX80" s="69"/>
    </row>
    <row r="81" spans="1:102" s="68" customFormat="1">
      <c r="A81" s="69"/>
      <c r="B81" s="69"/>
      <c r="J81" s="1105"/>
      <c r="M81" s="73"/>
      <c r="Q81" s="73"/>
      <c r="T81" s="73"/>
      <c r="CW81" s="69"/>
      <c r="CX81" s="69"/>
    </row>
    <row r="82" spans="1:102" s="68" customFormat="1">
      <c r="A82" s="69"/>
      <c r="B82" s="69"/>
      <c r="J82" s="1105"/>
      <c r="M82" s="73"/>
      <c r="Q82" s="73"/>
      <c r="T82" s="73"/>
      <c r="CW82" s="69"/>
      <c r="CX82" s="69"/>
    </row>
    <row r="83" spans="1:102" s="68" customFormat="1">
      <c r="A83" s="69"/>
      <c r="B83" s="69"/>
      <c r="F83" s="74"/>
      <c r="M83" s="73"/>
      <c r="Q83" s="73"/>
      <c r="T83" s="73"/>
      <c r="CW83" s="69"/>
      <c r="CX83" s="69"/>
    </row>
    <row r="84" spans="1:102">
      <c r="F84" s="74"/>
    </row>
    <row r="85" spans="1:102">
      <c r="F85" s="74"/>
    </row>
    <row r="86" spans="1:102">
      <c r="F86" s="74"/>
    </row>
    <row r="87" spans="1:102">
      <c r="F87" s="74"/>
    </row>
    <row r="88" spans="1:102">
      <c r="F88" s="74"/>
    </row>
    <row r="89" spans="1:102">
      <c r="F89" s="74"/>
    </row>
    <row r="90" spans="1:102">
      <c r="F90" s="74"/>
    </row>
    <row r="104" spans="3:8">
      <c r="C104" s="69"/>
      <c r="D104" s="91"/>
      <c r="E104" s="91"/>
      <c r="F104" s="91"/>
      <c r="G104" s="91"/>
      <c r="H104" s="91"/>
    </row>
    <row r="105" spans="3:8">
      <c r="C105" s="69"/>
      <c r="D105" s="91"/>
      <c r="E105" s="91"/>
      <c r="F105" s="91"/>
      <c r="G105" s="91"/>
      <c r="H105" s="91"/>
    </row>
    <row r="106" spans="3:8">
      <c r="D106" s="91"/>
      <c r="E106" s="91"/>
      <c r="F106" s="91"/>
      <c r="G106" s="91"/>
      <c r="H106" s="91"/>
    </row>
    <row r="107" spans="3:8">
      <c r="D107" s="91"/>
      <c r="E107" s="91"/>
      <c r="F107" s="91"/>
      <c r="G107" s="91"/>
      <c r="H107" s="91"/>
    </row>
    <row r="108" spans="3:8">
      <c r="D108" s="91"/>
      <c r="E108" s="91"/>
      <c r="F108" s="91"/>
      <c r="G108" s="91"/>
      <c r="H108" s="91"/>
    </row>
    <row r="109" spans="3:8">
      <c r="D109" s="91"/>
      <c r="E109" s="91"/>
      <c r="F109" s="91"/>
      <c r="G109" s="91"/>
      <c r="H109" s="91"/>
    </row>
    <row r="110" spans="3:8">
      <c r="D110" s="91"/>
      <c r="E110" s="91"/>
      <c r="F110" s="91"/>
      <c r="G110" s="91"/>
      <c r="H110" s="91"/>
    </row>
    <row r="111" spans="3:8">
      <c r="D111" s="91"/>
      <c r="E111" s="91"/>
      <c r="F111" s="91"/>
      <c r="G111" s="91"/>
      <c r="H111" s="91"/>
    </row>
    <row r="112" spans="3:8">
      <c r="D112" s="91"/>
      <c r="E112" s="91"/>
      <c r="F112" s="91"/>
      <c r="G112" s="91"/>
      <c r="H112" s="91"/>
    </row>
    <row r="113" spans="3:11">
      <c r="D113" s="91"/>
      <c r="E113" s="91"/>
      <c r="F113" s="91"/>
      <c r="G113" s="91"/>
      <c r="H113" s="91"/>
    </row>
    <row r="114" spans="3:11">
      <c r="C114" s="69"/>
      <c r="D114" s="69"/>
      <c r="E114" s="69"/>
      <c r="F114" s="69"/>
      <c r="G114" s="69"/>
      <c r="H114" s="69"/>
      <c r="I114" s="69"/>
      <c r="J114" s="69"/>
      <c r="K114" s="69"/>
    </row>
    <row r="115" spans="3:11">
      <c r="C115" s="69"/>
      <c r="D115" s="69"/>
      <c r="E115" s="69"/>
      <c r="F115" s="69"/>
      <c r="G115" s="69"/>
      <c r="H115" s="69"/>
      <c r="I115" s="69"/>
      <c r="J115" s="69"/>
      <c r="K115" s="69"/>
    </row>
    <row r="116" spans="3:11">
      <c r="C116" s="69"/>
      <c r="D116" s="69"/>
      <c r="E116" s="69"/>
      <c r="F116" s="69"/>
      <c r="G116" s="69"/>
      <c r="H116" s="69"/>
      <c r="I116" s="69"/>
      <c r="J116" s="69"/>
      <c r="K116" s="69"/>
    </row>
    <row r="117" spans="3:11">
      <c r="C117" s="69"/>
      <c r="D117" s="69"/>
      <c r="E117" s="69"/>
      <c r="F117" s="69"/>
      <c r="G117" s="69"/>
      <c r="H117" s="69"/>
      <c r="I117" s="69"/>
      <c r="J117" s="69"/>
      <c r="K117" s="69"/>
    </row>
    <row r="118" spans="3:11">
      <c r="C118" s="69"/>
      <c r="D118" s="69"/>
      <c r="E118" s="69"/>
      <c r="F118" s="69"/>
      <c r="G118" s="69"/>
      <c r="H118" s="69"/>
      <c r="I118" s="69"/>
      <c r="J118" s="69"/>
      <c r="K118" s="69"/>
    </row>
    <row r="119" spans="3:11">
      <c r="C119" s="69"/>
      <c r="D119" s="69"/>
      <c r="E119" s="69"/>
      <c r="F119" s="69"/>
      <c r="G119" s="69"/>
      <c r="H119" s="69"/>
      <c r="I119" s="69"/>
      <c r="J119" s="69"/>
      <c r="K119" s="69"/>
    </row>
    <row r="120" spans="3:11">
      <c r="C120" s="69"/>
      <c r="D120" s="69"/>
      <c r="E120" s="69"/>
      <c r="F120" s="69"/>
      <c r="G120" s="69"/>
      <c r="H120" s="69"/>
      <c r="I120" s="69"/>
      <c r="J120" s="69"/>
      <c r="K120" s="69"/>
    </row>
    <row r="121" spans="3:11">
      <c r="D121" s="91"/>
      <c r="E121" s="91"/>
      <c r="F121" s="91"/>
      <c r="G121" s="91"/>
      <c r="H121" s="91"/>
    </row>
    <row r="122" spans="3:11">
      <c r="D122" s="91"/>
      <c r="E122" s="91"/>
      <c r="F122" s="91"/>
      <c r="G122" s="91"/>
      <c r="H122" s="91"/>
    </row>
    <row r="123" spans="3:11">
      <c r="D123" s="91"/>
      <c r="E123" s="91"/>
      <c r="F123" s="91"/>
      <c r="G123" s="91"/>
      <c r="H123" s="91"/>
    </row>
    <row r="124" spans="3:11">
      <c r="D124" s="91"/>
      <c r="E124" s="91"/>
      <c r="F124" s="91"/>
      <c r="G124" s="91"/>
      <c r="H124" s="91"/>
    </row>
    <row r="125" spans="3:11">
      <c r="D125" s="91"/>
      <c r="E125" s="91"/>
      <c r="F125" s="91"/>
      <c r="G125" s="91"/>
      <c r="H125" s="91"/>
    </row>
    <row r="126" spans="3:11">
      <c r="D126" s="91"/>
      <c r="E126" s="91"/>
      <c r="F126" s="91"/>
      <c r="G126" s="91"/>
      <c r="H126" s="91"/>
    </row>
    <row r="127" spans="3:11">
      <c r="D127" s="91"/>
      <c r="E127" s="91"/>
      <c r="F127" s="91"/>
      <c r="G127" s="91"/>
      <c r="H127" s="91"/>
    </row>
    <row r="128" spans="3:11">
      <c r="D128" s="91"/>
      <c r="E128" s="91"/>
      <c r="F128" s="91"/>
      <c r="G128" s="91"/>
      <c r="H128" s="91"/>
    </row>
    <row r="129" spans="3:8">
      <c r="D129" s="91"/>
      <c r="E129" s="91"/>
      <c r="F129" s="91"/>
      <c r="G129" s="91"/>
      <c r="H129" s="91"/>
    </row>
    <row r="130" spans="3:8">
      <c r="D130" s="91"/>
      <c r="E130" s="91"/>
      <c r="F130" s="91"/>
      <c r="G130" s="91"/>
      <c r="H130" s="91"/>
    </row>
    <row r="131" spans="3:8">
      <c r="D131" s="91"/>
      <c r="E131" s="91"/>
      <c r="F131" s="91"/>
      <c r="G131" s="91"/>
      <c r="H131" s="91"/>
    </row>
    <row r="132" spans="3:8">
      <c r="D132" s="91"/>
      <c r="E132" s="91"/>
      <c r="F132" s="91"/>
      <c r="G132" s="91"/>
      <c r="H132" s="91"/>
    </row>
    <row r="133" spans="3:8">
      <c r="D133" s="91"/>
      <c r="E133" s="91"/>
      <c r="F133" s="91"/>
      <c r="G133" s="91"/>
      <c r="H133" s="91"/>
    </row>
    <row r="134" spans="3:8">
      <c r="D134" s="91"/>
      <c r="E134" s="91"/>
      <c r="F134" s="91"/>
      <c r="G134" s="91"/>
      <c r="H134" s="91"/>
    </row>
    <row r="135" spans="3:8">
      <c r="D135" s="91"/>
      <c r="E135" s="91"/>
      <c r="F135" s="91"/>
      <c r="G135" s="91"/>
      <c r="H135" s="91"/>
    </row>
    <row r="136" spans="3:8">
      <c r="D136" s="91"/>
      <c r="E136" s="91"/>
      <c r="F136" s="91"/>
      <c r="G136" s="91"/>
      <c r="H136" s="91"/>
    </row>
    <row r="137" spans="3:8">
      <c r="C137" s="69"/>
      <c r="D137" s="91"/>
      <c r="E137" s="91"/>
      <c r="F137" s="91"/>
      <c r="G137" s="91"/>
      <c r="H137" s="91"/>
    </row>
    <row r="138" spans="3:8">
      <c r="C138" s="69"/>
      <c r="D138" s="91"/>
      <c r="E138" s="91"/>
      <c r="F138" s="91"/>
      <c r="G138" s="91"/>
      <c r="H138" s="91"/>
    </row>
    <row r="139" spans="3:8">
      <c r="C139" s="69"/>
      <c r="D139" s="91"/>
      <c r="E139" s="91"/>
      <c r="F139" s="91"/>
      <c r="G139" s="91"/>
      <c r="H139" s="91"/>
    </row>
    <row r="140" spans="3:8">
      <c r="C140" s="69"/>
      <c r="D140" s="91"/>
      <c r="E140" s="91"/>
      <c r="F140" s="91"/>
      <c r="G140" s="91"/>
      <c r="H140" s="91"/>
    </row>
    <row r="141" spans="3:8">
      <c r="C141" s="69"/>
      <c r="D141" s="91"/>
      <c r="E141" s="91"/>
      <c r="F141" s="91"/>
      <c r="G141" s="91"/>
      <c r="H141" s="91"/>
    </row>
    <row r="142" spans="3:8">
      <c r="C142" s="69"/>
      <c r="D142" s="91"/>
      <c r="E142" s="91"/>
      <c r="F142" s="91"/>
      <c r="G142" s="91"/>
      <c r="H142" s="91"/>
    </row>
    <row r="143" spans="3:8">
      <c r="C143" s="69"/>
      <c r="D143" s="91"/>
      <c r="E143" s="91"/>
      <c r="F143" s="91"/>
      <c r="G143" s="91"/>
      <c r="H143" s="91"/>
    </row>
    <row r="144" spans="3:8">
      <c r="C144" s="69"/>
      <c r="D144" s="91"/>
      <c r="E144" s="91"/>
      <c r="F144" s="91"/>
      <c r="G144" s="91"/>
      <c r="H144" s="91"/>
    </row>
    <row r="145" spans="3:8">
      <c r="C145" s="69"/>
      <c r="D145" s="91"/>
      <c r="E145" s="91"/>
      <c r="F145" s="91"/>
      <c r="G145" s="91"/>
      <c r="H145" s="91"/>
    </row>
    <row r="146" spans="3:8">
      <c r="C146" s="69"/>
      <c r="D146" s="91"/>
      <c r="E146" s="91"/>
      <c r="F146" s="91"/>
      <c r="G146" s="91"/>
      <c r="H146" s="91"/>
    </row>
    <row r="147" spans="3:8">
      <c r="C147" s="69"/>
      <c r="D147" s="91"/>
      <c r="E147" s="91"/>
      <c r="F147" s="91"/>
      <c r="G147" s="91"/>
      <c r="H147" s="91"/>
    </row>
    <row r="148" spans="3:8">
      <c r="C148" s="69"/>
      <c r="D148" s="91"/>
      <c r="E148" s="91"/>
      <c r="F148" s="91"/>
      <c r="G148" s="91"/>
      <c r="H148" s="91"/>
    </row>
    <row r="149" spans="3:8">
      <c r="C149" s="69"/>
      <c r="D149" s="91"/>
      <c r="E149" s="91"/>
      <c r="F149" s="91"/>
      <c r="G149" s="91"/>
      <c r="H149" s="91"/>
    </row>
  </sheetData>
  <sortState xmlns:xlrd2="http://schemas.microsoft.com/office/spreadsheetml/2017/richdata2" ref="E72:G79">
    <sortCondition descending="1" ref="F72:F79"/>
  </sortState>
  <mergeCells count="7">
    <mergeCell ref="C70:D70"/>
    <mergeCell ref="F70:G70"/>
    <mergeCell ref="B3:B4"/>
    <mergeCell ref="E3:F3"/>
    <mergeCell ref="C3:D3"/>
    <mergeCell ref="C18:D18"/>
    <mergeCell ref="E18:F18"/>
  </mergeCells>
  <phoneticPr fontId="16"/>
  <conditionalFormatting sqref="G5:G12">
    <cfRule type="expression" dxfId="43" priority="1">
      <formula>OR(J5=7,J5=8)</formula>
    </cfRule>
    <cfRule type="expression" dxfId="42" priority="2">
      <formula>OR(J5=1,J5=2)</formula>
    </cfRule>
  </conditionalFormatting>
  <conditionalFormatting sqref="H5:H12">
    <cfRule type="expression" dxfId="41" priority="3">
      <formula>OR(J5=7,J5=8)</formula>
    </cfRule>
    <cfRule type="expression" dxfId="40" priority="4">
      <formula>OR(J5=1,J5=2)</formula>
    </cfRule>
  </conditionalFormatting>
  <conditionalFormatting sqref="I5:I12">
    <cfRule type="expression" dxfId="39" priority="5">
      <formula>OR(J5=7,J5=8)</formula>
    </cfRule>
    <cfRule type="expression" dxfId="38" priority="6">
      <formula>OR(J5=1,J5=2)</formula>
    </cfRule>
  </conditionalFormatting>
  <conditionalFormatting sqref="J72:J82">
    <cfRule type="top10" dxfId="37" priority="10" bottom="1" rank="2"/>
    <cfRule type="top10" dxfId="36" priority="11" rank="2"/>
  </conditionalFormatting>
  <printOptions horizontalCentered="1" verticalCentered="1"/>
  <pageMargins left="0.39370078740157483" right="0.19685039370078741" top="0.59055118110236227" bottom="0.39370078740157483" header="0.11811023622047245" footer="0.27559055118110237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8">
    <tabColor rgb="FFFFFF00"/>
  </sheetPr>
  <dimension ref="A1:DP289"/>
  <sheetViews>
    <sheetView showGridLines="0" showZeros="0" zoomScale="85" zoomScaleNormal="85" zoomScaleSheetLayoutView="40" workbookViewId="0">
      <selection activeCell="U96" sqref="U96"/>
    </sheetView>
  </sheetViews>
  <sheetFormatPr defaultColWidth="8.81640625" defaultRowHeight="13"/>
  <cols>
    <col min="1" max="1" width="1.26953125" style="998" customWidth="1"/>
    <col min="2" max="2" width="9.453125" style="998" customWidth="1"/>
    <col min="3" max="3" width="4.1796875" style="997" customWidth="1"/>
    <col min="4" max="4" width="21.453125" style="997" customWidth="1"/>
    <col min="5" max="5" width="4.81640625" style="997" customWidth="1"/>
    <col min="6" max="6" width="10.54296875" style="997" customWidth="1"/>
    <col min="7" max="7" width="11" style="997" customWidth="1"/>
    <col min="8" max="21" width="10.54296875" style="997" customWidth="1"/>
    <col min="22" max="22" width="11" style="997" customWidth="1"/>
    <col min="23" max="24" width="10.54296875" style="997" customWidth="1"/>
    <col min="25" max="25" width="11" style="997" customWidth="1"/>
    <col min="26" max="26" width="0.54296875" style="997" customWidth="1"/>
    <col min="27" max="119" width="10.54296875" style="997" customWidth="1"/>
    <col min="120" max="142" width="10.54296875" style="998" customWidth="1"/>
    <col min="143" max="16384" width="8.81640625" style="998"/>
  </cols>
  <sheetData>
    <row r="1" spans="1:120" s="32" customFormat="1" ht="21">
      <c r="A1" s="28"/>
      <c r="B1" s="1060" t="s">
        <v>271</v>
      </c>
      <c r="C1" s="1059"/>
      <c r="D1" s="1059"/>
      <c r="E1" s="1059"/>
      <c r="F1" s="1059"/>
      <c r="G1" s="1059"/>
      <c r="H1" s="1059"/>
      <c r="I1" s="1059"/>
      <c r="J1" s="1059"/>
      <c r="K1" s="1059"/>
      <c r="L1" s="1059"/>
      <c r="M1" s="1059"/>
      <c r="N1" s="1059"/>
      <c r="O1" s="1059"/>
      <c r="P1" s="1059"/>
      <c r="Q1" s="1059"/>
      <c r="R1" s="1059"/>
      <c r="S1" s="1059"/>
      <c r="T1" s="1059"/>
      <c r="U1" s="1059"/>
      <c r="V1" s="1059"/>
      <c r="W1" s="1059"/>
      <c r="X1" s="1059"/>
      <c r="Y1" s="1059"/>
      <c r="Z1" s="30"/>
      <c r="AA1" s="31"/>
      <c r="AB1" s="31"/>
      <c r="AC1" s="31"/>
      <c r="AD1" s="31"/>
      <c r="AE1" s="31"/>
      <c r="AF1" s="31"/>
      <c r="AG1" s="31"/>
      <c r="AH1" s="31"/>
      <c r="AI1" s="31"/>
      <c r="AJ1" s="31"/>
      <c r="AK1" s="31"/>
      <c r="AM1" s="31"/>
      <c r="AN1" s="31"/>
      <c r="AO1" s="31"/>
      <c r="AP1" s="31"/>
      <c r="AQ1" s="31"/>
      <c r="AR1" s="31"/>
      <c r="AS1" s="31"/>
      <c r="AT1" s="33"/>
      <c r="AU1" s="33"/>
      <c r="AV1" s="33"/>
      <c r="AW1" s="33"/>
      <c r="AX1" s="33"/>
      <c r="AY1" s="33"/>
      <c r="AZ1" s="33"/>
      <c r="BA1" s="33"/>
      <c r="BB1" s="33"/>
      <c r="BC1" s="33"/>
      <c r="BD1" s="33"/>
      <c r="BE1" s="33"/>
      <c r="BF1" s="33"/>
      <c r="BG1" s="33"/>
      <c r="BH1" s="33"/>
      <c r="BI1" s="33"/>
      <c r="BJ1" s="33"/>
      <c r="BK1" s="33"/>
      <c r="BL1" s="33"/>
      <c r="BM1" s="33"/>
      <c r="BN1" s="33"/>
      <c r="BO1" s="33"/>
      <c r="BP1" s="33"/>
      <c r="BQ1" s="33"/>
      <c r="BR1" s="33"/>
      <c r="BS1" s="33"/>
      <c r="BT1" s="33"/>
      <c r="BU1" s="33"/>
      <c r="BV1" s="33"/>
      <c r="BW1" s="33"/>
      <c r="BX1" s="33"/>
      <c r="BY1" s="33"/>
      <c r="BZ1" s="33"/>
      <c r="CA1" s="33"/>
      <c r="CB1" s="33"/>
      <c r="CC1" s="33"/>
      <c r="CD1" s="33"/>
      <c r="CE1" s="33"/>
      <c r="CF1" s="33"/>
      <c r="CG1" s="33"/>
      <c r="CH1" s="33"/>
      <c r="CI1" s="33"/>
      <c r="CJ1" s="33"/>
      <c r="CK1" s="33"/>
      <c r="CL1" s="33"/>
      <c r="CM1" s="33"/>
      <c r="CN1" s="33"/>
      <c r="CO1" s="33"/>
      <c r="CP1" s="33"/>
      <c r="CQ1" s="33"/>
      <c r="CR1" s="33"/>
      <c r="CS1" s="33"/>
      <c r="CT1" s="33"/>
      <c r="CU1" s="33"/>
      <c r="CV1" s="33"/>
      <c r="CW1" s="33"/>
      <c r="CX1" s="33"/>
      <c r="CY1" s="33"/>
      <c r="CZ1" s="33"/>
      <c r="DA1" s="33"/>
      <c r="DB1" s="33"/>
      <c r="DC1" s="33"/>
      <c r="DD1" s="33"/>
      <c r="DE1" s="33"/>
      <c r="DF1" s="33"/>
      <c r="DG1" s="33"/>
      <c r="DH1" s="33"/>
      <c r="DI1" s="33"/>
      <c r="DJ1" s="33"/>
      <c r="DK1" s="33"/>
      <c r="DL1" s="33"/>
      <c r="DM1" s="33"/>
      <c r="DN1" s="33"/>
      <c r="DO1" s="34"/>
    </row>
    <row r="2" spans="1:120" s="32" customFormat="1" ht="12.75" customHeight="1">
      <c r="A2" s="28"/>
      <c r="B2" s="92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Y2" s="29"/>
      <c r="Z2" s="30"/>
      <c r="AA2" s="31"/>
      <c r="AB2" s="31"/>
      <c r="AC2" s="31"/>
      <c r="AD2" s="31"/>
      <c r="AE2" s="31"/>
      <c r="AF2" s="31"/>
      <c r="AG2" s="31"/>
      <c r="AH2" s="31"/>
      <c r="AI2" s="31"/>
      <c r="AJ2" s="31"/>
      <c r="AK2" s="31"/>
      <c r="AM2" s="31"/>
      <c r="AN2" s="31"/>
      <c r="AO2" s="31"/>
      <c r="AP2" s="31"/>
      <c r="AQ2" s="31"/>
      <c r="AR2" s="31"/>
      <c r="AS2" s="31"/>
      <c r="AT2" s="33"/>
      <c r="AU2" s="33"/>
      <c r="AV2" s="33"/>
      <c r="AW2" s="33"/>
      <c r="AX2" s="33"/>
      <c r="AY2" s="33"/>
      <c r="AZ2" s="33"/>
      <c r="BA2" s="33"/>
      <c r="BB2" s="33"/>
      <c r="BC2" s="33"/>
      <c r="BD2" s="33"/>
      <c r="BE2" s="33"/>
      <c r="BF2" s="33"/>
      <c r="BG2" s="33"/>
      <c r="BH2" s="33"/>
      <c r="BI2" s="33"/>
      <c r="BJ2" s="33"/>
      <c r="BK2" s="33"/>
      <c r="BL2" s="33"/>
      <c r="BM2" s="33"/>
      <c r="BN2" s="33"/>
      <c r="BO2" s="33"/>
      <c r="BP2" s="33"/>
      <c r="BQ2" s="33"/>
      <c r="BR2" s="33"/>
      <c r="BS2" s="33"/>
      <c r="BT2" s="33"/>
      <c r="BU2" s="33"/>
      <c r="BV2" s="33"/>
      <c r="BW2" s="33"/>
      <c r="BX2" s="33"/>
      <c r="BY2" s="33"/>
      <c r="BZ2" s="33"/>
      <c r="CA2" s="33"/>
      <c r="CB2" s="33"/>
      <c r="CC2" s="33"/>
      <c r="CD2" s="33"/>
      <c r="CE2" s="33"/>
      <c r="CF2" s="33"/>
      <c r="CG2" s="33"/>
      <c r="CH2" s="33"/>
      <c r="CI2" s="33"/>
      <c r="CJ2" s="33"/>
      <c r="CK2" s="33"/>
      <c r="CL2" s="33"/>
      <c r="CM2" s="33"/>
      <c r="CN2" s="33"/>
      <c r="CO2" s="33"/>
      <c r="CP2" s="33"/>
      <c r="CQ2" s="33"/>
      <c r="CR2" s="33"/>
      <c r="CS2" s="33"/>
      <c r="CT2" s="33"/>
      <c r="CU2" s="33"/>
      <c r="CV2" s="33"/>
      <c r="CW2" s="33"/>
      <c r="CX2" s="33"/>
      <c r="CY2" s="33"/>
      <c r="CZ2" s="33"/>
      <c r="DA2" s="33"/>
      <c r="DB2" s="33"/>
      <c r="DC2" s="33"/>
      <c r="DD2" s="33"/>
      <c r="DE2" s="33"/>
      <c r="DF2" s="33"/>
      <c r="DG2" s="33"/>
      <c r="DH2" s="33"/>
      <c r="DI2" s="33"/>
      <c r="DJ2" s="33"/>
      <c r="DK2" s="33"/>
      <c r="DL2" s="33"/>
      <c r="DM2" s="33"/>
      <c r="DN2" s="33"/>
      <c r="DO2" s="34"/>
    </row>
    <row r="3" spans="1:120" s="32" customFormat="1" ht="12" customHeight="1" thickBot="1">
      <c r="A3" s="35"/>
      <c r="B3" s="36"/>
      <c r="C3" s="37"/>
      <c r="D3" s="37" t="s">
        <v>272</v>
      </c>
      <c r="E3" s="93"/>
      <c r="F3" s="93" t="s">
        <v>273</v>
      </c>
      <c r="G3" s="94"/>
      <c r="H3" s="94"/>
      <c r="I3" s="94"/>
      <c r="J3" s="94"/>
      <c r="K3" s="94"/>
      <c r="L3" s="94"/>
      <c r="M3" s="94"/>
      <c r="N3" s="94"/>
      <c r="O3" s="94"/>
      <c r="P3" s="95"/>
      <c r="Q3" s="94"/>
      <c r="R3" s="94"/>
      <c r="S3" s="94"/>
      <c r="T3" s="94"/>
      <c r="U3" s="94"/>
      <c r="V3" s="94"/>
      <c r="W3" s="94"/>
      <c r="X3" s="94"/>
      <c r="Y3" s="38" t="s">
        <v>274</v>
      </c>
      <c r="Z3" s="30"/>
      <c r="AA3" s="31"/>
      <c r="AB3" s="791"/>
      <c r="AC3" s="791"/>
      <c r="AD3" s="791"/>
      <c r="AE3" s="791"/>
      <c r="AF3" s="791"/>
      <c r="AG3" s="791"/>
      <c r="AH3" s="791"/>
      <c r="AI3" s="791"/>
      <c r="AJ3" s="791"/>
      <c r="AK3" s="791"/>
      <c r="AL3" s="791"/>
      <c r="AM3" s="791"/>
      <c r="AN3" s="791"/>
      <c r="AO3" s="791"/>
      <c r="AP3" s="791"/>
      <c r="AQ3" s="791"/>
      <c r="AR3" s="791"/>
      <c r="AS3" s="791"/>
      <c r="AT3" s="791"/>
      <c r="AU3" s="791"/>
      <c r="AV3" s="791"/>
      <c r="AW3" s="791"/>
      <c r="AX3" s="791"/>
      <c r="AY3" s="791"/>
      <c r="AZ3" s="791"/>
      <c r="BA3" s="791"/>
      <c r="BB3" s="791"/>
      <c r="BC3" s="791"/>
      <c r="BD3" s="791"/>
      <c r="BE3" s="791"/>
      <c r="BF3" s="791"/>
      <c r="BG3" s="791"/>
      <c r="BH3" s="791"/>
      <c r="BI3" s="791"/>
      <c r="BJ3" s="791"/>
      <c r="BK3" s="791"/>
      <c r="BL3" s="791"/>
      <c r="BM3" s="791"/>
      <c r="BN3" s="791"/>
      <c r="BO3" s="791"/>
      <c r="BP3" s="791"/>
      <c r="BQ3" s="791"/>
      <c r="BR3" s="791"/>
      <c r="BS3" s="791"/>
      <c r="BT3" s="791"/>
      <c r="BU3" s="791"/>
      <c r="BV3" s="791"/>
      <c r="BW3" s="791"/>
      <c r="BX3" s="791"/>
      <c r="BY3" s="31"/>
      <c r="BZ3" s="31"/>
      <c r="CA3" s="31"/>
      <c r="CB3" s="31"/>
      <c r="CC3" s="31"/>
      <c r="CD3" s="31"/>
      <c r="CE3" s="31"/>
      <c r="CF3" s="31"/>
      <c r="CG3" s="31"/>
      <c r="CH3" s="31"/>
      <c r="CI3" s="31"/>
      <c r="CJ3" s="31"/>
      <c r="CK3" s="31"/>
      <c r="CL3" s="31"/>
      <c r="CM3" s="31"/>
      <c r="CN3" s="31"/>
      <c r="CO3" s="31"/>
      <c r="CP3" s="31"/>
      <c r="CQ3" s="31"/>
      <c r="CR3" s="31"/>
      <c r="CS3" s="31"/>
      <c r="CT3" s="31"/>
      <c r="CU3" s="31"/>
      <c r="CV3" s="31"/>
      <c r="CW3" s="31"/>
      <c r="CX3" s="31"/>
      <c r="CY3" s="31"/>
      <c r="CZ3" s="31"/>
      <c r="DA3" s="31"/>
      <c r="DB3" s="31"/>
      <c r="DC3" s="31"/>
      <c r="DD3" s="31"/>
      <c r="DE3" s="31"/>
      <c r="DF3" s="31"/>
      <c r="DG3" s="31"/>
      <c r="DH3" s="31"/>
      <c r="DI3" s="31"/>
      <c r="DJ3" s="31"/>
      <c r="DK3" s="31"/>
      <c r="DL3" s="31"/>
      <c r="DM3" s="31"/>
      <c r="DN3" s="31"/>
      <c r="DO3" s="31"/>
    </row>
    <row r="4" spans="1:120" s="42" customFormat="1" ht="36.5" thickBot="1">
      <c r="A4" s="39"/>
      <c r="B4" s="96" t="s">
        <v>275</v>
      </c>
      <c r="C4" s="97" t="s">
        <v>276</v>
      </c>
      <c r="D4" s="97" t="s">
        <v>277</v>
      </c>
      <c r="E4" s="98" t="s">
        <v>278</v>
      </c>
      <c r="F4" s="99" t="s">
        <v>236</v>
      </c>
      <c r="G4" s="100" t="s">
        <v>256</v>
      </c>
      <c r="H4" s="100" t="s">
        <v>238</v>
      </c>
      <c r="I4" s="100" t="s">
        <v>239</v>
      </c>
      <c r="J4" s="100" t="s">
        <v>240</v>
      </c>
      <c r="K4" s="101" t="s">
        <v>279</v>
      </c>
      <c r="L4" s="100" t="s">
        <v>242</v>
      </c>
      <c r="M4" s="100" t="s">
        <v>243</v>
      </c>
      <c r="N4" s="100" t="s">
        <v>244</v>
      </c>
      <c r="O4" s="102" t="s">
        <v>280</v>
      </c>
      <c r="P4" s="102" t="s">
        <v>246</v>
      </c>
      <c r="Q4" s="103" t="s">
        <v>247</v>
      </c>
      <c r="R4" s="104" t="s">
        <v>248</v>
      </c>
      <c r="S4" s="105" t="s">
        <v>281</v>
      </c>
      <c r="T4" s="103" t="s">
        <v>250</v>
      </c>
      <c r="U4" s="103" t="s">
        <v>251</v>
      </c>
      <c r="V4" s="102" t="s">
        <v>282</v>
      </c>
      <c r="W4" s="103" t="s">
        <v>253</v>
      </c>
      <c r="X4" s="106" t="s">
        <v>254</v>
      </c>
      <c r="Y4" s="107" t="s">
        <v>255</v>
      </c>
      <c r="Z4" s="108"/>
      <c r="AA4" s="1151"/>
      <c r="AB4" s="1152"/>
      <c r="AC4" s="1152"/>
      <c r="AD4" s="1152"/>
      <c r="AE4" s="1152"/>
      <c r="AF4" s="795"/>
      <c r="AG4" s="795"/>
      <c r="AH4" s="795"/>
      <c r="AI4" s="795"/>
      <c r="AJ4" s="795"/>
      <c r="AK4" s="796"/>
      <c r="AL4" s="795"/>
      <c r="AM4" s="795"/>
      <c r="AN4" s="795"/>
      <c r="AO4" s="797"/>
      <c r="AP4" s="797"/>
      <c r="AQ4" s="798"/>
      <c r="AR4" s="799"/>
      <c r="AS4" s="800"/>
      <c r="AT4" s="798"/>
      <c r="AU4" s="798"/>
      <c r="AV4" s="797"/>
      <c r="AW4" s="798"/>
      <c r="AX4" s="798"/>
      <c r="AY4" s="799"/>
      <c r="AZ4" s="1153"/>
      <c r="BA4" s="1152"/>
      <c r="BB4" s="1152"/>
      <c r="BC4" s="1152"/>
      <c r="BD4" s="1152"/>
      <c r="BE4" s="795"/>
      <c r="BF4" s="795"/>
      <c r="BG4" s="795"/>
      <c r="BH4" s="795"/>
      <c r="BI4" s="795"/>
      <c r="BJ4" s="796"/>
      <c r="BK4" s="795"/>
      <c r="BL4" s="795"/>
      <c r="BM4" s="795"/>
      <c r="BN4" s="797"/>
      <c r="BO4" s="797"/>
      <c r="BP4" s="798"/>
      <c r="BQ4" s="799"/>
      <c r="BR4" s="800"/>
      <c r="BS4" s="798"/>
      <c r="BT4" s="798"/>
      <c r="BU4" s="797"/>
      <c r="BV4" s="798"/>
      <c r="BW4" s="798"/>
      <c r="BX4" s="799"/>
      <c r="BY4" s="40"/>
      <c r="BZ4" s="40"/>
      <c r="CA4" s="40"/>
      <c r="CB4" s="40"/>
      <c r="CC4" s="40"/>
      <c r="CE4" s="40"/>
      <c r="CF4" s="40"/>
      <c r="CG4" s="40"/>
      <c r="CH4" s="40"/>
      <c r="CI4" s="40"/>
      <c r="CJ4" s="40"/>
      <c r="CK4" s="40"/>
      <c r="CL4" s="40"/>
      <c r="CM4" s="40"/>
      <c r="CN4" s="40"/>
      <c r="CO4" s="40"/>
      <c r="CP4" s="40"/>
      <c r="CQ4" s="40"/>
      <c r="CR4" s="40"/>
      <c r="CS4" s="40"/>
      <c r="CT4" s="40"/>
      <c r="CU4" s="40"/>
      <c r="CV4" s="40"/>
      <c r="CW4" s="40"/>
      <c r="CX4" s="40"/>
      <c r="CY4" s="40"/>
      <c r="CZ4" s="40"/>
      <c r="DA4" s="40"/>
      <c r="DB4" s="40"/>
      <c r="DC4" s="40"/>
      <c r="DD4" s="40"/>
      <c r="DE4" s="40"/>
      <c r="DF4" s="40"/>
      <c r="DG4" s="40"/>
      <c r="DH4" s="40"/>
      <c r="DI4" s="40"/>
      <c r="DJ4" s="40"/>
      <c r="DK4" s="40"/>
      <c r="DM4" s="40"/>
      <c r="DN4" s="40"/>
    </row>
    <row r="5" spans="1:120" s="47" customFormat="1" ht="12.75" customHeight="1">
      <c r="A5" s="43"/>
      <c r="B5" s="109" t="s">
        <v>283</v>
      </c>
      <c r="C5" s="274"/>
      <c r="D5" s="275" t="s">
        <v>284</v>
      </c>
      <c r="E5" s="276" t="s">
        <v>285</v>
      </c>
      <c r="F5" s="773">
        <v>0.32798247545239173</v>
      </c>
      <c r="G5" s="774">
        <v>33.14818661041113</v>
      </c>
      <c r="H5" s="774">
        <v>0.50908047410806434</v>
      </c>
      <c r="I5" s="774">
        <v>3.7727967773584634</v>
      </c>
      <c r="J5" s="774">
        <v>0.12514326570310105</v>
      </c>
      <c r="K5" s="774">
        <v>71.526372060392603</v>
      </c>
      <c r="L5" s="775">
        <v>0</v>
      </c>
      <c r="M5" s="776">
        <v>81.090246067317594</v>
      </c>
      <c r="N5" s="775">
        <v>0</v>
      </c>
      <c r="O5" s="775">
        <v>0</v>
      </c>
      <c r="P5" s="775">
        <v>0</v>
      </c>
      <c r="Q5" s="774">
        <v>2.2474625837651356E-2</v>
      </c>
      <c r="R5" s="774">
        <v>1.6623717328161809</v>
      </c>
      <c r="S5" s="774">
        <v>2.0568146180985547</v>
      </c>
      <c r="T5" s="774">
        <v>0</v>
      </c>
      <c r="U5" s="774">
        <v>9.7243646505714096</v>
      </c>
      <c r="V5" s="776">
        <v>80363.101200000005</v>
      </c>
      <c r="W5" s="776">
        <v>135.2042986304142</v>
      </c>
      <c r="X5" s="777">
        <v>0</v>
      </c>
      <c r="Y5" s="778">
        <v>80702.271331988479</v>
      </c>
      <c r="Z5" s="110"/>
      <c r="AA5" s="1154"/>
      <c r="AB5" s="1155"/>
      <c r="AC5" s="1156"/>
      <c r="AD5" s="1157"/>
      <c r="AE5" s="1158"/>
      <c r="AF5" s="1159"/>
      <c r="AG5" s="1159"/>
      <c r="AH5" s="1159"/>
      <c r="AI5" s="1159"/>
      <c r="AJ5" s="1159"/>
      <c r="AK5" s="1159"/>
      <c r="AL5" s="1160"/>
      <c r="AM5" s="1160"/>
      <c r="AN5" s="1160"/>
      <c r="AO5" s="1160"/>
      <c r="AP5" s="1160"/>
      <c r="AQ5" s="1159"/>
      <c r="AR5" s="1159"/>
      <c r="AS5" s="1159"/>
      <c r="AT5" s="1159"/>
      <c r="AU5" s="1159"/>
      <c r="AV5" s="1160"/>
      <c r="AW5" s="1160"/>
      <c r="AX5" s="1159"/>
      <c r="AY5" s="1159"/>
      <c r="AZ5" s="1161"/>
      <c r="BA5" s="1155"/>
      <c r="BB5" s="1156"/>
      <c r="BC5" s="1157"/>
      <c r="BD5" s="1158"/>
      <c r="BE5" s="1162"/>
      <c r="BF5" s="801"/>
      <c r="BG5" s="801"/>
      <c r="BH5" s="801"/>
      <c r="BI5" s="801"/>
      <c r="BJ5" s="801"/>
      <c r="BK5" s="801"/>
      <c r="BL5" s="801"/>
      <c r="BM5" s="801"/>
      <c r="BN5" s="801"/>
      <c r="BO5" s="801"/>
      <c r="BP5" s="801"/>
      <c r="BQ5" s="801"/>
      <c r="BR5" s="801"/>
      <c r="BS5" s="801"/>
      <c r="BT5" s="801"/>
      <c r="BU5" s="801"/>
      <c r="BV5" s="801"/>
      <c r="BW5" s="801"/>
      <c r="BX5" s="801"/>
      <c r="BY5" s="46"/>
      <c r="BZ5" s="46"/>
      <c r="CA5" s="46"/>
      <c r="CB5" s="46"/>
      <c r="CC5" s="46"/>
      <c r="CD5" s="46"/>
      <c r="CE5" s="46"/>
      <c r="CF5" s="46"/>
      <c r="CG5" s="46"/>
      <c r="CH5" s="46"/>
      <c r="CI5" s="46"/>
      <c r="CJ5" s="46"/>
      <c r="CK5" s="46"/>
      <c r="CL5" s="46"/>
      <c r="CM5" s="46"/>
      <c r="CN5" s="46"/>
      <c r="CO5" s="46"/>
      <c r="CP5" s="46"/>
      <c r="CQ5" s="46"/>
      <c r="CR5" s="46"/>
      <c r="CS5" s="46"/>
      <c r="CT5" s="46"/>
      <c r="CU5" s="46"/>
      <c r="CV5" s="46"/>
      <c r="CW5" s="46"/>
      <c r="CX5" s="46"/>
      <c r="CY5" s="46"/>
      <c r="CZ5" s="46"/>
      <c r="DA5" s="46"/>
      <c r="DB5" s="46"/>
      <c r="DC5" s="46"/>
      <c r="DD5" s="46"/>
      <c r="DE5" s="46"/>
      <c r="DF5" s="46"/>
      <c r="DG5" s="46"/>
      <c r="DH5" s="46"/>
      <c r="DI5" s="46"/>
      <c r="DJ5" s="46"/>
      <c r="DK5" s="46"/>
      <c r="DL5" s="46"/>
      <c r="DM5" s="46"/>
      <c r="DN5" s="46"/>
      <c r="DO5" s="46"/>
      <c r="DP5" s="46"/>
    </row>
    <row r="6" spans="1:120" s="50" customFormat="1" ht="12.75" customHeight="1">
      <c r="A6" s="35"/>
      <c r="B6" s="109" t="s">
        <v>286</v>
      </c>
      <c r="C6" s="111">
        <v>1</v>
      </c>
      <c r="D6" s="112" t="s">
        <v>145</v>
      </c>
      <c r="E6" s="113" t="s">
        <v>287</v>
      </c>
      <c r="F6" s="165">
        <v>0</v>
      </c>
      <c r="G6" s="129">
        <v>0</v>
      </c>
      <c r="H6" s="129">
        <v>2.4853144876211862E-3</v>
      </c>
      <c r="I6" s="779">
        <v>0</v>
      </c>
      <c r="J6" s="129">
        <v>0</v>
      </c>
      <c r="K6" s="129">
        <v>14.91014224892578</v>
      </c>
      <c r="L6" s="780">
        <v>0</v>
      </c>
      <c r="M6" s="781">
        <v>9.2792925609141794E-3</v>
      </c>
      <c r="N6" s="780">
        <v>0</v>
      </c>
      <c r="O6" s="780">
        <v>0</v>
      </c>
      <c r="P6" s="780">
        <v>0</v>
      </c>
      <c r="Q6" s="779">
        <v>0</v>
      </c>
      <c r="R6" s="129">
        <v>0</v>
      </c>
      <c r="S6" s="129">
        <v>0.42213804861470783</v>
      </c>
      <c r="T6" s="129">
        <v>0</v>
      </c>
      <c r="U6" s="129">
        <v>0</v>
      </c>
      <c r="V6" s="780">
        <v>0</v>
      </c>
      <c r="W6" s="780">
        <v>0</v>
      </c>
      <c r="X6" s="782">
        <v>0</v>
      </c>
      <c r="Y6" s="168">
        <v>15.344044904589024</v>
      </c>
      <c r="Z6" s="110"/>
      <c r="AA6" s="1154"/>
      <c r="AB6" s="1155"/>
      <c r="AC6" s="1156"/>
      <c r="AD6" s="1157"/>
      <c r="AE6" s="1163"/>
      <c r="AF6" s="1159"/>
      <c r="AG6" s="1159"/>
      <c r="AH6" s="1159"/>
      <c r="AI6" s="1159"/>
      <c r="AJ6" s="1159"/>
      <c r="AK6" s="1159"/>
      <c r="AL6" s="1160"/>
      <c r="AM6" s="1160"/>
      <c r="AN6" s="1160"/>
      <c r="AO6" s="1160"/>
      <c r="AP6" s="1160"/>
      <c r="AQ6" s="1159"/>
      <c r="AR6" s="1159"/>
      <c r="AS6" s="1159"/>
      <c r="AT6" s="1159"/>
      <c r="AU6" s="1159"/>
      <c r="AV6" s="1160"/>
      <c r="AW6" s="1160"/>
      <c r="AX6" s="1159"/>
      <c r="AY6" s="1159"/>
      <c r="AZ6" s="1164"/>
      <c r="BA6" s="1155"/>
      <c r="BB6" s="1156"/>
      <c r="BC6" s="1157"/>
      <c r="BD6" s="1163"/>
      <c r="BE6" s="1162"/>
      <c r="BF6" s="801"/>
      <c r="BG6" s="801"/>
      <c r="BH6" s="801"/>
      <c r="BI6" s="801"/>
      <c r="BJ6" s="801"/>
      <c r="BK6" s="801"/>
      <c r="BL6" s="801"/>
      <c r="BM6" s="801"/>
      <c r="BN6" s="801"/>
      <c r="BO6" s="801"/>
      <c r="BP6" s="801"/>
      <c r="BQ6" s="801"/>
      <c r="BR6" s="801"/>
      <c r="BS6" s="801"/>
      <c r="BT6" s="801"/>
      <c r="BU6" s="801"/>
      <c r="BV6" s="801"/>
      <c r="BW6" s="801"/>
      <c r="BX6" s="801"/>
      <c r="BY6" s="49"/>
      <c r="BZ6" s="49"/>
      <c r="CA6" s="49"/>
      <c r="CB6" s="49"/>
      <c r="CC6" s="49"/>
      <c r="CD6" s="49"/>
      <c r="CE6" s="49"/>
      <c r="CF6" s="49"/>
      <c r="CG6" s="49"/>
      <c r="CH6" s="49"/>
      <c r="CI6" s="49"/>
      <c r="CJ6" s="49"/>
      <c r="CK6" s="49"/>
      <c r="CL6" s="49"/>
      <c r="CM6" s="49"/>
      <c r="CN6" s="49"/>
      <c r="CO6" s="49"/>
      <c r="CP6" s="49"/>
      <c r="CQ6" s="49"/>
      <c r="CR6" s="49"/>
      <c r="CS6" s="49"/>
      <c r="CT6" s="49"/>
      <c r="CU6" s="49"/>
      <c r="CV6" s="49"/>
      <c r="CW6" s="49"/>
      <c r="CX6" s="49"/>
      <c r="CY6" s="49"/>
      <c r="CZ6" s="49"/>
      <c r="DA6" s="49"/>
      <c r="DB6" s="49"/>
      <c r="DC6" s="49"/>
      <c r="DD6" s="49"/>
      <c r="DE6" s="49"/>
      <c r="DF6" s="49"/>
      <c r="DG6" s="49"/>
      <c r="DH6" s="49"/>
      <c r="DI6" s="49"/>
      <c r="DJ6" s="49"/>
      <c r="DK6" s="49"/>
      <c r="DL6" s="49"/>
      <c r="DM6" s="49"/>
      <c r="DN6" s="49"/>
      <c r="DO6" s="49"/>
      <c r="DP6" s="49"/>
    </row>
    <row r="7" spans="1:120" s="47" customFormat="1" ht="12.75" customHeight="1">
      <c r="A7" s="51"/>
      <c r="B7" s="109"/>
      <c r="C7" s="111">
        <v>2</v>
      </c>
      <c r="D7" s="112" t="s">
        <v>146</v>
      </c>
      <c r="E7" s="113" t="s">
        <v>288</v>
      </c>
      <c r="F7" s="1055">
        <v>1.9710000000000001E-3</v>
      </c>
      <c r="G7" s="129">
        <v>0.17015799999999998</v>
      </c>
      <c r="H7" s="129">
        <v>0.18933599999999998</v>
      </c>
      <c r="I7" s="779">
        <v>0</v>
      </c>
      <c r="J7" s="129">
        <v>1.8189999999999999E-3</v>
      </c>
      <c r="K7" s="129">
        <v>10.409780160715115</v>
      </c>
      <c r="L7" s="780">
        <v>0</v>
      </c>
      <c r="M7" s="781">
        <v>4.2025435528153356E-3</v>
      </c>
      <c r="N7" s="780">
        <v>0</v>
      </c>
      <c r="O7" s="780">
        <v>0</v>
      </c>
      <c r="P7" s="780">
        <v>0</v>
      </c>
      <c r="Q7" s="779">
        <v>1.0512000000000001E-2</v>
      </c>
      <c r="R7" s="129">
        <v>0.53836425901404028</v>
      </c>
      <c r="S7" s="129">
        <v>3.5000000000000004E-5</v>
      </c>
      <c r="T7" s="129">
        <v>0</v>
      </c>
      <c r="U7" s="129">
        <v>0.4082813338071371</v>
      </c>
      <c r="V7" s="114">
        <v>80363.101200000005</v>
      </c>
      <c r="W7" s="114">
        <v>135.2042986304142</v>
      </c>
      <c r="X7" s="782">
        <v>0</v>
      </c>
      <c r="Y7" s="168">
        <v>80510.039957927511</v>
      </c>
      <c r="Z7" s="115"/>
      <c r="AA7" s="52"/>
      <c r="AB7" s="1155"/>
      <c r="AC7" s="1156"/>
      <c r="AD7" s="1157"/>
      <c r="AE7" s="1163"/>
      <c r="AF7" s="1159"/>
      <c r="AG7" s="1159"/>
      <c r="AH7" s="1159"/>
      <c r="AI7" s="1159"/>
      <c r="AJ7" s="1159"/>
      <c r="AK7" s="1159"/>
      <c r="AL7" s="1160"/>
      <c r="AM7" s="1160"/>
      <c r="AN7" s="1160"/>
      <c r="AO7" s="1160"/>
      <c r="AP7" s="1160"/>
      <c r="AQ7" s="1159"/>
      <c r="AR7" s="1159"/>
      <c r="AS7" s="1159"/>
      <c r="AT7" s="1159"/>
      <c r="AU7" s="1159"/>
      <c r="AV7" s="1160"/>
      <c r="AW7" s="1160"/>
      <c r="AX7" s="1159"/>
      <c r="AY7" s="1159"/>
      <c r="AZ7" s="1165"/>
      <c r="BA7" s="1155"/>
      <c r="BB7" s="1156"/>
      <c r="BC7" s="1157"/>
      <c r="BD7" s="1163"/>
      <c r="BE7" s="1162"/>
      <c r="BF7" s="801"/>
      <c r="BG7" s="801"/>
      <c r="BH7" s="801"/>
      <c r="BI7" s="801"/>
      <c r="BJ7" s="801"/>
      <c r="BK7" s="801"/>
      <c r="BL7" s="801"/>
      <c r="BM7" s="801"/>
      <c r="BN7" s="801"/>
      <c r="BO7" s="801"/>
      <c r="BP7" s="801"/>
      <c r="BQ7" s="801"/>
      <c r="BR7" s="801"/>
      <c r="BS7" s="801"/>
      <c r="BT7" s="801"/>
      <c r="BU7" s="801"/>
      <c r="BV7" s="801"/>
      <c r="BW7" s="801"/>
      <c r="BX7" s="801"/>
      <c r="BY7" s="52"/>
      <c r="BZ7" s="52"/>
      <c r="CA7" s="52"/>
      <c r="CB7" s="52"/>
      <c r="CC7" s="52"/>
      <c r="CD7" s="52"/>
      <c r="CE7" s="52"/>
      <c r="CF7" s="52"/>
      <c r="CG7" s="52"/>
      <c r="CH7" s="52"/>
      <c r="CI7" s="52"/>
      <c r="CJ7" s="52"/>
      <c r="CK7" s="52"/>
      <c r="CL7" s="52"/>
      <c r="CM7" s="52"/>
      <c r="CN7" s="52"/>
      <c r="CO7" s="52"/>
      <c r="CP7" s="52"/>
      <c r="CQ7" s="52"/>
      <c r="CR7" s="52"/>
      <c r="CS7" s="52"/>
      <c r="CT7" s="52"/>
      <c r="CU7" s="52"/>
      <c r="CV7" s="52"/>
      <c r="CW7" s="52"/>
      <c r="CX7" s="52"/>
      <c r="CY7" s="52"/>
      <c r="CZ7" s="52"/>
      <c r="DA7" s="52"/>
      <c r="DB7" s="52"/>
      <c r="DC7" s="52"/>
      <c r="DD7" s="52"/>
      <c r="DE7" s="52"/>
      <c r="DF7" s="52"/>
      <c r="DG7" s="52"/>
      <c r="DH7" s="52"/>
      <c r="DI7" s="52"/>
      <c r="DJ7" s="52"/>
      <c r="DK7" s="52"/>
      <c r="DL7" s="52"/>
      <c r="DM7" s="52"/>
      <c r="DN7" s="52"/>
      <c r="DO7" s="52"/>
      <c r="DP7" s="52"/>
    </row>
    <row r="8" spans="1:120" s="47" customFormat="1" ht="12.75" customHeight="1">
      <c r="A8" s="53"/>
      <c r="B8" s="109"/>
      <c r="C8" s="111">
        <v>3</v>
      </c>
      <c r="D8" s="116" t="s">
        <v>147</v>
      </c>
      <c r="E8" s="117" t="s">
        <v>289</v>
      </c>
      <c r="F8" s="165">
        <v>0</v>
      </c>
      <c r="G8" s="129">
        <v>0</v>
      </c>
      <c r="H8" s="129">
        <v>8.2442332781060747E-3</v>
      </c>
      <c r="I8" s="779">
        <v>0</v>
      </c>
      <c r="J8" s="779">
        <v>0</v>
      </c>
      <c r="K8" s="129">
        <v>6.0749250452299765E-2</v>
      </c>
      <c r="L8" s="780">
        <v>0</v>
      </c>
      <c r="M8" s="781">
        <v>16.743882859070148</v>
      </c>
      <c r="N8" s="780">
        <v>0</v>
      </c>
      <c r="O8" s="780">
        <v>0</v>
      </c>
      <c r="P8" s="780">
        <v>0</v>
      </c>
      <c r="Q8" s="779">
        <v>0</v>
      </c>
      <c r="R8" s="129">
        <v>0.11634832296975325</v>
      </c>
      <c r="S8" s="129">
        <v>3.163690979523251E-2</v>
      </c>
      <c r="T8" s="129">
        <v>0</v>
      </c>
      <c r="U8" s="129">
        <v>0.14029441207894708</v>
      </c>
      <c r="V8" s="780">
        <v>0</v>
      </c>
      <c r="W8" s="780">
        <v>0</v>
      </c>
      <c r="X8" s="782">
        <v>0</v>
      </c>
      <c r="Y8" s="168">
        <v>17.101155987644489</v>
      </c>
      <c r="Z8" s="115"/>
      <c r="AA8" s="52"/>
      <c r="AB8" s="1155"/>
      <c r="AC8" s="1156"/>
      <c r="AD8" s="1157"/>
      <c r="AE8" s="1163"/>
      <c r="AF8" s="1159"/>
      <c r="AG8" s="1159"/>
      <c r="AH8" s="1159"/>
      <c r="AI8" s="1159"/>
      <c r="AJ8" s="1159"/>
      <c r="AK8" s="1159"/>
      <c r="AL8" s="1160"/>
      <c r="AM8" s="1160"/>
      <c r="AN8" s="1160"/>
      <c r="AO8" s="1160"/>
      <c r="AP8" s="1160"/>
      <c r="AQ8" s="1159"/>
      <c r="AR8" s="1159"/>
      <c r="AS8" s="1159"/>
      <c r="AT8" s="1159"/>
      <c r="AU8" s="1159"/>
      <c r="AV8" s="1160"/>
      <c r="AW8" s="1160"/>
      <c r="AX8" s="1159"/>
      <c r="AY8" s="1159"/>
      <c r="AZ8" s="1165"/>
      <c r="BA8" s="1155"/>
      <c r="BB8" s="1156"/>
      <c r="BC8" s="1157"/>
      <c r="BD8" s="1163"/>
      <c r="BE8" s="1162"/>
      <c r="BF8" s="801"/>
      <c r="BG8" s="801"/>
      <c r="BH8" s="801"/>
      <c r="BI8" s="801"/>
      <c r="BJ8" s="801"/>
      <c r="BK8" s="801"/>
      <c r="BL8" s="801"/>
      <c r="BM8" s="801"/>
      <c r="BN8" s="801"/>
      <c r="BO8" s="801"/>
      <c r="BP8" s="801"/>
      <c r="BQ8" s="801"/>
      <c r="BR8" s="801"/>
      <c r="BS8" s="801"/>
      <c r="BT8" s="801"/>
      <c r="BU8" s="801"/>
      <c r="BV8" s="801"/>
      <c r="BW8" s="801"/>
      <c r="BX8" s="801"/>
      <c r="BY8" s="52"/>
      <c r="BZ8" s="52"/>
      <c r="CA8" s="52"/>
      <c r="CB8" s="52"/>
      <c r="CC8" s="52"/>
      <c r="CD8" s="52"/>
      <c r="CE8" s="52"/>
      <c r="CF8" s="52"/>
      <c r="CG8" s="52"/>
      <c r="CH8" s="52"/>
      <c r="CI8" s="52"/>
      <c r="CJ8" s="52"/>
      <c r="CK8" s="52"/>
      <c r="CL8" s="52"/>
      <c r="CM8" s="52"/>
      <c r="CN8" s="52"/>
      <c r="CO8" s="52"/>
      <c r="CP8" s="52"/>
      <c r="CQ8" s="52"/>
      <c r="CR8" s="52"/>
      <c r="CS8" s="52"/>
      <c r="CT8" s="52"/>
      <c r="CU8" s="52"/>
      <c r="CV8" s="52"/>
      <c r="CW8" s="52"/>
      <c r="CX8" s="52"/>
      <c r="CY8" s="52"/>
      <c r="CZ8" s="52"/>
      <c r="DA8" s="52"/>
      <c r="DB8" s="52"/>
      <c r="DC8" s="52"/>
      <c r="DD8" s="52"/>
      <c r="DE8" s="52"/>
      <c r="DF8" s="52"/>
      <c r="DG8" s="52"/>
      <c r="DH8" s="52"/>
      <c r="DI8" s="52"/>
      <c r="DJ8" s="52"/>
      <c r="DK8" s="52"/>
      <c r="DL8" s="52"/>
      <c r="DM8" s="52"/>
      <c r="DN8" s="52"/>
      <c r="DO8" s="52"/>
      <c r="DP8" s="52"/>
    </row>
    <row r="9" spans="1:120" s="55" customFormat="1" ht="12.75" customHeight="1">
      <c r="A9" s="53"/>
      <c r="B9" s="118"/>
      <c r="C9" s="111">
        <v>4</v>
      </c>
      <c r="D9" s="112" t="s">
        <v>148</v>
      </c>
      <c r="E9" s="113"/>
      <c r="F9" s="165">
        <v>0</v>
      </c>
      <c r="G9" s="1054">
        <v>0</v>
      </c>
      <c r="H9" s="129">
        <v>0</v>
      </c>
      <c r="I9" s="779">
        <v>0</v>
      </c>
      <c r="J9" s="129">
        <v>0</v>
      </c>
      <c r="K9" s="129">
        <v>0</v>
      </c>
      <c r="L9" s="780">
        <v>0</v>
      </c>
      <c r="M9" s="781">
        <v>0</v>
      </c>
      <c r="N9" s="780">
        <v>0</v>
      </c>
      <c r="O9" s="780">
        <v>0</v>
      </c>
      <c r="P9" s="780">
        <v>0</v>
      </c>
      <c r="Q9" s="779">
        <v>0</v>
      </c>
      <c r="R9" s="129">
        <v>0</v>
      </c>
      <c r="S9" s="129">
        <v>0</v>
      </c>
      <c r="T9" s="129">
        <v>0</v>
      </c>
      <c r="U9" s="129">
        <v>0</v>
      </c>
      <c r="V9" s="780">
        <v>0</v>
      </c>
      <c r="W9" s="780">
        <v>0</v>
      </c>
      <c r="X9" s="782">
        <v>0</v>
      </c>
      <c r="Y9" s="168"/>
      <c r="Z9" s="115"/>
      <c r="AA9" s="52"/>
      <c r="AB9" s="1155"/>
      <c r="AC9" s="1156"/>
      <c r="AD9" s="1157"/>
      <c r="AE9" s="1163"/>
      <c r="AF9" s="1159"/>
      <c r="AG9" s="1159"/>
      <c r="AH9" s="1159"/>
      <c r="AI9" s="1159"/>
      <c r="AJ9" s="1159"/>
      <c r="AK9" s="1159"/>
      <c r="AL9" s="1160"/>
      <c r="AM9" s="1160"/>
      <c r="AN9" s="1160"/>
      <c r="AO9" s="1160"/>
      <c r="AP9" s="1160"/>
      <c r="AQ9" s="1159"/>
      <c r="AR9" s="1159"/>
      <c r="AS9" s="1159"/>
      <c r="AT9" s="1159"/>
      <c r="AU9" s="1159"/>
      <c r="AV9" s="1160"/>
      <c r="AW9" s="1160"/>
      <c r="AX9" s="1159"/>
      <c r="AY9" s="1159"/>
      <c r="AZ9" s="1165"/>
      <c r="BA9" s="1155"/>
      <c r="BB9" s="1156"/>
      <c r="BC9" s="1157"/>
      <c r="BD9" s="1163"/>
      <c r="BE9" s="1162"/>
      <c r="BF9" s="801"/>
      <c r="BG9" s="801"/>
      <c r="BH9" s="801"/>
      <c r="BI9" s="801"/>
      <c r="BJ9" s="801"/>
      <c r="BK9" s="801"/>
      <c r="BL9" s="801"/>
      <c r="BM9" s="801"/>
      <c r="BN9" s="801"/>
      <c r="BO9" s="801"/>
      <c r="BP9" s="801"/>
      <c r="BQ9" s="801"/>
      <c r="BR9" s="801"/>
      <c r="BS9" s="801"/>
      <c r="BT9" s="801"/>
      <c r="BU9" s="801"/>
      <c r="BV9" s="801"/>
      <c r="BW9" s="801"/>
      <c r="BX9" s="801"/>
      <c r="BY9" s="52"/>
      <c r="BZ9" s="52"/>
      <c r="CA9" s="52"/>
      <c r="CB9" s="52"/>
      <c r="CC9" s="52"/>
      <c r="CD9" s="52"/>
      <c r="CE9" s="52"/>
      <c r="CF9" s="52"/>
      <c r="CG9" s="52"/>
      <c r="CH9" s="52"/>
      <c r="CI9" s="52"/>
      <c r="CJ9" s="52"/>
      <c r="CK9" s="52"/>
      <c r="CL9" s="52"/>
      <c r="CM9" s="52"/>
      <c r="CN9" s="52"/>
      <c r="CO9" s="52"/>
      <c r="CP9" s="52"/>
      <c r="CQ9" s="52"/>
      <c r="CR9" s="52"/>
      <c r="CS9" s="52"/>
      <c r="CT9" s="52"/>
      <c r="CU9" s="52"/>
      <c r="CV9" s="52"/>
      <c r="CW9" s="52"/>
      <c r="CX9" s="52"/>
      <c r="CY9" s="52"/>
      <c r="CZ9" s="52"/>
      <c r="DA9" s="52"/>
      <c r="DB9" s="52"/>
      <c r="DC9" s="52"/>
      <c r="DD9" s="52"/>
      <c r="DE9" s="52"/>
      <c r="DF9" s="52"/>
      <c r="DG9" s="52"/>
      <c r="DH9" s="52"/>
      <c r="DI9" s="52"/>
      <c r="DJ9" s="52"/>
      <c r="DK9" s="52"/>
      <c r="DL9" s="52"/>
      <c r="DM9" s="52"/>
      <c r="DN9" s="52"/>
      <c r="DO9" s="52"/>
      <c r="DP9" s="52"/>
    </row>
    <row r="10" spans="1:120" s="57" customFormat="1" ht="12.75" customHeight="1">
      <c r="A10" s="53"/>
      <c r="B10" s="109" t="s">
        <v>149</v>
      </c>
      <c r="C10" s="274"/>
      <c r="D10" s="275" t="s">
        <v>290</v>
      </c>
      <c r="E10" s="277" t="s">
        <v>291</v>
      </c>
      <c r="F10" s="783">
        <v>3.6269999999999996E-3</v>
      </c>
      <c r="G10" s="784">
        <v>2.0584945425503758</v>
      </c>
      <c r="H10" s="784">
        <v>0.18570854674400508</v>
      </c>
      <c r="I10" s="784">
        <v>2.5493644230769198E-2</v>
      </c>
      <c r="J10" s="784">
        <v>4.7555599999999996E-2</v>
      </c>
      <c r="K10" s="784">
        <v>4.7793132200970021</v>
      </c>
      <c r="L10" s="780">
        <v>0</v>
      </c>
      <c r="M10" s="785">
        <v>0.18061164991262965</v>
      </c>
      <c r="N10" s="780">
        <v>0</v>
      </c>
      <c r="O10" s="780">
        <v>0</v>
      </c>
      <c r="P10" s="780">
        <v>0</v>
      </c>
      <c r="Q10" s="784">
        <v>4.3387516431600097E-5</v>
      </c>
      <c r="R10" s="784">
        <v>0.6199607529899599</v>
      </c>
      <c r="S10" s="784">
        <v>0.12180395464405273</v>
      </c>
      <c r="T10" s="784">
        <v>0</v>
      </c>
      <c r="U10" s="784">
        <v>4.5069970000000001E-2</v>
      </c>
      <c r="V10" s="780">
        <v>0</v>
      </c>
      <c r="W10" s="780">
        <v>0</v>
      </c>
      <c r="X10" s="786">
        <v>0</v>
      </c>
      <c r="Y10" s="787">
        <v>8.0676822686852248</v>
      </c>
      <c r="Z10" s="115"/>
      <c r="AA10" s="52"/>
      <c r="AB10" s="1155"/>
      <c r="AC10" s="1156"/>
      <c r="AD10" s="1157"/>
      <c r="AE10" s="1163"/>
      <c r="AF10" s="1159"/>
      <c r="AG10" s="1159"/>
      <c r="AH10" s="1159"/>
      <c r="AI10" s="1159"/>
      <c r="AJ10" s="1159"/>
      <c r="AK10" s="1159"/>
      <c r="AL10" s="1160"/>
      <c r="AM10" s="1160"/>
      <c r="AN10" s="1160"/>
      <c r="AO10" s="1160"/>
      <c r="AP10" s="1160"/>
      <c r="AQ10" s="1159"/>
      <c r="AR10" s="1159"/>
      <c r="AS10" s="1159"/>
      <c r="AT10" s="1159"/>
      <c r="AU10" s="1159"/>
      <c r="AV10" s="1160"/>
      <c r="AW10" s="1160"/>
      <c r="AX10" s="1159"/>
      <c r="AY10" s="1159"/>
      <c r="AZ10" s="1165"/>
      <c r="BA10" s="1155"/>
      <c r="BB10" s="1156"/>
      <c r="BC10" s="1157"/>
      <c r="BD10" s="1163"/>
      <c r="BE10" s="1162"/>
      <c r="BF10" s="801"/>
      <c r="BG10" s="801"/>
      <c r="BH10" s="801"/>
      <c r="BI10" s="801"/>
      <c r="BJ10" s="801"/>
      <c r="BK10" s="801"/>
      <c r="BL10" s="801"/>
      <c r="BM10" s="801"/>
      <c r="BN10" s="801"/>
      <c r="BO10" s="801"/>
      <c r="BP10" s="801"/>
      <c r="BQ10" s="801"/>
      <c r="BR10" s="801"/>
      <c r="BS10" s="801"/>
      <c r="BT10" s="801"/>
      <c r="BU10" s="801"/>
      <c r="BV10" s="801"/>
      <c r="BW10" s="801"/>
      <c r="BX10" s="801"/>
      <c r="BY10" s="52"/>
      <c r="BZ10" s="52"/>
      <c r="CA10" s="52"/>
      <c r="CB10" s="52"/>
      <c r="CC10" s="52"/>
      <c r="CD10" s="52"/>
      <c r="CE10" s="52"/>
      <c r="CF10" s="52"/>
      <c r="CG10" s="52"/>
      <c r="CH10" s="52"/>
      <c r="CI10" s="52"/>
      <c r="CJ10" s="52"/>
      <c r="CK10" s="52"/>
      <c r="CL10" s="52"/>
      <c r="CM10" s="52"/>
      <c r="CN10" s="52"/>
      <c r="CO10" s="52"/>
      <c r="CP10" s="52"/>
      <c r="CQ10" s="52"/>
      <c r="CR10" s="52"/>
      <c r="CS10" s="52"/>
      <c r="CT10" s="52"/>
      <c r="CU10" s="52"/>
      <c r="CV10" s="52"/>
      <c r="CW10" s="52"/>
      <c r="CX10" s="52"/>
      <c r="CY10" s="52"/>
      <c r="CZ10" s="52"/>
      <c r="DA10" s="52"/>
      <c r="DB10" s="52"/>
      <c r="DC10" s="52"/>
      <c r="DD10" s="52"/>
      <c r="DE10" s="52"/>
      <c r="DF10" s="52"/>
      <c r="DG10" s="52"/>
      <c r="DH10" s="52"/>
      <c r="DI10" s="52"/>
      <c r="DJ10" s="52"/>
      <c r="DK10" s="52"/>
      <c r="DL10" s="52"/>
      <c r="DM10" s="52"/>
      <c r="DN10" s="52"/>
      <c r="DO10" s="52"/>
      <c r="DP10" s="52"/>
    </row>
    <row r="11" spans="1:120" s="58" customFormat="1" ht="12.75" customHeight="1">
      <c r="A11" s="53"/>
      <c r="B11" s="109"/>
      <c r="C11" s="111">
        <v>5</v>
      </c>
      <c r="D11" s="112" t="s">
        <v>149</v>
      </c>
      <c r="E11" s="113" t="s">
        <v>292</v>
      </c>
      <c r="F11" s="165">
        <v>0</v>
      </c>
      <c r="G11" s="129">
        <v>0</v>
      </c>
      <c r="H11" s="129">
        <v>1.0611364548132067E-4</v>
      </c>
      <c r="I11" s="129">
        <v>0</v>
      </c>
      <c r="J11" s="129">
        <v>0</v>
      </c>
      <c r="K11" s="129">
        <v>1.5924242344013213</v>
      </c>
      <c r="L11" s="780">
        <v>0</v>
      </c>
      <c r="M11" s="781">
        <v>0</v>
      </c>
      <c r="N11" s="780">
        <v>0</v>
      </c>
      <c r="O11" s="780">
        <v>0</v>
      </c>
      <c r="P11" s="780">
        <v>0</v>
      </c>
      <c r="Q11" s="784">
        <v>0</v>
      </c>
      <c r="R11" s="784">
        <v>7.4852131839231326E-2</v>
      </c>
      <c r="S11" s="784">
        <v>0</v>
      </c>
      <c r="T11" s="784">
        <v>0</v>
      </c>
      <c r="U11" s="784">
        <v>0</v>
      </c>
      <c r="V11" s="780">
        <v>0</v>
      </c>
      <c r="W11" s="780">
        <v>0</v>
      </c>
      <c r="X11" s="782">
        <v>0</v>
      </c>
      <c r="Y11" s="168">
        <v>1.6673824798860339</v>
      </c>
      <c r="Z11" s="115"/>
      <c r="AA11" s="52"/>
      <c r="AB11" s="1155"/>
      <c r="AC11" s="1156"/>
      <c r="AD11" s="1157"/>
      <c r="AE11" s="1163"/>
      <c r="AF11" s="1159"/>
      <c r="AG11" s="1159"/>
      <c r="AH11" s="1159"/>
      <c r="AI11" s="1159"/>
      <c r="AJ11" s="1159"/>
      <c r="AK11" s="1159"/>
      <c r="AL11" s="1160"/>
      <c r="AM11" s="1160"/>
      <c r="AN11" s="1160"/>
      <c r="AO11" s="1160"/>
      <c r="AP11" s="1160"/>
      <c r="AQ11" s="1159"/>
      <c r="AR11" s="1159"/>
      <c r="AS11" s="1159"/>
      <c r="AT11" s="1159"/>
      <c r="AU11" s="1159"/>
      <c r="AV11" s="1160"/>
      <c r="AW11" s="1160"/>
      <c r="AX11" s="1159"/>
      <c r="AY11" s="1159"/>
      <c r="AZ11" s="1165"/>
      <c r="BA11" s="1155"/>
      <c r="BB11" s="1156"/>
      <c r="BC11" s="1157"/>
      <c r="BD11" s="1163"/>
      <c r="BE11" s="1162"/>
      <c r="BF11" s="801"/>
      <c r="BG11" s="801"/>
      <c r="BH11" s="801"/>
      <c r="BI11" s="801"/>
      <c r="BJ11" s="801"/>
      <c r="BK11" s="801"/>
      <c r="BL11" s="801"/>
      <c r="BM11" s="801"/>
      <c r="BN11" s="801"/>
      <c r="BO11" s="801"/>
      <c r="BP11" s="801"/>
      <c r="BQ11" s="801"/>
      <c r="BR11" s="801"/>
      <c r="BS11" s="801"/>
      <c r="BT11" s="801"/>
      <c r="BU11" s="801"/>
      <c r="BV11" s="801"/>
      <c r="BW11" s="801"/>
      <c r="BX11" s="801"/>
      <c r="BY11" s="52"/>
      <c r="BZ11" s="52"/>
      <c r="CA11" s="52"/>
      <c r="CB11" s="52"/>
      <c r="CC11" s="52"/>
      <c r="CD11" s="52"/>
      <c r="CE11" s="52"/>
      <c r="CF11" s="52"/>
      <c r="CG11" s="52"/>
      <c r="CH11" s="52"/>
      <c r="CI11" s="52"/>
      <c r="CJ11" s="52"/>
      <c r="CK11" s="52"/>
      <c r="CL11" s="52"/>
      <c r="CM11" s="52"/>
      <c r="CN11" s="52"/>
      <c r="CO11" s="52"/>
      <c r="CP11" s="52"/>
      <c r="CQ11" s="52"/>
      <c r="CR11" s="52"/>
      <c r="CS11" s="52"/>
      <c r="CT11" s="52"/>
      <c r="CU11" s="52"/>
      <c r="CV11" s="52"/>
      <c r="CW11" s="52"/>
      <c r="CX11" s="52"/>
      <c r="CY11" s="52"/>
      <c r="CZ11" s="52"/>
      <c r="DA11" s="52"/>
      <c r="DB11" s="52"/>
      <c r="DC11" s="52"/>
      <c r="DD11" s="52"/>
      <c r="DE11" s="52"/>
      <c r="DF11" s="52"/>
      <c r="DG11" s="52"/>
      <c r="DH11" s="52"/>
      <c r="DI11" s="52"/>
      <c r="DJ11" s="52"/>
      <c r="DK11" s="52"/>
      <c r="DL11" s="52"/>
      <c r="DM11" s="52"/>
      <c r="DN11" s="52"/>
      <c r="DO11" s="52"/>
      <c r="DP11" s="52"/>
    </row>
    <row r="12" spans="1:120" s="58" customFormat="1" ht="12.75" customHeight="1">
      <c r="A12" s="53"/>
      <c r="B12" s="109"/>
      <c r="C12" s="111">
        <v>6</v>
      </c>
      <c r="D12" s="112" t="s">
        <v>150</v>
      </c>
      <c r="E12" s="113" t="s">
        <v>293</v>
      </c>
      <c r="F12" s="165">
        <v>0</v>
      </c>
      <c r="G12" s="129">
        <v>0.8899088922155689</v>
      </c>
      <c r="H12" s="129">
        <v>0</v>
      </c>
      <c r="I12" s="129">
        <v>0</v>
      </c>
      <c r="J12" s="129">
        <v>0</v>
      </c>
      <c r="K12" s="129">
        <v>0.67433006174731691</v>
      </c>
      <c r="L12" s="780">
        <v>0</v>
      </c>
      <c r="M12" s="781">
        <v>0</v>
      </c>
      <c r="N12" s="780">
        <v>0</v>
      </c>
      <c r="O12" s="780">
        <v>0</v>
      </c>
      <c r="P12" s="780">
        <v>0</v>
      </c>
      <c r="Q12" s="129">
        <v>0</v>
      </c>
      <c r="R12" s="129">
        <v>8.2626188734455014E-2</v>
      </c>
      <c r="S12" s="129">
        <v>0</v>
      </c>
      <c r="T12" s="129">
        <v>0</v>
      </c>
      <c r="U12" s="129">
        <v>0</v>
      </c>
      <c r="V12" s="780">
        <v>0</v>
      </c>
      <c r="W12" s="780">
        <v>0</v>
      </c>
      <c r="X12" s="782">
        <v>0</v>
      </c>
      <c r="Y12" s="168">
        <v>1.6468651426973406</v>
      </c>
      <c r="Z12" s="115"/>
      <c r="AA12" s="52"/>
      <c r="AB12" s="1155"/>
      <c r="AC12" s="1156"/>
      <c r="AD12" s="1157"/>
      <c r="AE12" s="1163"/>
      <c r="AF12" s="1159"/>
      <c r="AG12" s="1159"/>
      <c r="AH12" s="1159"/>
      <c r="AI12" s="1159"/>
      <c r="AJ12" s="1159"/>
      <c r="AK12" s="1159"/>
      <c r="AL12" s="1160"/>
      <c r="AM12" s="1160"/>
      <c r="AN12" s="1160"/>
      <c r="AO12" s="1160"/>
      <c r="AP12" s="1160"/>
      <c r="AQ12" s="1159"/>
      <c r="AR12" s="1159"/>
      <c r="AS12" s="1159"/>
      <c r="AT12" s="1159"/>
      <c r="AU12" s="1159"/>
      <c r="AV12" s="1160"/>
      <c r="AW12" s="1160"/>
      <c r="AX12" s="1159"/>
      <c r="AY12" s="1159"/>
      <c r="AZ12" s="1165"/>
      <c r="BA12" s="1155"/>
      <c r="BB12" s="1156"/>
      <c r="BC12" s="1157"/>
      <c r="BD12" s="1163"/>
      <c r="BE12" s="1162"/>
      <c r="BF12" s="801"/>
      <c r="BG12" s="801"/>
      <c r="BH12" s="801"/>
      <c r="BI12" s="801"/>
      <c r="BJ12" s="801"/>
      <c r="BK12" s="801"/>
      <c r="BL12" s="801"/>
      <c r="BM12" s="801"/>
      <c r="BN12" s="801"/>
      <c r="BO12" s="801"/>
      <c r="BP12" s="801"/>
      <c r="BQ12" s="801"/>
      <c r="BR12" s="801"/>
      <c r="BS12" s="801"/>
      <c r="BT12" s="801"/>
      <c r="BU12" s="801"/>
      <c r="BV12" s="801"/>
      <c r="BW12" s="801"/>
      <c r="BX12" s="801"/>
      <c r="BY12" s="52"/>
      <c r="BZ12" s="52"/>
      <c r="CA12" s="52"/>
      <c r="CB12" s="52"/>
      <c r="CC12" s="52"/>
      <c r="CD12" s="52"/>
      <c r="CE12" s="52"/>
      <c r="CF12" s="52"/>
      <c r="CG12" s="52"/>
      <c r="CH12" s="52"/>
      <c r="CI12" s="52"/>
      <c r="CJ12" s="52"/>
      <c r="CK12" s="52"/>
      <c r="CL12" s="52"/>
      <c r="CM12" s="52"/>
      <c r="CN12" s="52"/>
      <c r="CO12" s="52"/>
      <c r="CP12" s="52"/>
      <c r="CQ12" s="52"/>
      <c r="CR12" s="52"/>
      <c r="CS12" s="52"/>
      <c r="CT12" s="52"/>
      <c r="CU12" s="52"/>
      <c r="CV12" s="52"/>
      <c r="CW12" s="52"/>
      <c r="CX12" s="52"/>
      <c r="CY12" s="52"/>
      <c r="CZ12" s="52"/>
      <c r="DA12" s="52"/>
      <c r="DB12" s="52"/>
      <c r="DC12" s="52"/>
      <c r="DD12" s="52"/>
      <c r="DE12" s="52"/>
      <c r="DF12" s="52"/>
      <c r="DG12" s="52"/>
      <c r="DH12" s="52"/>
      <c r="DI12" s="52"/>
      <c r="DJ12" s="52"/>
      <c r="DK12" s="52"/>
      <c r="DL12" s="52"/>
      <c r="DM12" s="52"/>
      <c r="DN12" s="52"/>
      <c r="DO12" s="52"/>
      <c r="DP12" s="52"/>
    </row>
    <row r="13" spans="1:120" s="58" customFormat="1" ht="12.75" customHeight="1">
      <c r="A13" s="53"/>
      <c r="B13" s="119" t="s">
        <v>230</v>
      </c>
      <c r="C13" s="274">
        <v>7</v>
      </c>
      <c r="D13" s="275" t="s">
        <v>294</v>
      </c>
      <c r="E13" s="277" t="s">
        <v>295</v>
      </c>
      <c r="F13" s="783">
        <v>3.4505215381570774E-2</v>
      </c>
      <c r="G13" s="784">
        <v>5606.984257491421</v>
      </c>
      <c r="H13" s="784">
        <v>8.7052971636772654</v>
      </c>
      <c r="I13" s="784">
        <v>15.878531711911247</v>
      </c>
      <c r="J13" s="784">
        <v>22.8181644707118</v>
      </c>
      <c r="K13" s="784">
        <v>38.248659150809516</v>
      </c>
      <c r="L13" s="780">
        <v>0</v>
      </c>
      <c r="M13" s="785">
        <v>11.076188648364887</v>
      </c>
      <c r="N13" s="780">
        <v>0</v>
      </c>
      <c r="O13" s="780">
        <v>0</v>
      </c>
      <c r="P13" s="780">
        <v>0</v>
      </c>
      <c r="Q13" s="784">
        <v>0.14787371176198533</v>
      </c>
      <c r="R13" s="784">
        <v>2.2712518068657128</v>
      </c>
      <c r="S13" s="784">
        <v>35.030648650122934</v>
      </c>
      <c r="T13" s="784">
        <v>16.260244501432418</v>
      </c>
      <c r="U13" s="784">
        <v>91.634536825799913</v>
      </c>
      <c r="V13" s="780">
        <v>0</v>
      </c>
      <c r="W13" s="780">
        <v>0</v>
      </c>
      <c r="X13" s="786">
        <v>7.004717302460875E-2</v>
      </c>
      <c r="Y13" s="787">
        <v>5849.1602065212837</v>
      </c>
      <c r="Z13" s="115"/>
      <c r="AA13" s="52"/>
      <c r="AB13" s="1155"/>
      <c r="AC13" s="1156"/>
      <c r="AD13" s="1157"/>
      <c r="AE13" s="1163"/>
      <c r="AF13" s="1159"/>
      <c r="AG13" s="1159"/>
      <c r="AH13" s="1159"/>
      <c r="AI13" s="1159"/>
      <c r="AJ13" s="1159"/>
      <c r="AK13" s="1159"/>
      <c r="AL13" s="1160"/>
      <c r="AM13" s="1160"/>
      <c r="AN13" s="1160"/>
      <c r="AO13" s="1160"/>
      <c r="AP13" s="1160"/>
      <c r="AQ13" s="1159"/>
      <c r="AR13" s="1159"/>
      <c r="AS13" s="1159"/>
      <c r="AT13" s="1159"/>
      <c r="AU13" s="1159"/>
      <c r="AV13" s="1160"/>
      <c r="AW13" s="1160"/>
      <c r="AX13" s="1159"/>
      <c r="AY13" s="1159"/>
      <c r="AZ13" s="1165"/>
      <c r="BA13" s="1155"/>
      <c r="BB13" s="1156"/>
      <c r="BC13" s="1157"/>
      <c r="BD13" s="1163"/>
      <c r="BE13" s="1162"/>
      <c r="BF13" s="801"/>
      <c r="BG13" s="801"/>
      <c r="BH13" s="801"/>
      <c r="BI13" s="801"/>
      <c r="BJ13" s="801"/>
      <c r="BK13" s="801"/>
      <c r="BL13" s="801"/>
      <c r="BM13" s="801"/>
      <c r="BN13" s="801"/>
      <c r="BO13" s="801"/>
      <c r="BP13" s="801"/>
      <c r="BQ13" s="801"/>
      <c r="BR13" s="801"/>
      <c r="BS13" s="801"/>
      <c r="BT13" s="801"/>
      <c r="BU13" s="801"/>
      <c r="BV13" s="801"/>
      <c r="BW13" s="801"/>
      <c r="BX13" s="801"/>
      <c r="BY13" s="52"/>
      <c r="BZ13" s="52"/>
      <c r="CA13" s="52"/>
      <c r="CB13" s="52"/>
      <c r="CC13" s="52"/>
      <c r="CD13" s="52"/>
      <c r="CE13" s="52"/>
      <c r="CF13" s="52"/>
      <c r="CG13" s="52"/>
      <c r="CH13" s="52"/>
      <c r="CI13" s="52"/>
      <c r="CJ13" s="52"/>
      <c r="CK13" s="52"/>
      <c r="CL13" s="52"/>
      <c r="CM13" s="52"/>
      <c r="CN13" s="52"/>
      <c r="CO13" s="52"/>
      <c r="CP13" s="52"/>
      <c r="CQ13" s="52"/>
      <c r="CR13" s="52"/>
      <c r="CS13" s="52"/>
      <c r="CT13" s="52"/>
      <c r="CU13" s="52"/>
      <c r="CV13" s="52"/>
      <c r="CW13" s="52"/>
      <c r="CX13" s="52"/>
      <c r="CY13" s="52"/>
      <c r="CZ13" s="52"/>
      <c r="DA13" s="52"/>
      <c r="DB13" s="52"/>
      <c r="DC13" s="52"/>
      <c r="DD13" s="52"/>
      <c r="DE13" s="52"/>
      <c r="DF13" s="52"/>
      <c r="DG13" s="52"/>
      <c r="DH13" s="52"/>
      <c r="DI13" s="52"/>
      <c r="DJ13" s="52"/>
      <c r="DK13" s="52"/>
      <c r="DL13" s="52"/>
      <c r="DM13" s="52"/>
      <c r="DN13" s="52"/>
      <c r="DO13" s="52"/>
      <c r="DP13" s="52"/>
    </row>
    <row r="14" spans="1:120" s="58" customFormat="1" ht="12.75" customHeight="1">
      <c r="A14" s="53"/>
      <c r="B14" s="118" t="s">
        <v>152</v>
      </c>
      <c r="C14" s="274">
        <v>8</v>
      </c>
      <c r="D14" s="275" t="s">
        <v>152</v>
      </c>
      <c r="E14" s="277" t="s">
        <v>296</v>
      </c>
      <c r="F14" s="783">
        <v>68.52595571895263</v>
      </c>
      <c r="G14" s="784">
        <v>9864.8627221382048</v>
      </c>
      <c r="H14" s="784">
        <v>125.54488960391147</v>
      </c>
      <c r="I14" s="784">
        <v>23.110900600883813</v>
      </c>
      <c r="J14" s="784">
        <v>40.27431222763402</v>
      </c>
      <c r="K14" s="784">
        <v>1464.0923425118738</v>
      </c>
      <c r="L14" s="785">
        <v>305.31824485262894</v>
      </c>
      <c r="M14" s="785">
        <v>6255.3545263742171</v>
      </c>
      <c r="N14" s="785">
        <v>70.378063262787208</v>
      </c>
      <c r="O14" s="780">
        <v>0</v>
      </c>
      <c r="P14" s="780">
        <v>0</v>
      </c>
      <c r="Q14" s="784">
        <v>3.1736682338163216</v>
      </c>
      <c r="R14" s="784">
        <v>906.93416620538494</v>
      </c>
      <c r="S14" s="784">
        <v>3116.0066922708738</v>
      </c>
      <c r="T14" s="784">
        <v>91.143349123350021</v>
      </c>
      <c r="U14" s="784">
        <v>57554.181770107047</v>
      </c>
      <c r="V14" s="780">
        <v>0</v>
      </c>
      <c r="W14" s="780">
        <v>0</v>
      </c>
      <c r="X14" s="786">
        <v>25.5531285111465</v>
      </c>
      <c r="Y14" s="787">
        <v>79914.454731742706</v>
      </c>
      <c r="Z14" s="115"/>
      <c r="AA14" s="52"/>
      <c r="AB14" s="1155"/>
      <c r="AC14" s="1156"/>
      <c r="AD14" s="1157"/>
      <c r="AE14" s="1163"/>
      <c r="AF14" s="1159"/>
      <c r="AG14" s="1159"/>
      <c r="AH14" s="1159"/>
      <c r="AI14" s="1159"/>
      <c r="AJ14" s="1159"/>
      <c r="AK14" s="1159"/>
      <c r="AL14" s="1160"/>
      <c r="AM14" s="1160"/>
      <c r="AN14" s="1160"/>
      <c r="AO14" s="1160"/>
      <c r="AP14" s="1160"/>
      <c r="AQ14" s="1159"/>
      <c r="AR14" s="1159"/>
      <c r="AS14" s="1159"/>
      <c r="AT14" s="1159"/>
      <c r="AU14" s="1159"/>
      <c r="AV14" s="1160"/>
      <c r="AW14" s="1160"/>
      <c r="AX14" s="1159"/>
      <c r="AY14" s="1159"/>
      <c r="AZ14" s="1165"/>
      <c r="BA14" s="1155"/>
      <c r="BB14" s="1156"/>
      <c r="BC14" s="1157"/>
      <c r="BD14" s="1163"/>
      <c r="BE14" s="1162"/>
      <c r="BF14" s="801"/>
      <c r="BG14" s="801"/>
      <c r="BH14" s="801"/>
      <c r="BI14" s="801"/>
      <c r="BJ14" s="801"/>
      <c r="BK14" s="801"/>
      <c r="BL14" s="801"/>
      <c r="BM14" s="801"/>
      <c r="BN14" s="801"/>
      <c r="BO14" s="801"/>
      <c r="BP14" s="801"/>
      <c r="BQ14" s="801"/>
      <c r="BR14" s="801"/>
      <c r="BS14" s="801"/>
      <c r="BT14" s="801"/>
      <c r="BU14" s="801"/>
      <c r="BV14" s="801"/>
      <c r="BW14" s="801"/>
      <c r="BX14" s="801"/>
      <c r="BY14" s="52"/>
      <c r="BZ14" s="52"/>
      <c r="CA14" s="52"/>
      <c r="CB14" s="52"/>
      <c r="CC14" s="52"/>
      <c r="CD14" s="52"/>
      <c r="CE14" s="52"/>
      <c r="CF14" s="52"/>
      <c r="CG14" s="52"/>
      <c r="CH14" s="52"/>
      <c r="CI14" s="52"/>
      <c r="CJ14" s="52"/>
      <c r="CK14" s="52"/>
      <c r="CL14" s="52"/>
      <c r="CM14" s="52"/>
      <c r="CN14" s="52"/>
      <c r="CO14" s="52"/>
      <c r="CP14" s="52"/>
      <c r="CQ14" s="52"/>
      <c r="CR14" s="52"/>
      <c r="CS14" s="52"/>
      <c r="CT14" s="52"/>
      <c r="CU14" s="52"/>
      <c r="CV14" s="52"/>
      <c r="CW14" s="52"/>
      <c r="CX14" s="52"/>
      <c r="CY14" s="52"/>
      <c r="CZ14" s="52"/>
      <c r="DA14" s="52"/>
      <c r="DB14" s="52"/>
      <c r="DC14" s="52"/>
      <c r="DD14" s="52"/>
      <c r="DE14" s="52"/>
      <c r="DF14" s="52"/>
      <c r="DG14" s="52"/>
      <c r="DH14" s="52"/>
      <c r="DI14" s="52"/>
      <c r="DJ14" s="52"/>
      <c r="DK14" s="52"/>
      <c r="DL14" s="52"/>
      <c r="DM14" s="52"/>
      <c r="DN14" s="52"/>
      <c r="DO14" s="52"/>
      <c r="DP14" s="52"/>
    </row>
    <row r="15" spans="1:120" s="58" customFormat="1" ht="12.75" customHeight="1">
      <c r="A15" s="53"/>
      <c r="B15" s="109" t="s">
        <v>232</v>
      </c>
      <c r="C15" s="278"/>
      <c r="D15" s="275" t="s">
        <v>297</v>
      </c>
      <c r="E15" s="276" t="s">
        <v>298</v>
      </c>
      <c r="F15" s="783">
        <v>935.21521219780323</v>
      </c>
      <c r="G15" s="784">
        <v>50001.959655104045</v>
      </c>
      <c r="H15" s="784">
        <v>2636.4993774322211</v>
      </c>
      <c r="I15" s="784">
        <v>2737.7091915292999</v>
      </c>
      <c r="J15" s="784">
        <v>2403.9844734899439</v>
      </c>
      <c r="K15" s="784">
        <v>3743.0351205576035</v>
      </c>
      <c r="L15" s="785">
        <v>513.11989535376472</v>
      </c>
      <c r="M15" s="785">
        <v>1373.3170656247823</v>
      </c>
      <c r="N15" s="785">
        <v>19.422064581227069</v>
      </c>
      <c r="O15" s="785">
        <v>2221.9474646852377</v>
      </c>
      <c r="P15" s="785">
        <v>61.293572175462131</v>
      </c>
      <c r="Q15" s="784">
        <v>23.337349187011313</v>
      </c>
      <c r="R15" s="784">
        <v>5302.9290771431879</v>
      </c>
      <c r="S15" s="784">
        <v>4697.1396273738919</v>
      </c>
      <c r="T15" s="784">
        <v>10991.794798516346</v>
      </c>
      <c r="U15" s="784">
        <v>2007.7969836920897</v>
      </c>
      <c r="V15" s="780">
        <v>0</v>
      </c>
      <c r="W15" s="780">
        <v>0</v>
      </c>
      <c r="X15" s="786">
        <v>5998.7617629881588</v>
      </c>
      <c r="Y15" s="787">
        <v>95669.262691632088</v>
      </c>
      <c r="Z15" s="115"/>
      <c r="AA15" s="52"/>
      <c r="AB15" s="1155"/>
      <c r="AC15" s="1156"/>
      <c r="AD15" s="1157"/>
      <c r="AE15" s="1158"/>
      <c r="AF15" s="1159"/>
      <c r="AG15" s="1159"/>
      <c r="AH15" s="1159"/>
      <c r="AI15" s="1159"/>
      <c r="AJ15" s="1159"/>
      <c r="AK15" s="1159"/>
      <c r="AL15" s="1160"/>
      <c r="AM15" s="1160"/>
      <c r="AN15" s="1160"/>
      <c r="AO15" s="1160"/>
      <c r="AP15" s="1160"/>
      <c r="AQ15" s="1159"/>
      <c r="AR15" s="1159"/>
      <c r="AS15" s="1159"/>
      <c r="AT15" s="1159"/>
      <c r="AU15" s="1159"/>
      <c r="AV15" s="1160"/>
      <c r="AW15" s="1160"/>
      <c r="AX15" s="1159"/>
      <c r="AY15" s="1159"/>
      <c r="AZ15" s="1165"/>
      <c r="BA15" s="1155"/>
      <c r="BB15" s="1156"/>
      <c r="BC15" s="1157"/>
      <c r="BD15" s="1158"/>
      <c r="BE15" s="1162"/>
      <c r="BF15" s="801"/>
      <c r="BG15" s="801"/>
      <c r="BH15" s="801"/>
      <c r="BI15" s="801"/>
      <c r="BJ15" s="801"/>
      <c r="BK15" s="801"/>
      <c r="BL15" s="801"/>
      <c r="BM15" s="801"/>
      <c r="BN15" s="801"/>
      <c r="BO15" s="801"/>
      <c r="BP15" s="801"/>
      <c r="BQ15" s="801"/>
      <c r="BR15" s="801"/>
      <c r="BS15" s="801"/>
      <c r="BT15" s="801"/>
      <c r="BU15" s="801"/>
      <c r="BV15" s="801"/>
      <c r="BW15" s="801"/>
      <c r="BX15" s="801"/>
      <c r="BY15" s="52"/>
      <c r="BZ15" s="52"/>
      <c r="CA15" s="52"/>
      <c r="CB15" s="52"/>
      <c r="CC15" s="52"/>
      <c r="CD15" s="52"/>
      <c r="CE15" s="52"/>
      <c r="CF15" s="52"/>
      <c r="CG15" s="52"/>
      <c r="CH15" s="52"/>
      <c r="CI15" s="52"/>
      <c r="CJ15" s="52"/>
      <c r="CK15" s="52"/>
      <c r="CL15" s="52"/>
      <c r="CM15" s="52"/>
      <c r="CN15" s="52"/>
      <c r="CO15" s="52"/>
      <c r="CP15" s="52"/>
      <c r="CQ15" s="52"/>
      <c r="CR15" s="52"/>
      <c r="CS15" s="52"/>
      <c r="CT15" s="52"/>
      <c r="CU15" s="52"/>
      <c r="CV15" s="52"/>
      <c r="CW15" s="52"/>
      <c r="CX15" s="52"/>
      <c r="CY15" s="52"/>
      <c r="CZ15" s="52"/>
      <c r="DA15" s="52"/>
      <c r="DB15" s="52"/>
      <c r="DC15" s="52"/>
      <c r="DD15" s="52"/>
      <c r="DE15" s="52"/>
      <c r="DF15" s="52"/>
      <c r="DG15" s="52"/>
      <c r="DH15" s="52"/>
      <c r="DI15" s="52"/>
      <c r="DJ15" s="52"/>
      <c r="DK15" s="52"/>
      <c r="DL15" s="52"/>
      <c r="DM15" s="52"/>
      <c r="DN15" s="52"/>
      <c r="DO15" s="52"/>
      <c r="DP15" s="52"/>
    </row>
    <row r="16" spans="1:120" s="58" customFormat="1" ht="12.75" customHeight="1">
      <c r="A16" s="53"/>
      <c r="B16" s="109"/>
      <c r="C16" s="120">
        <v>9</v>
      </c>
      <c r="D16" s="112" t="s">
        <v>154</v>
      </c>
      <c r="E16" s="121" t="s">
        <v>299</v>
      </c>
      <c r="F16" s="165">
        <v>24.626882439170327</v>
      </c>
      <c r="G16" s="129">
        <v>6440.8066061306636</v>
      </c>
      <c r="H16" s="129">
        <v>105.30610260456538</v>
      </c>
      <c r="I16" s="129">
        <v>96.216749236990196</v>
      </c>
      <c r="J16" s="129">
        <v>47.037202356476925</v>
      </c>
      <c r="K16" s="129">
        <v>394.00158000391372</v>
      </c>
      <c r="L16" s="780">
        <v>0</v>
      </c>
      <c r="M16" s="781">
        <v>14.271982847974483</v>
      </c>
      <c r="N16" s="780">
        <v>0</v>
      </c>
      <c r="O16" s="781">
        <v>1579.3171915278972</v>
      </c>
      <c r="P16" s="781">
        <v>61.293572175462131</v>
      </c>
      <c r="Q16" s="129">
        <v>5.9716898195061062E-2</v>
      </c>
      <c r="R16" s="129">
        <v>26.889351294989773</v>
      </c>
      <c r="S16" s="129">
        <v>31.086974297801213</v>
      </c>
      <c r="T16" s="129">
        <v>2.1676416476419343E-4</v>
      </c>
      <c r="U16" s="129">
        <v>7.2869144453454258</v>
      </c>
      <c r="V16" s="780">
        <v>0</v>
      </c>
      <c r="W16" s="780">
        <v>0</v>
      </c>
      <c r="X16" s="782">
        <v>37.241506756814843</v>
      </c>
      <c r="Y16" s="168">
        <v>8865.4425497804241</v>
      </c>
      <c r="Z16" s="115"/>
      <c r="AA16" s="52"/>
      <c r="AB16" s="1155"/>
      <c r="AC16" s="1156"/>
      <c r="AD16" s="1157"/>
      <c r="AE16" s="1158"/>
      <c r="AF16" s="1159"/>
      <c r="AG16" s="1159"/>
      <c r="AH16" s="1159"/>
      <c r="AI16" s="1159"/>
      <c r="AJ16" s="1159"/>
      <c r="AK16" s="1159"/>
      <c r="AL16" s="1160"/>
      <c r="AM16" s="1160"/>
      <c r="AN16" s="1160"/>
      <c r="AO16" s="1160"/>
      <c r="AP16" s="1160"/>
      <c r="AQ16" s="1159"/>
      <c r="AR16" s="1159"/>
      <c r="AS16" s="1159"/>
      <c r="AT16" s="1159"/>
      <c r="AU16" s="1159"/>
      <c r="AV16" s="1160"/>
      <c r="AW16" s="1160"/>
      <c r="AX16" s="1159"/>
      <c r="AY16" s="1159"/>
      <c r="AZ16" s="1165"/>
      <c r="BA16" s="1155"/>
      <c r="BB16" s="1156"/>
      <c r="BC16" s="1157"/>
      <c r="BD16" s="1158"/>
      <c r="BE16" s="1162"/>
      <c r="BF16" s="801"/>
      <c r="BG16" s="801"/>
      <c r="BH16" s="801"/>
      <c r="BI16" s="801"/>
      <c r="BJ16" s="801"/>
      <c r="BK16" s="801"/>
      <c r="BL16" s="801"/>
      <c r="BM16" s="801"/>
      <c r="BN16" s="801"/>
      <c r="BO16" s="801"/>
      <c r="BP16" s="801"/>
      <c r="BQ16" s="801"/>
      <c r="BR16" s="801"/>
      <c r="BS16" s="801"/>
      <c r="BT16" s="801"/>
      <c r="BU16" s="801"/>
      <c r="BV16" s="801"/>
      <c r="BW16" s="801"/>
      <c r="BX16" s="801"/>
      <c r="BY16" s="52"/>
      <c r="BZ16" s="52"/>
      <c r="CA16" s="52"/>
      <c r="CB16" s="52"/>
      <c r="CC16" s="52"/>
      <c r="CD16" s="52"/>
      <c r="CE16" s="52"/>
      <c r="CF16" s="52"/>
      <c r="CG16" s="52"/>
      <c r="CH16" s="52"/>
      <c r="CI16" s="52"/>
      <c r="CJ16" s="52"/>
      <c r="CK16" s="52"/>
      <c r="CL16" s="52"/>
      <c r="CM16" s="52"/>
      <c r="CN16" s="52"/>
      <c r="CO16" s="52"/>
      <c r="CP16" s="52"/>
      <c r="CQ16" s="52"/>
      <c r="CR16" s="52"/>
      <c r="CS16" s="52"/>
      <c r="CT16" s="52"/>
      <c r="CU16" s="52"/>
      <c r="CV16" s="52"/>
      <c r="CW16" s="52"/>
      <c r="CX16" s="52"/>
      <c r="CY16" s="52"/>
      <c r="CZ16" s="52"/>
      <c r="DA16" s="52"/>
      <c r="DB16" s="52"/>
      <c r="DC16" s="52"/>
      <c r="DD16" s="52"/>
      <c r="DE16" s="52"/>
      <c r="DF16" s="52"/>
      <c r="DG16" s="52"/>
      <c r="DH16" s="52"/>
      <c r="DI16" s="52"/>
      <c r="DJ16" s="52"/>
      <c r="DK16" s="52"/>
      <c r="DL16" s="52"/>
      <c r="DM16" s="52"/>
      <c r="DN16" s="52"/>
      <c r="DO16" s="52"/>
      <c r="DP16" s="52"/>
    </row>
    <row r="17" spans="1:120" s="58" customFormat="1" ht="12.75" customHeight="1">
      <c r="A17" s="53"/>
      <c r="B17" s="109"/>
      <c r="C17" s="120">
        <v>10</v>
      </c>
      <c r="D17" s="112" t="s">
        <v>155</v>
      </c>
      <c r="E17" s="121" t="s">
        <v>300</v>
      </c>
      <c r="F17" s="165">
        <v>1.7154741569063601</v>
      </c>
      <c r="G17" s="129">
        <v>1350.6700785948692</v>
      </c>
      <c r="H17" s="129">
        <v>2.4921029379272408</v>
      </c>
      <c r="I17" s="129">
        <v>557.67508471972917</v>
      </c>
      <c r="J17" s="129">
        <v>34.132660406491226</v>
      </c>
      <c r="K17" s="129">
        <v>54.595014137408945</v>
      </c>
      <c r="L17" s="780">
        <v>0</v>
      </c>
      <c r="M17" s="781">
        <v>8.0779981349103345</v>
      </c>
      <c r="N17" s="780">
        <v>0</v>
      </c>
      <c r="O17" s="781">
        <v>482.7051799149001</v>
      </c>
      <c r="P17" s="780">
        <v>0</v>
      </c>
      <c r="Q17" s="129">
        <v>7.1254535335129356E-3</v>
      </c>
      <c r="R17" s="129">
        <v>4.0733116399820757</v>
      </c>
      <c r="S17" s="129">
        <v>10.402514025541397</v>
      </c>
      <c r="T17" s="129">
        <v>2.0462900188817454E-5</v>
      </c>
      <c r="U17" s="129">
        <v>0.68435074990731393</v>
      </c>
      <c r="V17" s="780">
        <v>0</v>
      </c>
      <c r="W17" s="780">
        <v>0</v>
      </c>
      <c r="X17" s="782">
        <v>0.49686184152260016</v>
      </c>
      <c r="Y17" s="168">
        <v>2507.7277771765303</v>
      </c>
      <c r="Z17" s="115"/>
      <c r="AA17" s="52"/>
      <c r="AB17" s="1155"/>
      <c r="AC17" s="1156"/>
      <c r="AD17" s="1157"/>
      <c r="AE17" s="1158"/>
      <c r="AF17" s="1159"/>
      <c r="AG17" s="1159"/>
      <c r="AH17" s="1159"/>
      <c r="AI17" s="1159"/>
      <c r="AJ17" s="1159"/>
      <c r="AK17" s="1159"/>
      <c r="AL17" s="1160"/>
      <c r="AM17" s="1160"/>
      <c r="AN17" s="1160"/>
      <c r="AO17" s="1160"/>
      <c r="AP17" s="1160"/>
      <c r="AQ17" s="1159"/>
      <c r="AR17" s="1159"/>
      <c r="AS17" s="1159"/>
      <c r="AT17" s="1159"/>
      <c r="AU17" s="1159"/>
      <c r="AV17" s="1160"/>
      <c r="AW17" s="1160"/>
      <c r="AX17" s="1159"/>
      <c r="AY17" s="1159"/>
      <c r="AZ17" s="1165"/>
      <c r="BA17" s="1155"/>
      <c r="BB17" s="1156"/>
      <c r="BC17" s="1157"/>
      <c r="BD17" s="1158"/>
      <c r="BE17" s="1162"/>
      <c r="BF17" s="801"/>
      <c r="BG17" s="801"/>
      <c r="BH17" s="801"/>
      <c r="BI17" s="801"/>
      <c r="BJ17" s="801"/>
      <c r="BK17" s="801"/>
      <c r="BL17" s="801"/>
      <c r="BM17" s="801"/>
      <c r="BN17" s="801"/>
      <c r="BO17" s="801"/>
      <c r="BP17" s="801"/>
      <c r="BQ17" s="801"/>
      <c r="BR17" s="801"/>
      <c r="BS17" s="801"/>
      <c r="BT17" s="801"/>
      <c r="BU17" s="801"/>
      <c r="BV17" s="801"/>
      <c r="BW17" s="801"/>
      <c r="BX17" s="801"/>
      <c r="BY17" s="52"/>
      <c r="BZ17" s="52"/>
      <c r="CA17" s="52"/>
      <c r="CB17" s="52"/>
      <c r="CC17" s="52"/>
      <c r="CD17" s="52"/>
      <c r="CE17" s="52"/>
      <c r="CF17" s="52"/>
      <c r="CG17" s="52"/>
      <c r="CH17" s="52"/>
      <c r="CI17" s="52"/>
      <c r="CJ17" s="52"/>
      <c r="CK17" s="52"/>
      <c r="CL17" s="52"/>
      <c r="CM17" s="52"/>
      <c r="CN17" s="52"/>
      <c r="CO17" s="52"/>
      <c r="CP17" s="52"/>
      <c r="CQ17" s="52"/>
      <c r="CR17" s="52"/>
      <c r="CS17" s="52"/>
      <c r="CT17" s="52"/>
      <c r="CU17" s="52"/>
      <c r="CV17" s="52"/>
      <c r="CW17" s="52"/>
      <c r="CX17" s="52"/>
      <c r="CY17" s="52"/>
      <c r="CZ17" s="52"/>
      <c r="DA17" s="52"/>
      <c r="DB17" s="52"/>
      <c r="DC17" s="52"/>
      <c r="DD17" s="52"/>
      <c r="DE17" s="52"/>
      <c r="DF17" s="52"/>
      <c r="DG17" s="52"/>
      <c r="DH17" s="52"/>
      <c r="DI17" s="52"/>
      <c r="DJ17" s="52"/>
      <c r="DK17" s="52"/>
      <c r="DL17" s="52"/>
      <c r="DM17" s="52"/>
      <c r="DN17" s="52"/>
      <c r="DO17" s="52"/>
      <c r="DP17" s="52"/>
    </row>
    <row r="18" spans="1:120" s="58" customFormat="1" ht="12.75" customHeight="1">
      <c r="A18" s="53"/>
      <c r="B18" s="109"/>
      <c r="C18" s="120">
        <v>11</v>
      </c>
      <c r="D18" s="112" t="s">
        <v>156</v>
      </c>
      <c r="E18" s="121" t="s">
        <v>301</v>
      </c>
      <c r="F18" s="165">
        <v>27.208300423373519</v>
      </c>
      <c r="G18" s="129">
        <v>261.37226570783804</v>
      </c>
      <c r="H18" s="129">
        <v>12.025778382309824</v>
      </c>
      <c r="I18" s="129">
        <v>9.5680373550583901</v>
      </c>
      <c r="J18" s="129">
        <v>18.296053993170268</v>
      </c>
      <c r="K18" s="129">
        <v>143.8100831214177</v>
      </c>
      <c r="L18" s="780">
        <v>0</v>
      </c>
      <c r="M18" s="781">
        <v>4.1070552272237055</v>
      </c>
      <c r="N18" s="781">
        <v>18.95506458122707</v>
      </c>
      <c r="O18" s="780">
        <v>0</v>
      </c>
      <c r="P18" s="780">
        <v>0</v>
      </c>
      <c r="Q18" s="129">
        <v>1.145403596857192E-2</v>
      </c>
      <c r="R18" s="129">
        <v>3.8372442952752359</v>
      </c>
      <c r="S18" s="129">
        <v>0.65269592620183092</v>
      </c>
      <c r="T18" s="129">
        <v>2.5024983767651197E-2</v>
      </c>
      <c r="U18" s="129">
        <v>1.5533860736554936</v>
      </c>
      <c r="V18" s="780">
        <v>0</v>
      </c>
      <c r="W18" s="780">
        <v>0</v>
      </c>
      <c r="X18" s="782">
        <v>70.851653664652744</v>
      </c>
      <c r="Y18" s="168">
        <v>572.27409777114008</v>
      </c>
      <c r="Z18" s="115"/>
      <c r="AA18" s="52"/>
      <c r="AB18" s="1155"/>
      <c r="AC18" s="1156"/>
      <c r="AD18" s="1157"/>
      <c r="AE18" s="1158"/>
      <c r="AF18" s="1159"/>
      <c r="AG18" s="1159"/>
      <c r="AH18" s="1159"/>
      <c r="AI18" s="1159"/>
      <c r="AJ18" s="1159"/>
      <c r="AK18" s="1159"/>
      <c r="AL18" s="1160"/>
      <c r="AM18" s="1160"/>
      <c r="AN18" s="1160"/>
      <c r="AO18" s="1160"/>
      <c r="AP18" s="1160"/>
      <c r="AQ18" s="1159"/>
      <c r="AR18" s="1159"/>
      <c r="AS18" s="1159"/>
      <c r="AT18" s="1159"/>
      <c r="AU18" s="1159"/>
      <c r="AV18" s="1160"/>
      <c r="AW18" s="1160"/>
      <c r="AX18" s="1159"/>
      <c r="AY18" s="1159"/>
      <c r="AZ18" s="1165"/>
      <c r="BA18" s="1155"/>
      <c r="BB18" s="1156"/>
      <c r="BC18" s="1157"/>
      <c r="BD18" s="1158"/>
      <c r="BE18" s="1162"/>
      <c r="BF18" s="801"/>
      <c r="BG18" s="801"/>
      <c r="BH18" s="801"/>
      <c r="BI18" s="801"/>
      <c r="BJ18" s="801"/>
      <c r="BK18" s="801"/>
      <c r="BL18" s="801"/>
      <c r="BM18" s="801"/>
      <c r="BN18" s="801"/>
      <c r="BO18" s="801"/>
      <c r="BP18" s="801"/>
      <c r="BQ18" s="801"/>
      <c r="BR18" s="801"/>
      <c r="BS18" s="801"/>
      <c r="BT18" s="801"/>
      <c r="BU18" s="801"/>
      <c r="BV18" s="801"/>
      <c r="BW18" s="801"/>
      <c r="BX18" s="801"/>
      <c r="BY18" s="52"/>
      <c r="BZ18" s="52"/>
      <c r="CA18" s="52"/>
      <c r="CB18" s="52"/>
      <c r="CC18" s="52"/>
      <c r="CD18" s="52"/>
      <c r="CE18" s="52"/>
      <c r="CF18" s="52"/>
      <c r="CG18" s="52"/>
      <c r="CH18" s="52"/>
      <c r="CI18" s="52"/>
      <c r="CJ18" s="52"/>
      <c r="CK18" s="52"/>
      <c r="CL18" s="52"/>
      <c r="CM18" s="52"/>
      <c r="CN18" s="52"/>
      <c r="CO18" s="52"/>
      <c r="CP18" s="52"/>
      <c r="CQ18" s="52"/>
      <c r="CR18" s="52"/>
      <c r="CS18" s="52"/>
      <c r="CT18" s="52"/>
      <c r="CU18" s="52"/>
      <c r="CV18" s="52"/>
      <c r="CW18" s="52"/>
      <c r="CX18" s="52"/>
      <c r="CY18" s="52"/>
      <c r="CZ18" s="52"/>
      <c r="DA18" s="52"/>
      <c r="DB18" s="52"/>
      <c r="DC18" s="52"/>
      <c r="DD18" s="52"/>
      <c r="DE18" s="52"/>
      <c r="DF18" s="52"/>
      <c r="DG18" s="52"/>
      <c r="DH18" s="52"/>
      <c r="DI18" s="52"/>
      <c r="DJ18" s="52"/>
      <c r="DK18" s="52"/>
      <c r="DL18" s="52"/>
      <c r="DM18" s="52"/>
      <c r="DN18" s="52"/>
      <c r="DO18" s="52"/>
      <c r="DP18" s="52"/>
    </row>
    <row r="19" spans="1:120" s="58" customFormat="1" ht="12.75" customHeight="1">
      <c r="A19" s="53"/>
      <c r="B19" s="109"/>
      <c r="C19" s="120">
        <v>12</v>
      </c>
      <c r="D19" s="112" t="s">
        <v>157</v>
      </c>
      <c r="E19" s="121" t="s">
        <v>302</v>
      </c>
      <c r="F19" s="165">
        <v>45.817017774817693</v>
      </c>
      <c r="G19" s="129">
        <v>4.3159955585919807</v>
      </c>
      <c r="H19" s="129">
        <v>2.9179896940844525</v>
      </c>
      <c r="I19" s="129">
        <v>0.34898064265752271</v>
      </c>
      <c r="J19" s="129">
        <v>0.92450365131297529</v>
      </c>
      <c r="K19" s="129">
        <v>23.649524179663441</v>
      </c>
      <c r="L19" s="780">
        <v>0</v>
      </c>
      <c r="M19" s="781">
        <v>625.74788797697556</v>
      </c>
      <c r="N19" s="780">
        <v>0</v>
      </c>
      <c r="O19" s="780">
        <v>0</v>
      </c>
      <c r="P19" s="780">
        <v>0</v>
      </c>
      <c r="Q19" s="129">
        <v>3.8533653682899715E-3</v>
      </c>
      <c r="R19" s="129">
        <v>7.7669498249057485</v>
      </c>
      <c r="S19" s="129">
        <v>19.207964342784113</v>
      </c>
      <c r="T19" s="129">
        <v>2.1749413626587673E-3</v>
      </c>
      <c r="U19" s="129">
        <v>9.3525962176319339</v>
      </c>
      <c r="V19" s="780">
        <v>0</v>
      </c>
      <c r="W19" s="780">
        <v>0</v>
      </c>
      <c r="X19" s="782">
        <v>11.716382862968558</v>
      </c>
      <c r="Y19" s="168">
        <v>751.77182103312509</v>
      </c>
      <c r="Z19" s="115"/>
      <c r="AA19" s="52"/>
      <c r="AB19" s="1155"/>
      <c r="AC19" s="1156"/>
      <c r="AD19" s="1157"/>
      <c r="AE19" s="1158"/>
      <c r="AF19" s="1159"/>
      <c r="AG19" s="1159"/>
      <c r="AH19" s="1159"/>
      <c r="AI19" s="1159"/>
      <c r="AJ19" s="1159"/>
      <c r="AK19" s="1159"/>
      <c r="AL19" s="1160"/>
      <c r="AM19" s="1160"/>
      <c r="AN19" s="1160"/>
      <c r="AO19" s="1160"/>
      <c r="AP19" s="1160"/>
      <c r="AQ19" s="1159"/>
      <c r="AR19" s="1159"/>
      <c r="AS19" s="1159"/>
      <c r="AT19" s="1159"/>
      <c r="AU19" s="1159"/>
      <c r="AV19" s="1160"/>
      <c r="AW19" s="1160"/>
      <c r="AX19" s="1159"/>
      <c r="AY19" s="1159"/>
      <c r="AZ19" s="1165"/>
      <c r="BA19" s="1155"/>
      <c r="BB19" s="1156"/>
      <c r="BC19" s="1157"/>
      <c r="BD19" s="1158"/>
      <c r="BE19" s="1162"/>
      <c r="BF19" s="801"/>
      <c r="BG19" s="801"/>
      <c r="BH19" s="801"/>
      <c r="BI19" s="801"/>
      <c r="BJ19" s="801"/>
      <c r="BK19" s="801"/>
      <c r="BL19" s="801"/>
      <c r="BM19" s="801"/>
      <c r="BN19" s="801"/>
      <c r="BO19" s="801"/>
      <c r="BP19" s="801"/>
      <c r="BQ19" s="801"/>
      <c r="BR19" s="801"/>
      <c r="BS19" s="801"/>
      <c r="BT19" s="801"/>
      <c r="BU19" s="801"/>
      <c r="BV19" s="801"/>
      <c r="BW19" s="801"/>
      <c r="BX19" s="801"/>
      <c r="BY19" s="52"/>
      <c r="BZ19" s="52"/>
      <c r="CA19" s="52"/>
      <c r="CB19" s="52"/>
      <c r="CC19" s="52"/>
      <c r="CD19" s="52"/>
      <c r="CE19" s="52"/>
      <c r="CF19" s="52"/>
      <c r="CG19" s="52"/>
      <c r="CH19" s="52"/>
      <c r="CI19" s="52"/>
      <c r="CJ19" s="52"/>
      <c r="CK19" s="52"/>
      <c r="CL19" s="52"/>
      <c r="CM19" s="52"/>
      <c r="CN19" s="52"/>
      <c r="CO19" s="52"/>
      <c r="CP19" s="52"/>
      <c r="CQ19" s="52"/>
      <c r="CR19" s="52"/>
      <c r="CS19" s="52"/>
      <c r="CT19" s="52"/>
      <c r="CU19" s="52"/>
      <c r="CV19" s="52"/>
      <c r="CW19" s="52"/>
      <c r="CX19" s="52"/>
      <c r="CY19" s="52"/>
      <c r="CZ19" s="52"/>
      <c r="DA19" s="52"/>
      <c r="DB19" s="52"/>
      <c r="DC19" s="52"/>
      <c r="DD19" s="52"/>
      <c r="DE19" s="52"/>
      <c r="DF19" s="52"/>
      <c r="DG19" s="52"/>
      <c r="DH19" s="52"/>
      <c r="DI19" s="52"/>
      <c r="DJ19" s="52"/>
      <c r="DK19" s="52"/>
      <c r="DL19" s="52"/>
      <c r="DM19" s="52"/>
      <c r="DN19" s="52"/>
      <c r="DO19" s="52"/>
      <c r="DP19" s="52"/>
    </row>
    <row r="20" spans="1:120" s="58" customFormat="1" ht="12.75" customHeight="1">
      <c r="A20" s="53"/>
      <c r="B20" s="109"/>
      <c r="C20" s="120">
        <v>13</v>
      </c>
      <c r="D20" s="112" t="s">
        <v>158</v>
      </c>
      <c r="E20" s="121" t="s">
        <v>303</v>
      </c>
      <c r="F20" s="165">
        <v>0.53689667459971979</v>
      </c>
      <c r="G20" s="129">
        <v>35.088376894640113</v>
      </c>
      <c r="H20" s="129">
        <v>3.006404737961704</v>
      </c>
      <c r="I20" s="129">
        <v>0.9234056777472518</v>
      </c>
      <c r="J20" s="129">
        <v>0.7874682041184472</v>
      </c>
      <c r="K20" s="129">
        <v>28.083495970901584</v>
      </c>
      <c r="L20" s="780">
        <v>0</v>
      </c>
      <c r="M20" s="781">
        <v>110.08299558649479</v>
      </c>
      <c r="N20" s="780">
        <v>0</v>
      </c>
      <c r="O20" s="780">
        <v>0</v>
      </c>
      <c r="P20" s="780">
        <v>0</v>
      </c>
      <c r="Q20" s="129">
        <v>4.6627061411823141E-3</v>
      </c>
      <c r="R20" s="129">
        <v>11.998053838562036</v>
      </c>
      <c r="S20" s="129">
        <v>6.578885195816043</v>
      </c>
      <c r="T20" s="129">
        <v>2.145149516074374E-3</v>
      </c>
      <c r="U20" s="129">
        <v>4.5907634225600695</v>
      </c>
      <c r="V20" s="780">
        <v>0</v>
      </c>
      <c r="W20" s="780">
        <v>0</v>
      </c>
      <c r="X20" s="782">
        <v>6.064516325850304E-3</v>
      </c>
      <c r="Y20" s="168">
        <v>201.68961857538491</v>
      </c>
      <c r="Z20" s="115"/>
      <c r="AA20" s="52"/>
      <c r="AB20" s="1155"/>
      <c r="AC20" s="1156"/>
      <c r="AD20" s="1157"/>
      <c r="AE20" s="1158"/>
      <c r="AF20" s="1159"/>
      <c r="AG20" s="1159"/>
      <c r="AH20" s="1159"/>
      <c r="AI20" s="1159"/>
      <c r="AJ20" s="1159"/>
      <c r="AK20" s="1159"/>
      <c r="AL20" s="1160"/>
      <c r="AM20" s="1160"/>
      <c r="AN20" s="1160"/>
      <c r="AO20" s="1160"/>
      <c r="AP20" s="1160"/>
      <c r="AQ20" s="1159"/>
      <c r="AR20" s="1159"/>
      <c r="AS20" s="1159"/>
      <c r="AT20" s="1159"/>
      <c r="AU20" s="1159"/>
      <c r="AV20" s="1160"/>
      <c r="AW20" s="1160"/>
      <c r="AX20" s="1159"/>
      <c r="AY20" s="1159"/>
      <c r="AZ20" s="1165"/>
      <c r="BA20" s="1155"/>
      <c r="BB20" s="1156"/>
      <c r="BC20" s="1157"/>
      <c r="BD20" s="1158"/>
      <c r="BE20" s="1162"/>
      <c r="BF20" s="801"/>
      <c r="BG20" s="801"/>
      <c r="BH20" s="801"/>
      <c r="BI20" s="801"/>
      <c r="BJ20" s="801"/>
      <c r="BK20" s="801"/>
      <c r="BL20" s="801"/>
      <c r="BM20" s="801"/>
      <c r="BN20" s="801"/>
      <c r="BO20" s="801"/>
      <c r="BP20" s="801"/>
      <c r="BQ20" s="801"/>
      <c r="BR20" s="801"/>
      <c r="BS20" s="801"/>
      <c r="BT20" s="801"/>
      <c r="BU20" s="801"/>
      <c r="BV20" s="801"/>
      <c r="BW20" s="801"/>
      <c r="BX20" s="801"/>
      <c r="BY20" s="52"/>
      <c r="BZ20" s="52"/>
      <c r="CA20" s="52"/>
      <c r="CB20" s="52"/>
      <c r="CC20" s="52"/>
      <c r="CD20" s="52"/>
      <c r="CE20" s="52"/>
      <c r="CF20" s="52"/>
      <c r="CG20" s="52"/>
      <c r="CH20" s="52"/>
      <c r="CI20" s="52"/>
      <c r="CJ20" s="52"/>
      <c r="CK20" s="52"/>
      <c r="CL20" s="52"/>
      <c r="CM20" s="52"/>
      <c r="CN20" s="52"/>
      <c r="CO20" s="52"/>
      <c r="CP20" s="52"/>
      <c r="CQ20" s="52"/>
      <c r="CR20" s="52"/>
      <c r="CS20" s="52"/>
      <c r="CT20" s="52"/>
      <c r="CU20" s="52"/>
      <c r="CV20" s="52"/>
      <c r="CW20" s="52"/>
      <c r="CX20" s="52"/>
      <c r="CY20" s="52"/>
      <c r="CZ20" s="52"/>
      <c r="DA20" s="52"/>
      <c r="DB20" s="52"/>
      <c r="DC20" s="52"/>
      <c r="DD20" s="52"/>
      <c r="DE20" s="52"/>
      <c r="DF20" s="52"/>
      <c r="DG20" s="52"/>
      <c r="DH20" s="52"/>
      <c r="DI20" s="52"/>
      <c r="DJ20" s="52"/>
      <c r="DK20" s="52"/>
      <c r="DL20" s="52"/>
      <c r="DM20" s="52"/>
      <c r="DN20" s="52"/>
      <c r="DO20" s="52"/>
      <c r="DP20" s="52"/>
    </row>
    <row r="21" spans="1:120" s="58" customFormat="1" ht="12.75" customHeight="1">
      <c r="A21" s="53"/>
      <c r="B21" s="109"/>
      <c r="C21" s="120">
        <v>14</v>
      </c>
      <c r="D21" s="112" t="s">
        <v>231</v>
      </c>
      <c r="E21" s="121" t="s">
        <v>304</v>
      </c>
      <c r="F21" s="165">
        <v>255.39659361698213</v>
      </c>
      <c r="G21" s="129">
        <v>25364.313981655054</v>
      </c>
      <c r="H21" s="129">
        <v>15.619885223578189</v>
      </c>
      <c r="I21" s="129">
        <v>0.60019085898782187</v>
      </c>
      <c r="J21" s="129">
        <v>21.727416385917174</v>
      </c>
      <c r="K21" s="129">
        <v>464.6885995675238</v>
      </c>
      <c r="L21" s="781">
        <v>301.6625255484085</v>
      </c>
      <c r="M21" s="781">
        <v>82.214758435723752</v>
      </c>
      <c r="N21" s="780">
        <v>0</v>
      </c>
      <c r="O21" s="780">
        <v>0</v>
      </c>
      <c r="P21" s="780">
        <v>0</v>
      </c>
      <c r="Q21" s="129">
        <v>1.8880225512437822E-3</v>
      </c>
      <c r="R21" s="129">
        <v>22.292567316972512</v>
      </c>
      <c r="S21" s="129">
        <v>7.7320839623885194</v>
      </c>
      <c r="T21" s="129">
        <v>2.5209400416120169</v>
      </c>
      <c r="U21" s="129">
        <v>1.3107440223527249</v>
      </c>
      <c r="V21" s="780">
        <v>0</v>
      </c>
      <c r="W21" s="780">
        <v>0</v>
      </c>
      <c r="X21" s="782">
        <v>755.08209408831658</v>
      </c>
      <c r="Y21" s="168">
        <v>27295.164268746368</v>
      </c>
      <c r="Z21" s="115"/>
      <c r="AA21" s="52"/>
      <c r="AB21" s="1155"/>
      <c r="AC21" s="1156"/>
      <c r="AD21" s="1157"/>
      <c r="AE21" s="1158"/>
      <c r="AF21" s="1159"/>
      <c r="AG21" s="1159"/>
      <c r="AH21" s="1159"/>
      <c r="AI21" s="1159"/>
      <c r="AJ21" s="1159"/>
      <c r="AK21" s="1159"/>
      <c r="AL21" s="1160"/>
      <c r="AM21" s="1160"/>
      <c r="AN21" s="1160"/>
      <c r="AO21" s="1160"/>
      <c r="AP21" s="1160"/>
      <c r="AQ21" s="1159"/>
      <c r="AR21" s="1159"/>
      <c r="AS21" s="1159"/>
      <c r="AT21" s="1159"/>
      <c r="AU21" s="1159"/>
      <c r="AV21" s="1160"/>
      <c r="AW21" s="1160"/>
      <c r="AX21" s="1159"/>
      <c r="AY21" s="1159"/>
      <c r="AZ21" s="1165"/>
      <c r="BA21" s="1155"/>
      <c r="BB21" s="1156"/>
      <c r="BC21" s="1157"/>
      <c r="BD21" s="1158"/>
      <c r="BE21" s="1162"/>
      <c r="BF21" s="801"/>
      <c r="BG21" s="801"/>
      <c r="BH21" s="801"/>
      <c r="BI21" s="801"/>
      <c r="BJ21" s="801"/>
      <c r="BK21" s="801"/>
      <c r="BL21" s="801"/>
      <c r="BM21" s="801"/>
      <c r="BN21" s="801"/>
      <c r="BO21" s="801"/>
      <c r="BP21" s="801"/>
      <c r="BQ21" s="801"/>
      <c r="BR21" s="801"/>
      <c r="BS21" s="801"/>
      <c r="BT21" s="801"/>
      <c r="BU21" s="801"/>
      <c r="BV21" s="801"/>
      <c r="BW21" s="801"/>
      <c r="BX21" s="801"/>
      <c r="BY21" s="52"/>
      <c r="BZ21" s="52"/>
      <c r="CA21" s="52"/>
      <c r="CB21" s="52"/>
      <c r="CC21" s="52"/>
      <c r="CD21" s="52"/>
      <c r="CE21" s="52"/>
      <c r="CF21" s="52"/>
      <c r="CG21" s="52"/>
      <c r="CH21" s="52"/>
      <c r="CI21" s="52"/>
      <c r="CJ21" s="52"/>
      <c r="CK21" s="52"/>
      <c r="CL21" s="52"/>
      <c r="CM21" s="52"/>
      <c r="CN21" s="52"/>
      <c r="CO21" s="52"/>
      <c r="CP21" s="52"/>
      <c r="CQ21" s="52"/>
      <c r="CR21" s="52"/>
      <c r="CS21" s="52"/>
      <c r="CT21" s="52"/>
      <c r="CU21" s="52"/>
      <c r="CV21" s="52"/>
      <c r="CW21" s="52"/>
      <c r="CX21" s="52"/>
      <c r="CY21" s="52"/>
      <c r="CZ21" s="52"/>
      <c r="DA21" s="52"/>
      <c r="DB21" s="52"/>
      <c r="DC21" s="52"/>
      <c r="DD21" s="52"/>
      <c r="DE21" s="52"/>
      <c r="DF21" s="52"/>
      <c r="DG21" s="52"/>
      <c r="DH21" s="52"/>
      <c r="DI21" s="52"/>
      <c r="DJ21" s="52"/>
      <c r="DK21" s="52"/>
      <c r="DL21" s="52"/>
      <c r="DM21" s="52"/>
      <c r="DN21" s="52"/>
      <c r="DO21" s="52"/>
      <c r="DP21" s="52"/>
    </row>
    <row r="22" spans="1:120" s="58" customFormat="1" ht="12.75" customHeight="1">
      <c r="A22" s="53"/>
      <c r="B22" s="109"/>
      <c r="C22" s="120">
        <v>15</v>
      </c>
      <c r="D22" s="112" t="s">
        <v>160</v>
      </c>
      <c r="E22" s="121" t="s">
        <v>305</v>
      </c>
      <c r="F22" s="165">
        <v>1.2112739943100586</v>
      </c>
      <c r="G22" s="129">
        <v>46.651490447849213</v>
      </c>
      <c r="H22" s="129">
        <v>31.97746833355745</v>
      </c>
      <c r="I22" s="129">
        <v>7.5838902163179096</v>
      </c>
      <c r="J22" s="129">
        <v>32.036444095276565</v>
      </c>
      <c r="K22" s="129">
        <v>158.03869248042122</v>
      </c>
      <c r="L22" s="781">
        <v>131.38536980535625</v>
      </c>
      <c r="M22" s="781">
        <v>6.584097170419712</v>
      </c>
      <c r="N22" s="780">
        <v>0</v>
      </c>
      <c r="O22" s="780">
        <v>0</v>
      </c>
      <c r="P22" s="780">
        <v>0</v>
      </c>
      <c r="Q22" s="129">
        <v>1.1145278486135324E-2</v>
      </c>
      <c r="R22" s="129">
        <v>14.533142095362209</v>
      </c>
      <c r="S22" s="129">
        <v>1.3666109687399475</v>
      </c>
      <c r="T22" s="129">
        <v>0.10583506367896192</v>
      </c>
      <c r="U22" s="129">
        <v>0.36902467033624481</v>
      </c>
      <c r="V22" s="780">
        <v>0</v>
      </c>
      <c r="W22" s="780">
        <v>0</v>
      </c>
      <c r="X22" s="782">
        <v>39.75177291260168</v>
      </c>
      <c r="Y22" s="168">
        <v>471.60625753271347</v>
      </c>
      <c r="Z22" s="115"/>
      <c r="AA22" s="52"/>
      <c r="AB22" s="1155"/>
      <c r="AC22" s="1156"/>
      <c r="AD22" s="1157"/>
      <c r="AE22" s="1158"/>
      <c r="AF22" s="1159"/>
      <c r="AG22" s="1159"/>
      <c r="AH22" s="1159"/>
      <c r="AI22" s="1159"/>
      <c r="AJ22" s="1159"/>
      <c r="AK22" s="1159"/>
      <c r="AL22" s="1160"/>
      <c r="AM22" s="1160"/>
      <c r="AN22" s="1160"/>
      <c r="AO22" s="1160"/>
      <c r="AP22" s="1160"/>
      <c r="AQ22" s="1159"/>
      <c r="AR22" s="1159"/>
      <c r="AS22" s="1159"/>
      <c r="AT22" s="1159"/>
      <c r="AU22" s="1159"/>
      <c r="AV22" s="1160"/>
      <c r="AW22" s="1160"/>
      <c r="AX22" s="1159"/>
      <c r="AY22" s="1159"/>
      <c r="AZ22" s="1165"/>
      <c r="BA22" s="1155"/>
      <c r="BB22" s="1156"/>
      <c r="BC22" s="1157"/>
      <c r="BD22" s="1158"/>
      <c r="BE22" s="1162"/>
      <c r="BF22" s="801"/>
      <c r="BG22" s="801"/>
      <c r="BH22" s="801"/>
      <c r="BI22" s="801"/>
      <c r="BJ22" s="801"/>
      <c r="BK22" s="801"/>
      <c r="BL22" s="801"/>
      <c r="BM22" s="801"/>
      <c r="BN22" s="801"/>
      <c r="BO22" s="801"/>
      <c r="BP22" s="801"/>
      <c r="BQ22" s="801"/>
      <c r="BR22" s="801"/>
      <c r="BS22" s="801"/>
      <c r="BT22" s="801"/>
      <c r="BU22" s="801"/>
      <c r="BV22" s="801"/>
      <c r="BW22" s="801"/>
      <c r="BX22" s="801"/>
      <c r="BY22" s="52"/>
      <c r="BZ22" s="52"/>
      <c r="CA22" s="52"/>
      <c r="CB22" s="52"/>
      <c r="CC22" s="52"/>
      <c r="CD22" s="52"/>
      <c r="CE22" s="52"/>
      <c r="CF22" s="52"/>
      <c r="CG22" s="52"/>
      <c r="CH22" s="52"/>
      <c r="CI22" s="52"/>
      <c r="CJ22" s="52"/>
      <c r="CK22" s="52"/>
      <c r="CL22" s="52"/>
      <c r="CM22" s="52"/>
      <c r="CN22" s="52"/>
      <c r="CO22" s="52"/>
      <c r="CP22" s="52"/>
      <c r="CQ22" s="52"/>
      <c r="CR22" s="52"/>
      <c r="CS22" s="52"/>
      <c r="CT22" s="52"/>
      <c r="CU22" s="52"/>
      <c r="CV22" s="52"/>
      <c r="CW22" s="52"/>
      <c r="CX22" s="52"/>
      <c r="CY22" s="52"/>
      <c r="CZ22" s="52"/>
      <c r="DA22" s="52"/>
      <c r="DB22" s="52"/>
      <c r="DC22" s="52"/>
      <c r="DD22" s="52"/>
      <c r="DE22" s="52"/>
      <c r="DF22" s="52"/>
      <c r="DG22" s="52"/>
      <c r="DH22" s="52"/>
      <c r="DI22" s="52"/>
      <c r="DJ22" s="52"/>
      <c r="DK22" s="52"/>
      <c r="DL22" s="52"/>
      <c r="DM22" s="52"/>
      <c r="DN22" s="52"/>
      <c r="DO22" s="52"/>
      <c r="DP22" s="52"/>
    </row>
    <row r="23" spans="1:120" s="58" customFormat="1" ht="12.75" customHeight="1">
      <c r="A23" s="53"/>
      <c r="B23" s="109"/>
      <c r="C23" s="120">
        <v>16</v>
      </c>
      <c r="D23" s="112" t="s">
        <v>161</v>
      </c>
      <c r="E23" s="121" t="s">
        <v>306</v>
      </c>
      <c r="F23" s="165">
        <v>370.97716760868963</v>
      </c>
      <c r="G23" s="129">
        <v>5258.9786098563281</v>
      </c>
      <c r="H23" s="129">
        <v>1030.1774631198402</v>
      </c>
      <c r="I23" s="129">
        <v>733.64833320005573</v>
      </c>
      <c r="J23" s="129">
        <v>1293.6667987578326</v>
      </c>
      <c r="K23" s="129">
        <v>344.36629594180556</v>
      </c>
      <c r="L23" s="780">
        <v>0</v>
      </c>
      <c r="M23" s="781">
        <v>46.612779439873925</v>
      </c>
      <c r="N23" s="780">
        <v>0</v>
      </c>
      <c r="O23" s="781">
        <v>71.983093242439608</v>
      </c>
      <c r="P23" s="780">
        <v>0</v>
      </c>
      <c r="Q23" s="129">
        <v>1.0135309459394091</v>
      </c>
      <c r="R23" s="129">
        <v>68.957286251849993</v>
      </c>
      <c r="S23" s="129">
        <v>48.408413934718766</v>
      </c>
      <c r="T23" s="129">
        <v>52.991027290751525</v>
      </c>
      <c r="U23" s="129">
        <v>35.532770946060381</v>
      </c>
      <c r="V23" s="780">
        <v>0</v>
      </c>
      <c r="W23" s="780">
        <v>0</v>
      </c>
      <c r="X23" s="782">
        <v>407.61358312707432</v>
      </c>
      <c r="Y23" s="168">
        <v>9764.9271536632623</v>
      </c>
      <c r="Z23" s="115"/>
      <c r="AA23" s="52"/>
      <c r="AB23" s="1155"/>
      <c r="AC23" s="1156"/>
      <c r="AD23" s="1157"/>
      <c r="AE23" s="1158"/>
      <c r="AF23" s="1159"/>
      <c r="AG23" s="1159"/>
      <c r="AH23" s="1159"/>
      <c r="AI23" s="1159"/>
      <c r="AJ23" s="1159"/>
      <c r="AK23" s="1159"/>
      <c r="AL23" s="1160"/>
      <c r="AM23" s="1160"/>
      <c r="AN23" s="1160"/>
      <c r="AO23" s="1160"/>
      <c r="AP23" s="1160"/>
      <c r="AQ23" s="1159"/>
      <c r="AR23" s="1159"/>
      <c r="AS23" s="1159"/>
      <c r="AT23" s="1159"/>
      <c r="AU23" s="1159"/>
      <c r="AV23" s="1160"/>
      <c r="AW23" s="1160"/>
      <c r="AX23" s="1159"/>
      <c r="AY23" s="1159"/>
      <c r="AZ23" s="1165"/>
      <c r="BA23" s="1155"/>
      <c r="BB23" s="1156"/>
      <c r="BC23" s="1157"/>
      <c r="BD23" s="1158"/>
      <c r="BE23" s="1162"/>
      <c r="BF23" s="801"/>
      <c r="BG23" s="801"/>
      <c r="BH23" s="801"/>
      <c r="BI23" s="801"/>
      <c r="BJ23" s="801"/>
      <c r="BK23" s="801"/>
      <c r="BL23" s="801"/>
      <c r="BM23" s="801"/>
      <c r="BN23" s="801"/>
      <c r="BO23" s="801"/>
      <c r="BP23" s="801"/>
      <c r="BQ23" s="801"/>
      <c r="BR23" s="801"/>
      <c r="BS23" s="801"/>
      <c r="BT23" s="801"/>
      <c r="BU23" s="801"/>
      <c r="BV23" s="801"/>
      <c r="BW23" s="801"/>
      <c r="BX23" s="801"/>
      <c r="BY23" s="52"/>
      <c r="BZ23" s="52"/>
      <c r="CA23" s="52"/>
      <c r="CB23" s="52"/>
      <c r="CC23" s="52"/>
      <c r="CD23" s="52"/>
      <c r="CE23" s="52"/>
      <c r="CF23" s="52"/>
      <c r="CG23" s="52"/>
      <c r="CH23" s="52"/>
      <c r="CI23" s="52"/>
      <c r="CJ23" s="52"/>
      <c r="CK23" s="52"/>
      <c r="CL23" s="52"/>
      <c r="CM23" s="52"/>
      <c r="CN23" s="52"/>
      <c r="CO23" s="52"/>
      <c r="CP23" s="52"/>
      <c r="CQ23" s="52"/>
      <c r="CR23" s="52"/>
      <c r="CS23" s="52"/>
      <c r="CT23" s="52"/>
      <c r="CU23" s="52"/>
      <c r="CV23" s="52"/>
      <c r="CW23" s="52"/>
      <c r="CX23" s="52"/>
      <c r="CY23" s="52"/>
      <c r="CZ23" s="52"/>
      <c r="DA23" s="52"/>
      <c r="DB23" s="52"/>
      <c r="DC23" s="52"/>
      <c r="DD23" s="52"/>
      <c r="DE23" s="52"/>
      <c r="DF23" s="52"/>
      <c r="DG23" s="52"/>
      <c r="DH23" s="52"/>
      <c r="DI23" s="52"/>
      <c r="DJ23" s="52"/>
      <c r="DK23" s="52"/>
      <c r="DL23" s="52"/>
      <c r="DM23" s="52"/>
      <c r="DN23" s="52"/>
      <c r="DO23" s="52"/>
      <c r="DP23" s="52"/>
    </row>
    <row r="24" spans="1:120" s="58" customFormat="1" ht="12.75" customHeight="1">
      <c r="A24" s="53"/>
      <c r="B24" s="109"/>
      <c r="C24" s="120">
        <v>17</v>
      </c>
      <c r="D24" s="112" t="s">
        <v>162</v>
      </c>
      <c r="E24" s="121" t="s">
        <v>307</v>
      </c>
      <c r="F24" s="165">
        <v>7.3427973471297951</v>
      </c>
      <c r="G24" s="129">
        <v>450.52236976204165</v>
      </c>
      <c r="H24" s="129">
        <v>118.01854499773651</v>
      </c>
      <c r="I24" s="129">
        <v>49.704823966616146</v>
      </c>
      <c r="J24" s="129">
        <v>39.988995315428198</v>
      </c>
      <c r="K24" s="129">
        <v>20.086928907678935</v>
      </c>
      <c r="L24" s="780">
        <v>0</v>
      </c>
      <c r="M24" s="781">
        <v>3.23721201747958</v>
      </c>
      <c r="N24" s="780">
        <v>0</v>
      </c>
      <c r="O24" s="780">
        <v>0</v>
      </c>
      <c r="P24" s="780">
        <v>0</v>
      </c>
      <c r="Q24" s="129">
        <v>0.15323087521100748</v>
      </c>
      <c r="R24" s="129">
        <v>9.7218019843155954</v>
      </c>
      <c r="S24" s="129">
        <v>66.442608784358583</v>
      </c>
      <c r="T24" s="129">
        <v>0.57783884585930356</v>
      </c>
      <c r="U24" s="129">
        <v>264.33355846884746</v>
      </c>
      <c r="V24" s="780">
        <v>0</v>
      </c>
      <c r="W24" s="780">
        <v>0</v>
      </c>
      <c r="X24" s="782">
        <v>87.267670304493038</v>
      </c>
      <c r="Y24" s="168">
        <v>1117.3983815771958</v>
      </c>
      <c r="Z24" s="115"/>
      <c r="AA24" s="52"/>
      <c r="AB24" s="1155"/>
      <c r="AC24" s="1156"/>
      <c r="AD24" s="1157"/>
      <c r="AE24" s="1158"/>
      <c r="AF24" s="1159"/>
      <c r="AG24" s="1159"/>
      <c r="AH24" s="1159"/>
      <c r="AI24" s="1159"/>
      <c r="AJ24" s="1159"/>
      <c r="AK24" s="1159"/>
      <c r="AL24" s="1160"/>
      <c r="AM24" s="1160"/>
      <c r="AN24" s="1160"/>
      <c r="AO24" s="1160"/>
      <c r="AP24" s="1160"/>
      <c r="AQ24" s="1159"/>
      <c r="AR24" s="1159"/>
      <c r="AS24" s="1159"/>
      <c r="AT24" s="1159"/>
      <c r="AU24" s="1159"/>
      <c r="AV24" s="1160"/>
      <c r="AW24" s="1160"/>
      <c r="AX24" s="1159"/>
      <c r="AY24" s="1159"/>
      <c r="AZ24" s="1165"/>
      <c r="BA24" s="1155"/>
      <c r="BB24" s="1156"/>
      <c r="BC24" s="1157"/>
      <c r="BD24" s="1158"/>
      <c r="BE24" s="1162"/>
      <c r="BF24" s="801"/>
      <c r="BG24" s="801"/>
      <c r="BH24" s="801"/>
      <c r="BI24" s="801"/>
      <c r="BJ24" s="801"/>
      <c r="BK24" s="801"/>
      <c r="BL24" s="801"/>
      <c r="BM24" s="801"/>
      <c r="BN24" s="801"/>
      <c r="BO24" s="801"/>
      <c r="BP24" s="801"/>
      <c r="BQ24" s="801"/>
      <c r="BR24" s="801"/>
      <c r="BS24" s="801"/>
      <c r="BT24" s="801"/>
      <c r="BU24" s="801"/>
      <c r="BV24" s="801"/>
      <c r="BW24" s="801"/>
      <c r="BX24" s="801"/>
      <c r="BY24" s="52"/>
      <c r="BZ24" s="52"/>
      <c r="CA24" s="52"/>
      <c r="CB24" s="52"/>
      <c r="CC24" s="52"/>
      <c r="CD24" s="52"/>
      <c r="CE24" s="52"/>
      <c r="CF24" s="52"/>
      <c r="CG24" s="52"/>
      <c r="CH24" s="52"/>
      <c r="CI24" s="52"/>
      <c r="CJ24" s="52"/>
      <c r="CK24" s="52"/>
      <c r="CL24" s="52"/>
      <c r="CM24" s="52"/>
      <c r="CN24" s="52"/>
      <c r="CO24" s="52"/>
      <c r="CP24" s="52"/>
      <c r="CQ24" s="52"/>
      <c r="CR24" s="52"/>
      <c r="CS24" s="52"/>
      <c r="CT24" s="52"/>
      <c r="CU24" s="52"/>
      <c r="CV24" s="52"/>
      <c r="CW24" s="52"/>
      <c r="CX24" s="52"/>
      <c r="CY24" s="52"/>
      <c r="CZ24" s="52"/>
      <c r="DA24" s="52"/>
      <c r="DB24" s="52"/>
      <c r="DC24" s="52"/>
      <c r="DD24" s="52"/>
      <c r="DE24" s="52"/>
      <c r="DF24" s="52"/>
      <c r="DG24" s="52"/>
      <c r="DH24" s="52"/>
      <c r="DI24" s="52"/>
      <c r="DJ24" s="52"/>
      <c r="DK24" s="52"/>
      <c r="DL24" s="52"/>
      <c r="DM24" s="52"/>
      <c r="DN24" s="52"/>
      <c r="DO24" s="52"/>
      <c r="DP24" s="52"/>
    </row>
    <row r="25" spans="1:120" s="58" customFormat="1" ht="12.75" customHeight="1">
      <c r="A25" s="53"/>
      <c r="B25" s="109"/>
      <c r="C25" s="120">
        <v>18</v>
      </c>
      <c r="D25" s="112" t="s">
        <v>163</v>
      </c>
      <c r="E25" s="121" t="s">
        <v>308</v>
      </c>
      <c r="F25" s="165">
        <v>3.8958477460225653</v>
      </c>
      <c r="G25" s="129">
        <v>148.28670605308025</v>
      </c>
      <c r="H25" s="129">
        <v>56.307085039861278</v>
      </c>
      <c r="I25" s="129">
        <v>16.721571970053088</v>
      </c>
      <c r="J25" s="129">
        <v>28.786130128722785</v>
      </c>
      <c r="K25" s="129">
        <v>637.62354431896608</v>
      </c>
      <c r="L25" s="780">
        <v>0</v>
      </c>
      <c r="M25" s="781">
        <v>28.951818582047032</v>
      </c>
      <c r="N25" s="780">
        <v>0</v>
      </c>
      <c r="O25" s="780">
        <v>0</v>
      </c>
      <c r="P25" s="780">
        <v>0</v>
      </c>
      <c r="Q25" s="129">
        <v>0.25516434209180017</v>
      </c>
      <c r="R25" s="129">
        <v>25.739867745133445</v>
      </c>
      <c r="S25" s="129">
        <v>16.637631630909247</v>
      </c>
      <c r="T25" s="129">
        <v>2.0404708758267002E-3</v>
      </c>
      <c r="U25" s="129">
        <v>4.4573633469628007</v>
      </c>
      <c r="V25" s="780">
        <v>0</v>
      </c>
      <c r="W25" s="780">
        <v>0</v>
      </c>
      <c r="X25" s="782">
        <v>20.518993475094327</v>
      </c>
      <c r="Y25" s="168">
        <v>988.18376484982048</v>
      </c>
      <c r="Z25" s="115"/>
      <c r="AA25" s="52"/>
      <c r="AB25" s="1155"/>
      <c r="AC25" s="1156"/>
      <c r="AD25" s="1157"/>
      <c r="AE25" s="1158"/>
      <c r="AF25" s="1159"/>
      <c r="AG25" s="1159"/>
      <c r="AH25" s="1159"/>
      <c r="AI25" s="1159"/>
      <c r="AJ25" s="1159"/>
      <c r="AK25" s="1159"/>
      <c r="AL25" s="1160"/>
      <c r="AM25" s="1160"/>
      <c r="AN25" s="1160"/>
      <c r="AO25" s="1160"/>
      <c r="AP25" s="1160"/>
      <c r="AQ25" s="1159"/>
      <c r="AR25" s="1159"/>
      <c r="AS25" s="1159"/>
      <c r="AT25" s="1159"/>
      <c r="AU25" s="1159"/>
      <c r="AV25" s="1160"/>
      <c r="AW25" s="1160"/>
      <c r="AX25" s="1159"/>
      <c r="AY25" s="1159"/>
      <c r="AZ25" s="1165"/>
      <c r="BA25" s="1155"/>
      <c r="BB25" s="1156"/>
      <c r="BC25" s="1157"/>
      <c r="BD25" s="1158"/>
      <c r="BE25" s="1162"/>
      <c r="BF25" s="801"/>
      <c r="BG25" s="801"/>
      <c r="BH25" s="801"/>
      <c r="BI25" s="801"/>
      <c r="BJ25" s="801"/>
      <c r="BK25" s="801"/>
      <c r="BL25" s="801"/>
      <c r="BM25" s="801"/>
      <c r="BN25" s="801"/>
      <c r="BO25" s="801"/>
      <c r="BP25" s="801"/>
      <c r="BQ25" s="801"/>
      <c r="BR25" s="801"/>
      <c r="BS25" s="801"/>
      <c r="BT25" s="801"/>
      <c r="BU25" s="801"/>
      <c r="BV25" s="801"/>
      <c r="BW25" s="801"/>
      <c r="BX25" s="801"/>
      <c r="BY25" s="52"/>
      <c r="BZ25" s="52"/>
      <c r="CA25" s="52"/>
      <c r="CB25" s="52"/>
      <c r="CC25" s="52"/>
      <c r="CD25" s="52"/>
      <c r="CE25" s="52"/>
      <c r="CF25" s="52"/>
      <c r="CG25" s="52"/>
      <c r="CH25" s="52"/>
      <c r="CI25" s="52"/>
      <c r="CJ25" s="52"/>
      <c r="CK25" s="52"/>
      <c r="CL25" s="52"/>
      <c r="CM25" s="52"/>
      <c r="CN25" s="52"/>
      <c r="CO25" s="52"/>
      <c r="CP25" s="52"/>
      <c r="CQ25" s="52"/>
      <c r="CR25" s="52"/>
      <c r="CS25" s="52"/>
      <c r="CT25" s="52"/>
      <c r="CU25" s="52"/>
      <c r="CV25" s="52"/>
      <c r="CW25" s="52"/>
      <c r="CX25" s="52"/>
      <c r="CY25" s="52"/>
      <c r="CZ25" s="52"/>
      <c r="DA25" s="52"/>
      <c r="DB25" s="52"/>
      <c r="DC25" s="52"/>
      <c r="DD25" s="52"/>
      <c r="DE25" s="52"/>
      <c r="DF25" s="52"/>
      <c r="DG25" s="52"/>
      <c r="DH25" s="52"/>
      <c r="DI25" s="52"/>
      <c r="DJ25" s="52"/>
      <c r="DK25" s="52"/>
      <c r="DL25" s="52"/>
      <c r="DM25" s="52"/>
      <c r="DN25" s="52"/>
      <c r="DO25" s="52"/>
      <c r="DP25" s="52"/>
    </row>
    <row r="26" spans="1:120" s="58" customFormat="1" ht="12.75" customHeight="1">
      <c r="A26" s="53"/>
      <c r="B26" s="109"/>
      <c r="C26" s="120">
        <v>19</v>
      </c>
      <c r="D26" s="112" t="s">
        <v>164</v>
      </c>
      <c r="E26" s="121" t="s">
        <v>309</v>
      </c>
      <c r="F26" s="165">
        <v>0.11408454551290449</v>
      </c>
      <c r="G26" s="129">
        <v>36.803937254917905</v>
      </c>
      <c r="H26" s="129">
        <v>13.643723525396727</v>
      </c>
      <c r="I26" s="129">
        <v>0.25443551587587948</v>
      </c>
      <c r="J26" s="129">
        <v>1.9832215271523739</v>
      </c>
      <c r="K26" s="129">
        <v>174.91599004301509</v>
      </c>
      <c r="L26" s="780">
        <v>0</v>
      </c>
      <c r="M26" s="781">
        <v>4.7969170933594079</v>
      </c>
      <c r="N26" s="780">
        <v>0</v>
      </c>
      <c r="O26" s="780">
        <v>0</v>
      </c>
      <c r="P26" s="780">
        <v>0</v>
      </c>
      <c r="Q26" s="129">
        <v>16.357440751551486</v>
      </c>
      <c r="R26" s="129">
        <v>13.925952322002379</v>
      </c>
      <c r="S26" s="129">
        <v>6.1281318107571225</v>
      </c>
      <c r="T26" s="129">
        <v>3.8108870034380675E-2</v>
      </c>
      <c r="U26" s="129">
        <v>0.20185182066775859</v>
      </c>
      <c r="V26" s="780">
        <v>0</v>
      </c>
      <c r="W26" s="780">
        <v>0</v>
      </c>
      <c r="X26" s="782">
        <v>3.197749520738845E-3</v>
      </c>
      <c r="Y26" s="168">
        <v>269.16699282976401</v>
      </c>
      <c r="Z26" s="115"/>
      <c r="AA26" s="52"/>
      <c r="AB26" s="1155"/>
      <c r="AC26" s="1156"/>
      <c r="AD26" s="1157"/>
      <c r="AE26" s="1158"/>
      <c r="AF26" s="1159"/>
      <c r="AG26" s="1159"/>
      <c r="AH26" s="1159"/>
      <c r="AI26" s="1159"/>
      <c r="AJ26" s="1159"/>
      <c r="AK26" s="1159"/>
      <c r="AL26" s="1160"/>
      <c r="AM26" s="1160"/>
      <c r="AN26" s="1160"/>
      <c r="AO26" s="1160"/>
      <c r="AP26" s="1160"/>
      <c r="AQ26" s="1159"/>
      <c r="AR26" s="1159"/>
      <c r="AS26" s="1159"/>
      <c r="AT26" s="1159"/>
      <c r="AU26" s="1159"/>
      <c r="AV26" s="1160"/>
      <c r="AW26" s="1160"/>
      <c r="AX26" s="1159"/>
      <c r="AY26" s="1159"/>
      <c r="AZ26" s="1165"/>
      <c r="BA26" s="1155"/>
      <c r="BB26" s="1156"/>
      <c r="BC26" s="1157"/>
      <c r="BD26" s="1158"/>
      <c r="BE26" s="1162"/>
      <c r="BF26" s="801"/>
      <c r="BG26" s="801"/>
      <c r="BH26" s="801"/>
      <c r="BI26" s="801"/>
      <c r="BJ26" s="801"/>
      <c r="BK26" s="801"/>
      <c r="BL26" s="801"/>
      <c r="BM26" s="801"/>
      <c r="BN26" s="801"/>
      <c r="BO26" s="801"/>
      <c r="BP26" s="801"/>
      <c r="BQ26" s="801"/>
      <c r="BR26" s="801"/>
      <c r="BS26" s="801"/>
      <c r="BT26" s="801"/>
      <c r="BU26" s="801"/>
      <c r="BV26" s="801"/>
      <c r="BW26" s="801"/>
      <c r="BX26" s="801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</row>
    <row r="27" spans="1:120" s="58" customFormat="1" ht="12.75" customHeight="1">
      <c r="A27" s="53"/>
      <c r="B27" s="109"/>
      <c r="C27" s="120">
        <v>20</v>
      </c>
      <c r="D27" s="112" t="s">
        <v>165</v>
      </c>
      <c r="E27" s="121" t="s">
        <v>310</v>
      </c>
      <c r="F27" s="165">
        <v>2.4600000000000002E-4</v>
      </c>
      <c r="G27" s="129">
        <v>10.810681910929915</v>
      </c>
      <c r="H27" s="129">
        <v>2.477762981663044</v>
      </c>
      <c r="I27" s="129">
        <v>1.7060131823972355E-2</v>
      </c>
      <c r="J27" s="129">
        <v>0.15832752274066758</v>
      </c>
      <c r="K27" s="129">
        <v>3.3989861494786888</v>
      </c>
      <c r="L27" s="780">
        <v>0</v>
      </c>
      <c r="M27" s="781">
        <v>0.51030962580655448</v>
      </c>
      <c r="N27" s="780">
        <v>0</v>
      </c>
      <c r="O27" s="780">
        <v>0</v>
      </c>
      <c r="P27" s="780">
        <v>0</v>
      </c>
      <c r="Q27" s="129">
        <v>1.6736758073411837E-2</v>
      </c>
      <c r="R27" s="129">
        <v>0.10283798740055963</v>
      </c>
      <c r="S27" s="129">
        <v>2.5230668050659519E-2</v>
      </c>
      <c r="T27" s="129">
        <v>0</v>
      </c>
      <c r="U27" s="129">
        <v>0</v>
      </c>
      <c r="V27" s="780">
        <v>0</v>
      </c>
      <c r="W27" s="780">
        <v>0</v>
      </c>
      <c r="X27" s="782">
        <v>0</v>
      </c>
      <c r="Y27" s="168">
        <v>17.518179735967475</v>
      </c>
      <c r="Z27" s="115"/>
      <c r="AA27" s="52"/>
      <c r="AB27" s="1155"/>
      <c r="AC27" s="1156"/>
      <c r="AD27" s="1157"/>
      <c r="AE27" s="1158"/>
      <c r="AF27" s="1159"/>
      <c r="AG27" s="1159"/>
      <c r="AH27" s="1159"/>
      <c r="AI27" s="1159"/>
      <c r="AJ27" s="1159"/>
      <c r="AK27" s="1159"/>
      <c r="AL27" s="1160"/>
      <c r="AM27" s="1160"/>
      <c r="AN27" s="1160"/>
      <c r="AO27" s="1160"/>
      <c r="AP27" s="1160"/>
      <c r="AQ27" s="1159"/>
      <c r="AR27" s="1159"/>
      <c r="AS27" s="1159"/>
      <c r="AT27" s="1159"/>
      <c r="AU27" s="1159"/>
      <c r="AV27" s="1160"/>
      <c r="AW27" s="1160"/>
      <c r="AX27" s="1159"/>
      <c r="AY27" s="1159"/>
      <c r="AZ27" s="1165"/>
      <c r="BA27" s="1155"/>
      <c r="BB27" s="1156"/>
      <c r="BC27" s="1157"/>
      <c r="BD27" s="1158"/>
      <c r="BE27" s="1162"/>
      <c r="BF27" s="801"/>
      <c r="BG27" s="801"/>
      <c r="BH27" s="801"/>
      <c r="BI27" s="801"/>
      <c r="BJ27" s="801"/>
      <c r="BK27" s="801"/>
      <c r="BL27" s="801"/>
      <c r="BM27" s="801"/>
      <c r="BN27" s="801"/>
      <c r="BO27" s="801"/>
      <c r="BP27" s="801"/>
      <c r="BQ27" s="801"/>
      <c r="BR27" s="801"/>
      <c r="BS27" s="801"/>
      <c r="BT27" s="801"/>
      <c r="BU27" s="801"/>
      <c r="BV27" s="801"/>
      <c r="BW27" s="801"/>
      <c r="BX27" s="801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</row>
    <row r="28" spans="1:120" s="58" customFormat="1" ht="12.75" customHeight="1">
      <c r="A28" s="53"/>
      <c r="B28" s="109"/>
      <c r="C28" s="120">
        <v>21</v>
      </c>
      <c r="D28" s="112" t="s">
        <v>228</v>
      </c>
      <c r="E28" s="121" t="s">
        <v>311</v>
      </c>
      <c r="F28" s="165">
        <v>67.261504598126237</v>
      </c>
      <c r="G28" s="129">
        <v>3454.8058009147594</v>
      </c>
      <c r="H28" s="129">
        <v>57.427498212133834</v>
      </c>
      <c r="I28" s="129">
        <v>17.901463922639984</v>
      </c>
      <c r="J28" s="129">
        <v>99.298328589807255</v>
      </c>
      <c r="K28" s="129">
        <v>61.013465175901857</v>
      </c>
      <c r="L28" s="780">
        <v>0</v>
      </c>
      <c r="M28" s="781">
        <v>45.817282733355313</v>
      </c>
      <c r="N28" s="780">
        <v>0</v>
      </c>
      <c r="O28" s="780">
        <v>0</v>
      </c>
      <c r="P28" s="780">
        <v>0</v>
      </c>
      <c r="Q28" s="129">
        <v>6.334000582067234E-2</v>
      </c>
      <c r="R28" s="129">
        <v>19.020309084543008</v>
      </c>
      <c r="S28" s="129">
        <v>3938.1019771477368</v>
      </c>
      <c r="T28" s="129">
        <v>129.06393248491543</v>
      </c>
      <c r="U28" s="129">
        <v>1009.3698400821376</v>
      </c>
      <c r="V28" s="780">
        <v>0</v>
      </c>
      <c r="W28" s="780">
        <v>0</v>
      </c>
      <c r="X28" s="782">
        <v>51.762798863456005</v>
      </c>
      <c r="Y28" s="168">
        <v>8950.9075418153334</v>
      </c>
      <c r="Z28" s="115"/>
      <c r="AA28" s="52"/>
      <c r="AB28" s="1155"/>
      <c r="AC28" s="1156"/>
      <c r="AD28" s="1157"/>
      <c r="AE28" s="1158"/>
      <c r="AF28" s="1159"/>
      <c r="AG28" s="1159"/>
      <c r="AH28" s="1159"/>
      <c r="AI28" s="1159"/>
      <c r="AJ28" s="1159"/>
      <c r="AK28" s="1159"/>
      <c r="AL28" s="1160"/>
      <c r="AM28" s="1160"/>
      <c r="AN28" s="1160"/>
      <c r="AO28" s="1160"/>
      <c r="AP28" s="1160"/>
      <c r="AQ28" s="1159"/>
      <c r="AR28" s="1159"/>
      <c r="AS28" s="1159"/>
      <c r="AT28" s="1159"/>
      <c r="AU28" s="1159"/>
      <c r="AV28" s="1160"/>
      <c r="AW28" s="1160"/>
      <c r="AX28" s="1159"/>
      <c r="AY28" s="1159"/>
      <c r="AZ28" s="1165"/>
      <c r="BA28" s="1155"/>
      <c r="BB28" s="1156"/>
      <c r="BC28" s="1157"/>
      <c r="BD28" s="1158"/>
      <c r="BE28" s="1162"/>
      <c r="BF28" s="801"/>
      <c r="BG28" s="801"/>
      <c r="BH28" s="801"/>
      <c r="BI28" s="801"/>
      <c r="BJ28" s="801"/>
      <c r="BK28" s="801"/>
      <c r="BL28" s="801"/>
      <c r="BM28" s="801"/>
      <c r="BN28" s="801"/>
      <c r="BO28" s="801"/>
      <c r="BP28" s="801"/>
      <c r="BQ28" s="801"/>
      <c r="BR28" s="801"/>
      <c r="BS28" s="801"/>
      <c r="BT28" s="801"/>
      <c r="BU28" s="801"/>
      <c r="BV28" s="801"/>
      <c r="BW28" s="801"/>
      <c r="BX28" s="801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</row>
    <row r="29" spans="1:120" s="58" customFormat="1" ht="12.75" customHeight="1">
      <c r="A29" s="53"/>
      <c r="B29" s="109"/>
      <c r="C29" s="120">
        <v>22</v>
      </c>
      <c r="D29" s="112" t="s">
        <v>167</v>
      </c>
      <c r="E29" s="121" t="s">
        <v>312</v>
      </c>
      <c r="F29" s="165">
        <v>102.23941472806632</v>
      </c>
      <c r="G29" s="129">
        <v>2244.4915352682547</v>
      </c>
      <c r="H29" s="129">
        <v>218.90800960409729</v>
      </c>
      <c r="I29" s="129">
        <v>460.89273642627074</v>
      </c>
      <c r="J29" s="129">
        <v>128.18452401314383</v>
      </c>
      <c r="K29" s="129">
        <v>134.67693377527542</v>
      </c>
      <c r="L29" s="780">
        <v>0</v>
      </c>
      <c r="M29" s="781">
        <v>33.823588000075318</v>
      </c>
      <c r="N29" s="780">
        <v>0</v>
      </c>
      <c r="O29" s="780">
        <v>0</v>
      </c>
      <c r="P29" s="780">
        <v>0</v>
      </c>
      <c r="Q29" s="129">
        <v>0.15631706448094193</v>
      </c>
      <c r="R29" s="129">
        <v>3645.4646599172074</v>
      </c>
      <c r="S29" s="129">
        <v>331.16146779983052</v>
      </c>
      <c r="T29" s="129">
        <v>9742.1253100712856</v>
      </c>
      <c r="U29" s="129">
        <v>516.98478142776685</v>
      </c>
      <c r="V29" s="780">
        <v>0</v>
      </c>
      <c r="W29" s="780">
        <v>0</v>
      </c>
      <c r="X29" s="782">
        <v>4402.6830251778883</v>
      </c>
      <c r="Y29" s="168">
        <v>21961.792303273643</v>
      </c>
      <c r="Z29" s="115"/>
      <c r="AA29" s="52"/>
      <c r="AB29" s="1155"/>
      <c r="AC29" s="1156"/>
      <c r="AD29" s="1157"/>
      <c r="AE29" s="1158"/>
      <c r="AF29" s="1159"/>
      <c r="AG29" s="1159"/>
      <c r="AH29" s="1159"/>
      <c r="AI29" s="1159"/>
      <c r="AJ29" s="1159"/>
      <c r="AK29" s="1159"/>
      <c r="AL29" s="1160"/>
      <c r="AM29" s="1160"/>
      <c r="AN29" s="1160"/>
      <c r="AO29" s="1160"/>
      <c r="AP29" s="1160"/>
      <c r="AQ29" s="1159"/>
      <c r="AR29" s="1159"/>
      <c r="AS29" s="1159"/>
      <c r="AT29" s="1159"/>
      <c r="AU29" s="1159"/>
      <c r="AV29" s="1160"/>
      <c r="AW29" s="1160"/>
      <c r="AX29" s="1159"/>
      <c r="AY29" s="1159"/>
      <c r="AZ29" s="1165"/>
      <c r="BA29" s="1155"/>
      <c r="BB29" s="1156"/>
      <c r="BC29" s="1157"/>
      <c r="BD29" s="1158"/>
      <c r="BE29" s="1162"/>
      <c r="BF29" s="801"/>
      <c r="BG29" s="801"/>
      <c r="BH29" s="801"/>
      <c r="BI29" s="801"/>
      <c r="BJ29" s="801"/>
      <c r="BK29" s="801"/>
      <c r="BL29" s="801"/>
      <c r="BM29" s="801"/>
      <c r="BN29" s="801"/>
      <c r="BO29" s="801"/>
      <c r="BP29" s="801"/>
      <c r="BQ29" s="801"/>
      <c r="BR29" s="801"/>
      <c r="BS29" s="801"/>
      <c r="BT29" s="801"/>
      <c r="BU29" s="801"/>
      <c r="BV29" s="801"/>
      <c r="BW29" s="801"/>
      <c r="BX29" s="801"/>
      <c r="BY29" s="52"/>
      <c r="BZ29" s="52"/>
      <c r="CA29" s="52"/>
      <c r="CB29" s="52"/>
      <c r="CC29" s="52"/>
      <c r="CD29" s="52"/>
      <c r="CE29" s="52"/>
      <c r="CF29" s="52"/>
      <c r="CG29" s="52"/>
      <c r="CH29" s="52"/>
      <c r="CI29" s="52"/>
      <c r="CJ29" s="52"/>
      <c r="CK29" s="52"/>
      <c r="CL29" s="52"/>
      <c r="CM29" s="52"/>
      <c r="CN29" s="52"/>
      <c r="CO29" s="52"/>
      <c r="CP29" s="52"/>
      <c r="CQ29" s="52"/>
      <c r="CR29" s="52"/>
      <c r="CS29" s="52"/>
      <c r="CT29" s="52"/>
      <c r="CU29" s="52"/>
      <c r="CV29" s="52"/>
      <c r="CW29" s="52"/>
      <c r="CX29" s="52"/>
      <c r="CY29" s="52"/>
      <c r="CZ29" s="52"/>
      <c r="DA29" s="52"/>
      <c r="DB29" s="52"/>
      <c r="DC29" s="52"/>
      <c r="DD29" s="52"/>
      <c r="DE29" s="52"/>
      <c r="DF29" s="52"/>
      <c r="DG29" s="52"/>
      <c r="DH29" s="52"/>
      <c r="DI29" s="52"/>
      <c r="DJ29" s="52"/>
      <c r="DK29" s="52"/>
      <c r="DL29" s="52"/>
      <c r="DM29" s="52"/>
      <c r="DN29" s="52"/>
      <c r="DO29" s="52"/>
      <c r="DP29" s="52"/>
    </row>
    <row r="30" spans="1:120" s="58" customFormat="1" ht="12.75" customHeight="1">
      <c r="A30" s="53"/>
      <c r="B30" s="109"/>
      <c r="C30" s="120">
        <v>23</v>
      </c>
      <c r="D30" s="112" t="s">
        <v>168</v>
      </c>
      <c r="E30" s="121" t="s">
        <v>313</v>
      </c>
      <c r="F30" s="165">
        <v>12.662849362116297</v>
      </c>
      <c r="G30" s="129">
        <v>360.85662454926063</v>
      </c>
      <c r="H30" s="129">
        <v>56.760579860187214</v>
      </c>
      <c r="I30" s="129">
        <v>39.815465958615121</v>
      </c>
      <c r="J30" s="129">
        <v>67.341819388179587</v>
      </c>
      <c r="K30" s="129">
        <v>80.019591490763091</v>
      </c>
      <c r="L30" s="780">
        <v>0</v>
      </c>
      <c r="M30" s="781">
        <v>30.729627888024204</v>
      </c>
      <c r="N30" s="780">
        <v>0</v>
      </c>
      <c r="O30" s="780">
        <v>0</v>
      </c>
      <c r="P30" s="780">
        <v>0</v>
      </c>
      <c r="Q30" s="129">
        <v>0.10333747275355509</v>
      </c>
      <c r="R30" s="129">
        <v>82.695585448792016</v>
      </c>
      <c r="S30" s="129">
        <v>16.097800335604244</v>
      </c>
      <c r="T30" s="129">
        <v>239.97092464373981</v>
      </c>
      <c r="U30" s="129">
        <v>9.5260493840290579</v>
      </c>
      <c r="V30" s="780">
        <v>0</v>
      </c>
      <c r="W30" s="780">
        <v>0</v>
      </c>
      <c r="X30" s="782">
        <v>13.446889257412067</v>
      </c>
      <c r="Y30" s="168">
        <v>1010.0271450394771</v>
      </c>
      <c r="Z30" s="115"/>
      <c r="AA30" s="52"/>
      <c r="AB30" s="1155"/>
      <c r="AC30" s="1156"/>
      <c r="AD30" s="1157"/>
      <c r="AE30" s="1158"/>
      <c r="AF30" s="1159"/>
      <c r="AG30" s="1159"/>
      <c r="AH30" s="1159"/>
      <c r="AI30" s="1159"/>
      <c r="AJ30" s="1159"/>
      <c r="AK30" s="1159"/>
      <c r="AL30" s="1160"/>
      <c r="AM30" s="1160"/>
      <c r="AN30" s="1160"/>
      <c r="AO30" s="1160"/>
      <c r="AP30" s="1160"/>
      <c r="AQ30" s="1159"/>
      <c r="AR30" s="1159"/>
      <c r="AS30" s="1159"/>
      <c r="AT30" s="1159"/>
      <c r="AU30" s="1159"/>
      <c r="AV30" s="1160"/>
      <c r="AW30" s="1160"/>
      <c r="AX30" s="1159"/>
      <c r="AY30" s="1159"/>
      <c r="AZ30" s="1165"/>
      <c r="BA30" s="1155"/>
      <c r="BB30" s="1156"/>
      <c r="BC30" s="1157"/>
      <c r="BD30" s="1158"/>
      <c r="BE30" s="1162"/>
      <c r="BF30" s="801"/>
      <c r="BG30" s="801"/>
      <c r="BH30" s="801"/>
      <c r="BI30" s="801"/>
      <c r="BJ30" s="801"/>
      <c r="BK30" s="801"/>
      <c r="BL30" s="801"/>
      <c r="BM30" s="801"/>
      <c r="BN30" s="801"/>
      <c r="BO30" s="801"/>
      <c r="BP30" s="801"/>
      <c r="BQ30" s="801"/>
      <c r="BR30" s="801"/>
      <c r="BS30" s="801"/>
      <c r="BT30" s="801"/>
      <c r="BU30" s="801"/>
      <c r="BV30" s="801"/>
      <c r="BW30" s="801"/>
      <c r="BX30" s="801"/>
      <c r="BY30" s="52"/>
      <c r="BZ30" s="52"/>
      <c r="CA30" s="52"/>
      <c r="CB30" s="52"/>
      <c r="CC30" s="52"/>
      <c r="CD30" s="52"/>
      <c r="CE30" s="52"/>
      <c r="CF30" s="52"/>
      <c r="CG30" s="52"/>
      <c r="CH30" s="52"/>
      <c r="CI30" s="52"/>
      <c r="CJ30" s="52"/>
      <c r="CK30" s="52"/>
      <c r="CL30" s="52"/>
      <c r="CM30" s="52"/>
      <c r="CN30" s="52"/>
      <c r="CO30" s="52"/>
      <c r="CP30" s="52"/>
      <c r="CQ30" s="52"/>
      <c r="CR30" s="52"/>
      <c r="CS30" s="52"/>
      <c r="CT30" s="52"/>
      <c r="CU30" s="52"/>
      <c r="CV30" s="52"/>
      <c r="CW30" s="52"/>
      <c r="CX30" s="52"/>
      <c r="CY30" s="52"/>
      <c r="CZ30" s="52"/>
      <c r="DA30" s="52"/>
      <c r="DB30" s="52"/>
      <c r="DC30" s="52"/>
      <c r="DD30" s="52"/>
      <c r="DE30" s="52"/>
      <c r="DF30" s="52"/>
      <c r="DG30" s="52"/>
      <c r="DH30" s="52"/>
      <c r="DI30" s="52"/>
      <c r="DJ30" s="52"/>
      <c r="DK30" s="52"/>
      <c r="DL30" s="52"/>
      <c r="DM30" s="52"/>
      <c r="DN30" s="52"/>
      <c r="DO30" s="52"/>
      <c r="DP30" s="52"/>
    </row>
    <row r="31" spans="1:120" s="58" customFormat="1" ht="12.75" customHeight="1">
      <c r="A31" s="53"/>
      <c r="B31" s="109"/>
      <c r="C31" s="120">
        <v>24</v>
      </c>
      <c r="D31" s="112" t="s">
        <v>169</v>
      </c>
      <c r="E31" s="121" t="s">
        <v>314</v>
      </c>
      <c r="F31" s="165">
        <v>2.7048821255860362</v>
      </c>
      <c r="G31" s="129">
        <v>1588.3655537036418</v>
      </c>
      <c r="H31" s="129">
        <v>109.32533658909821</v>
      </c>
      <c r="I31" s="129">
        <v>187.9994866372482</v>
      </c>
      <c r="J31" s="129">
        <v>88.047060703889215</v>
      </c>
      <c r="K31" s="129">
        <v>99.833965549901748</v>
      </c>
      <c r="L31" s="780">
        <v>0</v>
      </c>
      <c r="M31" s="781">
        <v>60.19679407034625</v>
      </c>
      <c r="N31" s="780">
        <v>0</v>
      </c>
      <c r="O31" s="780">
        <v>0</v>
      </c>
      <c r="P31" s="780">
        <v>0</v>
      </c>
      <c r="Q31" s="129">
        <v>4.6944502825716983</v>
      </c>
      <c r="R31" s="129">
        <v>283.45391806616846</v>
      </c>
      <c r="S31" s="129">
        <v>55.230983103805556</v>
      </c>
      <c r="T31" s="129">
        <v>36.006489405950767</v>
      </c>
      <c r="U31" s="129">
        <v>30.314868627636677</v>
      </c>
      <c r="V31" s="780">
        <v>0</v>
      </c>
      <c r="W31" s="780">
        <v>0</v>
      </c>
      <c r="X31" s="782">
        <v>6.5579532261799098</v>
      </c>
      <c r="Y31" s="168">
        <v>2552.7317420920244</v>
      </c>
      <c r="Z31" s="115"/>
      <c r="AA31" s="52"/>
      <c r="AB31" s="1155"/>
      <c r="AC31" s="1156"/>
      <c r="AD31" s="1157"/>
      <c r="AE31" s="1158"/>
      <c r="AF31" s="1159"/>
      <c r="AG31" s="1159"/>
      <c r="AH31" s="1159"/>
      <c r="AI31" s="1159"/>
      <c r="AJ31" s="1159"/>
      <c r="AK31" s="1159"/>
      <c r="AL31" s="1160"/>
      <c r="AM31" s="1160"/>
      <c r="AN31" s="1160"/>
      <c r="AO31" s="1160"/>
      <c r="AP31" s="1160"/>
      <c r="AQ31" s="1159"/>
      <c r="AR31" s="1159"/>
      <c r="AS31" s="1159"/>
      <c r="AT31" s="1159"/>
      <c r="AU31" s="1159"/>
      <c r="AV31" s="1160"/>
      <c r="AW31" s="1160"/>
      <c r="AX31" s="1159"/>
      <c r="AY31" s="1159"/>
      <c r="AZ31" s="1165"/>
      <c r="BA31" s="1155"/>
      <c r="BB31" s="1156"/>
      <c r="BC31" s="1157"/>
      <c r="BD31" s="1158"/>
      <c r="BE31" s="1162"/>
      <c r="BF31" s="801"/>
      <c r="BG31" s="801"/>
      <c r="BH31" s="801"/>
      <c r="BI31" s="801"/>
      <c r="BJ31" s="801"/>
      <c r="BK31" s="801"/>
      <c r="BL31" s="801"/>
      <c r="BM31" s="801"/>
      <c r="BN31" s="801"/>
      <c r="BO31" s="801"/>
      <c r="BP31" s="801"/>
      <c r="BQ31" s="801"/>
      <c r="BR31" s="801"/>
      <c r="BS31" s="801"/>
      <c r="BT31" s="801"/>
      <c r="BU31" s="801"/>
      <c r="BV31" s="801"/>
      <c r="BW31" s="801"/>
      <c r="BX31" s="801"/>
      <c r="BY31" s="52"/>
      <c r="BZ31" s="52"/>
      <c r="CA31" s="52"/>
      <c r="CB31" s="52"/>
      <c r="CC31" s="52"/>
      <c r="CD31" s="52"/>
      <c r="CE31" s="52"/>
      <c r="CF31" s="52"/>
      <c r="CG31" s="52"/>
      <c r="CH31" s="52"/>
      <c r="CI31" s="52"/>
      <c r="CJ31" s="52"/>
      <c r="CK31" s="52"/>
      <c r="CL31" s="52"/>
      <c r="CM31" s="52"/>
      <c r="CN31" s="52"/>
      <c r="CO31" s="52"/>
      <c r="CP31" s="52"/>
      <c r="CQ31" s="52"/>
      <c r="CR31" s="52"/>
      <c r="CS31" s="52"/>
      <c r="CT31" s="52"/>
      <c r="CU31" s="52"/>
      <c r="CV31" s="52"/>
      <c r="CW31" s="52"/>
      <c r="CX31" s="52"/>
      <c r="CY31" s="52"/>
      <c r="CZ31" s="52"/>
      <c r="DA31" s="52"/>
      <c r="DB31" s="52"/>
      <c r="DC31" s="52"/>
      <c r="DD31" s="52"/>
      <c r="DE31" s="52"/>
      <c r="DF31" s="52"/>
      <c r="DG31" s="52"/>
      <c r="DH31" s="52"/>
      <c r="DI31" s="52"/>
      <c r="DJ31" s="52"/>
      <c r="DK31" s="52"/>
      <c r="DL31" s="52"/>
      <c r="DM31" s="52"/>
      <c r="DN31" s="52"/>
      <c r="DO31" s="52"/>
      <c r="DP31" s="52"/>
    </row>
    <row r="32" spans="1:120" s="58" customFormat="1" ht="12.75" customHeight="1">
      <c r="A32" s="53"/>
      <c r="B32" s="109"/>
      <c r="C32" s="120">
        <v>25</v>
      </c>
      <c r="D32" s="112" t="s">
        <v>170</v>
      </c>
      <c r="E32" s="121" t="s">
        <v>315</v>
      </c>
      <c r="F32" s="165">
        <v>0.10154689672304892</v>
      </c>
      <c r="G32" s="129">
        <v>172.69896738621966</v>
      </c>
      <c r="H32" s="129">
        <v>94.007603048548191</v>
      </c>
      <c r="I32" s="129">
        <v>7.2994479200370561</v>
      </c>
      <c r="J32" s="129">
        <v>19.83593419424707</v>
      </c>
      <c r="K32" s="129">
        <v>51.435293583853849</v>
      </c>
      <c r="L32" s="780">
        <v>0</v>
      </c>
      <c r="M32" s="781">
        <v>35.483992442244855</v>
      </c>
      <c r="N32" s="780">
        <v>0</v>
      </c>
      <c r="O32" s="780">
        <v>0</v>
      </c>
      <c r="P32" s="780">
        <v>0</v>
      </c>
      <c r="Q32" s="129">
        <v>5.5417937690209369E-2</v>
      </c>
      <c r="R32" s="129">
        <v>152.63262851596693</v>
      </c>
      <c r="S32" s="129">
        <v>8.7141935276616493</v>
      </c>
      <c r="T32" s="129">
        <v>39.161094904942452</v>
      </c>
      <c r="U32" s="129">
        <v>4.2524023676688492</v>
      </c>
      <c r="V32" s="780">
        <v>0</v>
      </c>
      <c r="W32" s="780">
        <v>0</v>
      </c>
      <c r="X32" s="782">
        <v>0.17487162090655356</v>
      </c>
      <c r="Y32" s="168">
        <v>585.85339434671027</v>
      </c>
      <c r="Z32" s="115"/>
      <c r="AA32" s="52"/>
      <c r="AB32" s="1155"/>
      <c r="AC32" s="1156"/>
      <c r="AD32" s="1157"/>
      <c r="AE32" s="1158"/>
      <c r="AF32" s="1159"/>
      <c r="AG32" s="1159"/>
      <c r="AH32" s="1159"/>
      <c r="AI32" s="1159"/>
      <c r="AJ32" s="1159"/>
      <c r="AK32" s="1159"/>
      <c r="AL32" s="1160"/>
      <c r="AM32" s="1160"/>
      <c r="AN32" s="1160"/>
      <c r="AO32" s="1160"/>
      <c r="AP32" s="1160"/>
      <c r="AQ32" s="1159"/>
      <c r="AR32" s="1159"/>
      <c r="AS32" s="1159"/>
      <c r="AT32" s="1159"/>
      <c r="AU32" s="1159"/>
      <c r="AV32" s="1160"/>
      <c r="AW32" s="1160"/>
      <c r="AX32" s="1159"/>
      <c r="AY32" s="1159"/>
      <c r="AZ32" s="1165"/>
      <c r="BA32" s="1155"/>
      <c r="BB32" s="1156"/>
      <c r="BC32" s="1157"/>
      <c r="BD32" s="1158"/>
      <c r="BE32" s="1162"/>
      <c r="BF32" s="801"/>
      <c r="BG32" s="801"/>
      <c r="BH32" s="801"/>
      <c r="BI32" s="801"/>
      <c r="BJ32" s="801"/>
      <c r="BK32" s="801"/>
      <c r="BL32" s="801"/>
      <c r="BM32" s="801"/>
      <c r="BN32" s="801"/>
      <c r="BO32" s="801"/>
      <c r="BP32" s="801"/>
      <c r="BQ32" s="801"/>
      <c r="BR32" s="801"/>
      <c r="BS32" s="801"/>
      <c r="BT32" s="801"/>
      <c r="BU32" s="801"/>
      <c r="BV32" s="801"/>
      <c r="BW32" s="801"/>
      <c r="BX32" s="801"/>
      <c r="BY32" s="52"/>
      <c r="BZ32" s="52"/>
      <c r="CA32" s="52"/>
      <c r="CB32" s="52"/>
      <c r="CC32" s="52"/>
      <c r="CD32" s="52"/>
      <c r="CE32" s="52"/>
      <c r="CF32" s="52"/>
      <c r="CG32" s="52"/>
      <c r="CH32" s="52"/>
      <c r="CI32" s="52"/>
      <c r="CJ32" s="52"/>
      <c r="CK32" s="52"/>
      <c r="CL32" s="52"/>
      <c r="CM32" s="52"/>
      <c r="CN32" s="52"/>
      <c r="CO32" s="52"/>
      <c r="CP32" s="52"/>
      <c r="CQ32" s="52"/>
      <c r="CR32" s="52"/>
      <c r="CS32" s="52"/>
      <c r="CT32" s="52"/>
      <c r="CU32" s="52"/>
      <c r="CV32" s="52"/>
      <c r="CW32" s="52"/>
      <c r="CX32" s="52"/>
      <c r="CY32" s="52"/>
      <c r="CZ32" s="52"/>
      <c r="DA32" s="52"/>
      <c r="DB32" s="52"/>
      <c r="DC32" s="52"/>
      <c r="DD32" s="52"/>
      <c r="DE32" s="52"/>
      <c r="DF32" s="52"/>
      <c r="DG32" s="52"/>
      <c r="DH32" s="52"/>
      <c r="DI32" s="52"/>
      <c r="DJ32" s="52"/>
      <c r="DK32" s="52"/>
      <c r="DL32" s="52"/>
      <c r="DM32" s="52"/>
      <c r="DN32" s="52"/>
      <c r="DO32" s="52"/>
      <c r="DP32" s="52"/>
    </row>
    <row r="33" spans="1:120" s="58" customFormat="1" ht="12.75" customHeight="1">
      <c r="A33" s="53"/>
      <c r="B33" s="109"/>
      <c r="C33" s="120">
        <v>26</v>
      </c>
      <c r="D33" s="112" t="s">
        <v>171</v>
      </c>
      <c r="E33" s="121" t="s">
        <v>316</v>
      </c>
      <c r="F33" s="165">
        <v>0.23854505736677328</v>
      </c>
      <c r="G33" s="129">
        <v>118.02974808156345</v>
      </c>
      <c r="H33" s="129">
        <v>143.1216055449072</v>
      </c>
      <c r="I33" s="129">
        <v>19.180943076615524</v>
      </c>
      <c r="J33" s="129">
        <v>23.105903844315023</v>
      </c>
      <c r="K33" s="129">
        <v>140.92335253448721</v>
      </c>
      <c r="L33" s="780">
        <v>0</v>
      </c>
      <c r="M33" s="781">
        <v>77.059880564206381</v>
      </c>
      <c r="N33" s="780">
        <v>0</v>
      </c>
      <c r="O33" s="780">
        <v>0</v>
      </c>
      <c r="P33" s="780">
        <v>0</v>
      </c>
      <c r="Q33" s="129">
        <v>1.2447348345125711E-2</v>
      </c>
      <c r="R33" s="129">
        <v>165.27894047478873</v>
      </c>
      <c r="S33" s="129">
        <v>11.193553716934218</v>
      </c>
      <c r="T33" s="129">
        <v>63.450790034884612</v>
      </c>
      <c r="U33" s="129">
        <v>4.6405276991632363</v>
      </c>
      <c r="V33" s="780">
        <v>0</v>
      </c>
      <c r="W33" s="780">
        <v>0</v>
      </c>
      <c r="X33" s="782">
        <v>0.82941716989274228</v>
      </c>
      <c r="Y33" s="168">
        <v>767.06565514747012</v>
      </c>
      <c r="Z33" s="115"/>
      <c r="AA33" s="52"/>
      <c r="AB33" s="1155"/>
      <c r="AC33" s="1156"/>
      <c r="AD33" s="1157"/>
      <c r="AE33" s="1158"/>
      <c r="AF33" s="1159"/>
      <c r="AG33" s="1159"/>
      <c r="AH33" s="1159"/>
      <c r="AI33" s="1159"/>
      <c r="AJ33" s="1159"/>
      <c r="AK33" s="1159"/>
      <c r="AL33" s="1160"/>
      <c r="AM33" s="1160"/>
      <c r="AN33" s="1160"/>
      <c r="AO33" s="1160"/>
      <c r="AP33" s="1160"/>
      <c r="AQ33" s="1159"/>
      <c r="AR33" s="1159"/>
      <c r="AS33" s="1159"/>
      <c r="AT33" s="1159"/>
      <c r="AU33" s="1159"/>
      <c r="AV33" s="1160"/>
      <c r="AW33" s="1160"/>
      <c r="AX33" s="1159"/>
      <c r="AY33" s="1159"/>
      <c r="AZ33" s="1165"/>
      <c r="BA33" s="1155"/>
      <c r="BB33" s="1156"/>
      <c r="BC33" s="1157"/>
      <c r="BD33" s="1158"/>
      <c r="BE33" s="1162"/>
      <c r="BF33" s="801"/>
      <c r="BG33" s="801"/>
      <c r="BH33" s="801"/>
      <c r="BI33" s="801"/>
      <c r="BJ33" s="801"/>
      <c r="BK33" s="801"/>
      <c r="BL33" s="801"/>
      <c r="BM33" s="801"/>
      <c r="BN33" s="801"/>
      <c r="BO33" s="801"/>
      <c r="BP33" s="801"/>
      <c r="BQ33" s="801"/>
      <c r="BR33" s="801"/>
      <c r="BS33" s="801"/>
      <c r="BT33" s="801"/>
      <c r="BU33" s="801"/>
      <c r="BV33" s="801"/>
      <c r="BW33" s="801"/>
      <c r="BX33" s="801"/>
      <c r="BY33" s="52"/>
      <c r="BZ33" s="52"/>
      <c r="CA33" s="52"/>
      <c r="CB33" s="52"/>
      <c r="CC33" s="52"/>
      <c r="CD33" s="52"/>
      <c r="CE33" s="52"/>
      <c r="CF33" s="52"/>
      <c r="CG33" s="52"/>
      <c r="CH33" s="52"/>
      <c r="CI33" s="52"/>
      <c r="CJ33" s="52"/>
      <c r="CK33" s="52"/>
      <c r="CL33" s="52"/>
      <c r="CM33" s="52"/>
      <c r="CN33" s="52"/>
      <c r="CO33" s="52"/>
      <c r="CP33" s="52"/>
      <c r="CQ33" s="52"/>
      <c r="CR33" s="52"/>
      <c r="CS33" s="52"/>
      <c r="CT33" s="52"/>
      <c r="CU33" s="52"/>
      <c r="CV33" s="52"/>
      <c r="CW33" s="52"/>
      <c r="CX33" s="52"/>
      <c r="CY33" s="52"/>
      <c r="CZ33" s="52"/>
      <c r="DA33" s="52"/>
      <c r="DB33" s="52"/>
      <c r="DC33" s="52"/>
      <c r="DD33" s="52"/>
      <c r="DE33" s="52"/>
      <c r="DF33" s="52"/>
      <c r="DG33" s="52"/>
      <c r="DH33" s="52"/>
      <c r="DI33" s="52"/>
      <c r="DJ33" s="52"/>
      <c r="DK33" s="52"/>
      <c r="DL33" s="52"/>
      <c r="DM33" s="52"/>
      <c r="DN33" s="52"/>
      <c r="DO33" s="52"/>
      <c r="DP33" s="52"/>
    </row>
    <row r="34" spans="1:120" s="58" customFormat="1" ht="12.75" customHeight="1">
      <c r="A34" s="53"/>
      <c r="B34" s="109"/>
      <c r="C34" s="120">
        <v>27</v>
      </c>
      <c r="D34" s="112" t="s">
        <v>172</v>
      </c>
      <c r="E34" s="121" t="s">
        <v>317</v>
      </c>
      <c r="F34" s="165">
        <v>0.42952407435946677</v>
      </c>
      <c r="G34" s="129">
        <v>272.99806644263964</v>
      </c>
      <c r="H34" s="129">
        <v>57.018915999881536</v>
      </c>
      <c r="I34" s="129">
        <v>3.3969125155250737</v>
      </c>
      <c r="J34" s="129">
        <v>11.949703616914324</v>
      </c>
      <c r="K34" s="129">
        <v>74.624272373650683</v>
      </c>
      <c r="L34" s="780">
        <v>0</v>
      </c>
      <c r="M34" s="781">
        <v>9.0826294922457134</v>
      </c>
      <c r="N34" s="780">
        <v>0</v>
      </c>
      <c r="O34" s="780">
        <v>0</v>
      </c>
      <c r="P34" s="780">
        <v>0</v>
      </c>
      <c r="Q34" s="129">
        <v>3.5622169449654492E-3</v>
      </c>
      <c r="R34" s="129">
        <v>17.456062910575199</v>
      </c>
      <c r="S34" s="129">
        <v>12.21986716195868</v>
      </c>
      <c r="T34" s="129">
        <v>2.369692414403612</v>
      </c>
      <c r="U34" s="129">
        <v>3.2360944628928978</v>
      </c>
      <c r="V34" s="780">
        <v>0</v>
      </c>
      <c r="W34" s="780">
        <v>0</v>
      </c>
      <c r="X34" s="782">
        <v>3.7684189879207826</v>
      </c>
      <c r="Y34" s="168">
        <v>468.55372266991259</v>
      </c>
      <c r="Z34" s="115"/>
      <c r="AA34" s="52"/>
      <c r="AB34" s="1155"/>
      <c r="AC34" s="1156"/>
      <c r="AD34" s="1157"/>
      <c r="AE34" s="1158"/>
      <c r="AF34" s="1159"/>
      <c r="AG34" s="1159"/>
      <c r="AH34" s="1159"/>
      <c r="AI34" s="1159"/>
      <c r="AJ34" s="1159"/>
      <c r="AK34" s="1159"/>
      <c r="AL34" s="1160"/>
      <c r="AM34" s="1160"/>
      <c r="AN34" s="1160"/>
      <c r="AO34" s="1160"/>
      <c r="AP34" s="1160"/>
      <c r="AQ34" s="1159"/>
      <c r="AR34" s="1159"/>
      <c r="AS34" s="1159"/>
      <c r="AT34" s="1159"/>
      <c r="AU34" s="1159"/>
      <c r="AV34" s="1160"/>
      <c r="AW34" s="1160"/>
      <c r="AX34" s="1159"/>
      <c r="AY34" s="1159"/>
      <c r="AZ34" s="1165"/>
      <c r="BA34" s="1155"/>
      <c r="BB34" s="1156"/>
      <c r="BC34" s="1157"/>
      <c r="BD34" s="1158"/>
      <c r="BE34" s="1162"/>
      <c r="BF34" s="801"/>
      <c r="BG34" s="801"/>
      <c r="BH34" s="801"/>
      <c r="BI34" s="801"/>
      <c r="BJ34" s="801"/>
      <c r="BK34" s="801"/>
      <c r="BL34" s="801"/>
      <c r="BM34" s="801"/>
      <c r="BN34" s="801"/>
      <c r="BO34" s="801"/>
      <c r="BP34" s="801"/>
      <c r="BQ34" s="801"/>
      <c r="BR34" s="801"/>
      <c r="BS34" s="801"/>
      <c r="BT34" s="801"/>
      <c r="BU34" s="801"/>
      <c r="BV34" s="801"/>
      <c r="BW34" s="801"/>
      <c r="BX34" s="801"/>
      <c r="BY34" s="52"/>
      <c r="BZ34" s="52"/>
      <c r="CA34" s="52"/>
      <c r="CB34" s="52"/>
      <c r="CC34" s="52"/>
      <c r="CD34" s="52"/>
      <c r="CE34" s="52"/>
      <c r="CF34" s="52"/>
      <c r="CG34" s="52"/>
      <c r="CH34" s="52"/>
      <c r="CI34" s="52"/>
      <c r="CJ34" s="52"/>
      <c r="CK34" s="52"/>
      <c r="CL34" s="52"/>
      <c r="CM34" s="52"/>
      <c r="CN34" s="52"/>
      <c r="CO34" s="52"/>
      <c r="CP34" s="52"/>
      <c r="CQ34" s="52"/>
      <c r="CR34" s="52"/>
      <c r="CS34" s="52"/>
      <c r="CT34" s="52"/>
      <c r="CU34" s="52"/>
      <c r="CV34" s="52"/>
      <c r="CW34" s="52"/>
      <c r="CX34" s="52"/>
      <c r="CY34" s="52"/>
      <c r="CZ34" s="52"/>
      <c r="DA34" s="52"/>
      <c r="DB34" s="52"/>
      <c r="DC34" s="52"/>
      <c r="DD34" s="52"/>
      <c r="DE34" s="52"/>
      <c r="DF34" s="52"/>
      <c r="DG34" s="52"/>
      <c r="DH34" s="52"/>
      <c r="DI34" s="52"/>
      <c r="DJ34" s="52"/>
      <c r="DK34" s="52"/>
      <c r="DL34" s="52"/>
      <c r="DM34" s="52"/>
      <c r="DN34" s="52"/>
      <c r="DO34" s="52"/>
      <c r="DP34" s="52"/>
    </row>
    <row r="35" spans="1:120" s="58" customFormat="1" ht="12.75" customHeight="1">
      <c r="A35" s="60"/>
      <c r="B35" s="109"/>
      <c r="C35" s="120">
        <v>28</v>
      </c>
      <c r="D35" s="122" t="s">
        <v>173</v>
      </c>
      <c r="E35" s="123" t="s">
        <v>318</v>
      </c>
      <c r="F35" s="165">
        <v>7.130458610526845E-2</v>
      </c>
      <c r="G35" s="129">
        <v>1114.8154586393125</v>
      </c>
      <c r="H35" s="129">
        <v>79.856816123011896</v>
      </c>
      <c r="I35" s="129">
        <v>437.60558923057556</v>
      </c>
      <c r="J35" s="129">
        <v>203.57236340530378</v>
      </c>
      <c r="K35" s="129">
        <v>120.21435152090582</v>
      </c>
      <c r="L35" s="788">
        <v>0</v>
      </c>
      <c r="M35" s="789">
        <v>7.7823118164093348</v>
      </c>
      <c r="N35" s="788">
        <v>0</v>
      </c>
      <c r="O35" s="788">
        <v>0</v>
      </c>
      <c r="P35" s="788">
        <v>0</v>
      </c>
      <c r="Q35" s="129">
        <v>3.2871582966037495E-3</v>
      </c>
      <c r="R35" s="129">
        <v>102.90214867239399</v>
      </c>
      <c r="S35" s="129">
        <v>11.903868343361593</v>
      </c>
      <c r="T35" s="129">
        <v>1.1405305102060834</v>
      </c>
      <c r="U35" s="129">
        <v>2.8423315801254119</v>
      </c>
      <c r="V35" s="788">
        <v>0</v>
      </c>
      <c r="W35" s="788">
        <v>0</v>
      </c>
      <c r="X35" s="782">
        <v>3.6522937397251987E-2</v>
      </c>
      <c r="Y35" s="168">
        <v>2082.7468845234052</v>
      </c>
      <c r="Z35" s="115"/>
      <c r="AA35" s="52"/>
      <c r="AB35" s="1155"/>
      <c r="AC35" s="1156"/>
      <c r="AD35" s="1157"/>
      <c r="AE35" s="1158"/>
      <c r="AF35" s="1159"/>
      <c r="AG35" s="1159"/>
      <c r="AH35" s="1159"/>
      <c r="AI35" s="1159"/>
      <c r="AJ35" s="1159"/>
      <c r="AK35" s="1159"/>
      <c r="AL35" s="1160"/>
      <c r="AM35" s="1160"/>
      <c r="AN35" s="1160"/>
      <c r="AO35" s="1160"/>
      <c r="AP35" s="1160"/>
      <c r="AQ35" s="1159"/>
      <c r="AR35" s="1159"/>
      <c r="AS35" s="1159"/>
      <c r="AT35" s="1159"/>
      <c r="AU35" s="1159"/>
      <c r="AV35" s="1160"/>
      <c r="AW35" s="1160"/>
      <c r="AX35" s="1159"/>
      <c r="AY35" s="1159"/>
      <c r="AZ35" s="1165"/>
      <c r="BA35" s="1155"/>
      <c r="BB35" s="1156"/>
      <c r="BC35" s="1157"/>
      <c r="BD35" s="1158"/>
      <c r="BE35" s="1162"/>
      <c r="BF35" s="801"/>
      <c r="BG35" s="801"/>
      <c r="BH35" s="801"/>
      <c r="BI35" s="801"/>
      <c r="BJ35" s="801"/>
      <c r="BK35" s="801"/>
      <c r="BL35" s="801"/>
      <c r="BM35" s="801"/>
      <c r="BN35" s="801"/>
      <c r="BO35" s="801"/>
      <c r="BP35" s="801"/>
      <c r="BQ35" s="801"/>
      <c r="BR35" s="801"/>
      <c r="BS35" s="801"/>
      <c r="BT35" s="801"/>
      <c r="BU35" s="801"/>
      <c r="BV35" s="801"/>
      <c r="BW35" s="801"/>
      <c r="BX35" s="801"/>
      <c r="BY35" s="52"/>
      <c r="BZ35" s="52"/>
      <c r="CA35" s="52"/>
      <c r="CB35" s="52"/>
      <c r="CC35" s="52"/>
      <c r="CD35" s="52"/>
      <c r="CE35" s="52"/>
      <c r="CF35" s="52"/>
      <c r="CG35" s="52"/>
      <c r="CH35" s="52"/>
      <c r="CI35" s="52"/>
      <c r="CJ35" s="52"/>
      <c r="CK35" s="52"/>
      <c r="CL35" s="52"/>
      <c r="CM35" s="52"/>
      <c r="CN35" s="52"/>
      <c r="CO35" s="52"/>
      <c r="CP35" s="52"/>
      <c r="CQ35" s="52"/>
      <c r="CR35" s="52"/>
      <c r="CS35" s="52"/>
      <c r="CT35" s="52"/>
      <c r="CU35" s="52"/>
      <c r="CV35" s="52"/>
      <c r="CW35" s="52"/>
      <c r="CX35" s="52"/>
      <c r="CY35" s="52"/>
      <c r="CZ35" s="52"/>
      <c r="DA35" s="52"/>
      <c r="DB35" s="52"/>
      <c r="DC35" s="52"/>
      <c r="DD35" s="52"/>
      <c r="DE35" s="52"/>
      <c r="DF35" s="52"/>
      <c r="DG35" s="52"/>
      <c r="DH35" s="52"/>
      <c r="DI35" s="52"/>
      <c r="DJ35" s="52"/>
      <c r="DK35" s="52"/>
      <c r="DL35" s="52"/>
      <c r="DM35" s="52"/>
      <c r="DN35" s="52"/>
      <c r="DO35" s="52"/>
      <c r="DP35" s="52"/>
    </row>
    <row r="36" spans="1:120" s="58" customFormat="1" ht="12.75" customHeight="1">
      <c r="A36" s="60"/>
      <c r="B36" s="109"/>
      <c r="C36" s="120">
        <v>29</v>
      </c>
      <c r="D36" s="124" t="s">
        <v>174</v>
      </c>
      <c r="E36" s="125" t="s">
        <v>319</v>
      </c>
      <c r="F36" s="165">
        <v>0.34775498571639279</v>
      </c>
      <c r="G36" s="129">
        <v>592.98658111717498</v>
      </c>
      <c r="H36" s="129">
        <v>30.654434524003687</v>
      </c>
      <c r="I36" s="129">
        <v>43.515699280006075</v>
      </c>
      <c r="J36" s="129">
        <v>88.246482793179425</v>
      </c>
      <c r="K36" s="129">
        <v>81.779271043036033</v>
      </c>
      <c r="L36" s="780">
        <v>0</v>
      </c>
      <c r="M36" s="781">
        <v>28.931149630935241</v>
      </c>
      <c r="N36" s="780">
        <v>0</v>
      </c>
      <c r="O36" s="780">
        <v>0</v>
      </c>
      <c r="P36" s="780">
        <v>0</v>
      </c>
      <c r="Q36" s="129">
        <v>1.5596065813855631E-2</v>
      </c>
      <c r="R36" s="129">
        <v>115.19302285045713</v>
      </c>
      <c r="S36" s="129">
        <v>17.607209127037933</v>
      </c>
      <c r="T36" s="129">
        <v>6.715176276760312</v>
      </c>
      <c r="U36" s="129">
        <v>5.2718935689748987</v>
      </c>
      <c r="V36" s="780">
        <v>0</v>
      </c>
      <c r="W36" s="780">
        <v>0</v>
      </c>
      <c r="X36" s="782">
        <v>6.0949793928507807E-2</v>
      </c>
      <c r="Y36" s="168">
        <v>1011.3252210570246</v>
      </c>
      <c r="Z36" s="115"/>
      <c r="AA36" s="52"/>
      <c r="AB36" s="1155"/>
      <c r="AC36" s="1156"/>
      <c r="AD36" s="1157"/>
      <c r="AE36" s="1158"/>
      <c r="AF36" s="1159"/>
      <c r="AG36" s="1159"/>
      <c r="AH36" s="1159"/>
      <c r="AI36" s="1159"/>
      <c r="AJ36" s="1159"/>
      <c r="AK36" s="1159"/>
      <c r="AL36" s="1160"/>
      <c r="AM36" s="1160"/>
      <c r="AN36" s="1160"/>
      <c r="AO36" s="1160"/>
      <c r="AP36" s="1160"/>
      <c r="AQ36" s="1159"/>
      <c r="AR36" s="1159"/>
      <c r="AS36" s="1159"/>
      <c r="AT36" s="1159"/>
      <c r="AU36" s="1159"/>
      <c r="AV36" s="1160"/>
      <c r="AW36" s="1160"/>
      <c r="AX36" s="1159"/>
      <c r="AY36" s="1159"/>
      <c r="AZ36" s="1165"/>
      <c r="BA36" s="1155"/>
      <c r="BB36" s="1156"/>
      <c r="BC36" s="1157"/>
      <c r="BD36" s="1158"/>
      <c r="BE36" s="1162"/>
      <c r="BF36" s="801"/>
      <c r="BG36" s="801"/>
      <c r="BH36" s="801"/>
      <c r="BI36" s="801"/>
      <c r="BJ36" s="801"/>
      <c r="BK36" s="801"/>
      <c r="BL36" s="801"/>
      <c r="BM36" s="801"/>
      <c r="BN36" s="801"/>
      <c r="BO36" s="801"/>
      <c r="BP36" s="801"/>
      <c r="BQ36" s="801"/>
      <c r="BR36" s="801"/>
      <c r="BS36" s="801"/>
      <c r="BT36" s="801"/>
      <c r="BU36" s="801"/>
      <c r="BV36" s="801"/>
      <c r="BW36" s="801"/>
      <c r="BX36" s="801"/>
      <c r="BY36" s="52"/>
      <c r="BZ36" s="52"/>
      <c r="CA36" s="52"/>
      <c r="CB36" s="52"/>
      <c r="CC36" s="52"/>
      <c r="CD36" s="52"/>
      <c r="CE36" s="52"/>
      <c r="CF36" s="52"/>
      <c r="CG36" s="52"/>
      <c r="CH36" s="52"/>
      <c r="CI36" s="52"/>
      <c r="CJ36" s="52"/>
      <c r="CK36" s="52"/>
      <c r="CL36" s="52"/>
      <c r="CM36" s="52"/>
      <c r="CN36" s="52"/>
      <c r="CO36" s="52"/>
      <c r="CP36" s="52"/>
      <c r="CQ36" s="52"/>
      <c r="CR36" s="52"/>
      <c r="CS36" s="52"/>
      <c r="CT36" s="52"/>
      <c r="CU36" s="52"/>
      <c r="CV36" s="52"/>
      <c r="CW36" s="52"/>
      <c r="CX36" s="52"/>
      <c r="CY36" s="52"/>
      <c r="CZ36" s="52"/>
      <c r="DA36" s="52"/>
      <c r="DB36" s="52"/>
      <c r="DC36" s="52"/>
      <c r="DD36" s="52"/>
      <c r="DE36" s="52"/>
      <c r="DF36" s="52"/>
      <c r="DG36" s="52"/>
      <c r="DH36" s="52"/>
      <c r="DI36" s="52"/>
      <c r="DJ36" s="52"/>
      <c r="DK36" s="52"/>
      <c r="DL36" s="52"/>
      <c r="DM36" s="52"/>
      <c r="DN36" s="52"/>
      <c r="DO36" s="52"/>
      <c r="DP36" s="52"/>
    </row>
    <row r="37" spans="1:120" s="58" customFormat="1" ht="12.75" customHeight="1">
      <c r="A37" s="1396"/>
      <c r="B37" s="109"/>
      <c r="C37" s="120">
        <v>30</v>
      </c>
      <c r="D37" s="112" t="s">
        <v>175</v>
      </c>
      <c r="E37" s="121" t="s">
        <v>320</v>
      </c>
      <c r="F37" s="165">
        <v>3.3056701957528701E-4</v>
      </c>
      <c r="G37" s="129">
        <v>6.7355094310584436</v>
      </c>
      <c r="H37" s="129">
        <v>6.8944070164870501</v>
      </c>
      <c r="I37" s="129">
        <v>14.369839280454395</v>
      </c>
      <c r="J37" s="129">
        <v>41.771046413378635</v>
      </c>
      <c r="K37" s="129">
        <v>26.112839435626693</v>
      </c>
      <c r="L37" s="780">
        <v>0</v>
      </c>
      <c r="M37" s="781">
        <v>4.3088913629923518</v>
      </c>
      <c r="N37" s="780">
        <v>0</v>
      </c>
      <c r="O37" s="780">
        <v>0</v>
      </c>
      <c r="P37" s="780">
        <v>0</v>
      </c>
      <c r="Q37" s="129">
        <v>0</v>
      </c>
      <c r="R37" s="129">
        <v>18.334197951492449</v>
      </c>
      <c r="S37" s="129">
        <v>2.7938587872840834</v>
      </c>
      <c r="T37" s="129">
        <v>5.0377105331583507E-3</v>
      </c>
      <c r="U37" s="129">
        <v>0.49092529047736738</v>
      </c>
      <c r="V37" s="780">
        <v>0</v>
      </c>
      <c r="W37" s="780">
        <v>0</v>
      </c>
      <c r="X37" s="782">
        <v>0</v>
      </c>
      <c r="Y37" s="168">
        <v>121.8168832468042</v>
      </c>
      <c r="Z37" s="115"/>
      <c r="AA37" s="52"/>
      <c r="AB37" s="1155"/>
      <c r="AC37" s="1156"/>
      <c r="AD37" s="1157"/>
      <c r="AE37" s="1158"/>
      <c r="AF37" s="1159"/>
      <c r="AG37" s="1159"/>
      <c r="AH37" s="1159"/>
      <c r="AI37" s="1159"/>
      <c r="AJ37" s="1159"/>
      <c r="AK37" s="1159"/>
      <c r="AL37" s="1160"/>
      <c r="AM37" s="1160"/>
      <c r="AN37" s="1160"/>
      <c r="AO37" s="1160"/>
      <c r="AP37" s="1160"/>
      <c r="AQ37" s="1159"/>
      <c r="AR37" s="1159"/>
      <c r="AS37" s="1159"/>
      <c r="AT37" s="1159"/>
      <c r="AU37" s="1159"/>
      <c r="AV37" s="1160"/>
      <c r="AW37" s="1160"/>
      <c r="AX37" s="1159"/>
      <c r="AY37" s="1159"/>
      <c r="AZ37" s="1165"/>
      <c r="BA37" s="1155"/>
      <c r="BB37" s="1156"/>
      <c r="BC37" s="1157"/>
      <c r="BD37" s="1158"/>
      <c r="BE37" s="1162"/>
      <c r="BF37" s="801"/>
      <c r="BG37" s="801"/>
      <c r="BH37" s="801"/>
      <c r="BI37" s="801"/>
      <c r="BJ37" s="801"/>
      <c r="BK37" s="801"/>
      <c r="BL37" s="801"/>
      <c r="BM37" s="801"/>
      <c r="BN37" s="801"/>
      <c r="BO37" s="801"/>
      <c r="BP37" s="801"/>
      <c r="BQ37" s="801"/>
      <c r="BR37" s="801"/>
      <c r="BS37" s="801"/>
      <c r="BT37" s="801"/>
      <c r="BU37" s="801"/>
      <c r="BV37" s="801"/>
      <c r="BW37" s="801"/>
      <c r="BX37" s="801"/>
      <c r="BY37" s="52"/>
      <c r="BZ37" s="52"/>
      <c r="CA37" s="52"/>
      <c r="CB37" s="52"/>
      <c r="CC37" s="52"/>
      <c r="CD37" s="52"/>
      <c r="CE37" s="52"/>
      <c r="CF37" s="52"/>
      <c r="CG37" s="52"/>
      <c r="CH37" s="52"/>
      <c r="CI37" s="52"/>
      <c r="CJ37" s="52"/>
      <c r="CK37" s="52"/>
      <c r="CL37" s="52"/>
      <c r="CM37" s="52"/>
      <c r="CN37" s="52"/>
      <c r="CO37" s="52"/>
      <c r="CP37" s="52"/>
      <c r="CQ37" s="52"/>
      <c r="CR37" s="52"/>
      <c r="CS37" s="52"/>
      <c r="CT37" s="52"/>
      <c r="CU37" s="52"/>
      <c r="CV37" s="52"/>
      <c r="CW37" s="52"/>
      <c r="CX37" s="52"/>
      <c r="CY37" s="52"/>
      <c r="CZ37" s="52"/>
      <c r="DA37" s="52"/>
      <c r="DB37" s="52"/>
      <c r="DC37" s="52"/>
      <c r="DD37" s="52"/>
      <c r="DE37" s="52"/>
      <c r="DF37" s="52"/>
      <c r="DG37" s="52"/>
      <c r="DH37" s="52"/>
      <c r="DI37" s="52"/>
      <c r="DJ37" s="52"/>
      <c r="DK37" s="52"/>
      <c r="DL37" s="52"/>
      <c r="DM37" s="52"/>
      <c r="DN37" s="52"/>
      <c r="DO37" s="52"/>
      <c r="DP37" s="52"/>
    </row>
    <row r="38" spans="1:120" s="58" customFormat="1" ht="12.75" customHeight="1">
      <c r="A38" s="1396"/>
      <c r="B38" s="109"/>
      <c r="C38" s="120">
        <v>31</v>
      </c>
      <c r="D38" s="112" t="s">
        <v>176</v>
      </c>
      <c r="E38" s="121" t="s">
        <v>321</v>
      </c>
      <c r="F38" s="165">
        <v>1.0516646621893475</v>
      </c>
      <c r="G38" s="129">
        <v>497.67963815321457</v>
      </c>
      <c r="H38" s="129">
        <v>348.62857661976</v>
      </c>
      <c r="I38" s="129">
        <v>26.134667636197566</v>
      </c>
      <c r="J38" s="129">
        <v>60.38765265083741</v>
      </c>
      <c r="K38" s="129">
        <v>277.96177720590549</v>
      </c>
      <c r="L38" s="780">
        <v>0</v>
      </c>
      <c r="M38" s="781">
        <v>78.299100253092064</v>
      </c>
      <c r="N38" s="780">
        <v>0</v>
      </c>
      <c r="O38" s="780">
        <v>0</v>
      </c>
      <c r="P38" s="780">
        <v>0</v>
      </c>
      <c r="Q38" s="129">
        <v>0.29068295226362728</v>
      </c>
      <c r="R38" s="129">
        <v>466.6990203045354</v>
      </c>
      <c r="S38" s="129">
        <v>28.541397228124641</v>
      </c>
      <c r="T38" s="129">
        <v>657.2334099377091</v>
      </c>
      <c r="U38" s="129">
        <v>25.339177196589834</v>
      </c>
      <c r="V38" s="780">
        <v>0</v>
      </c>
      <c r="W38" s="780">
        <v>0</v>
      </c>
      <c r="X38" s="782">
        <v>6.3764584391651082</v>
      </c>
      <c r="Y38" s="168">
        <v>2474.6232232395841</v>
      </c>
      <c r="Z38" s="115"/>
      <c r="AA38" s="52"/>
      <c r="AB38" s="1155"/>
      <c r="AC38" s="1156"/>
      <c r="AD38" s="1157"/>
      <c r="AE38" s="1158"/>
      <c r="AF38" s="1159"/>
      <c r="AG38" s="1159"/>
      <c r="AH38" s="1159"/>
      <c r="AI38" s="1159"/>
      <c r="AJ38" s="1159"/>
      <c r="AK38" s="1159"/>
      <c r="AL38" s="1160"/>
      <c r="AM38" s="1160"/>
      <c r="AN38" s="1160"/>
      <c r="AO38" s="1160"/>
      <c r="AP38" s="1160"/>
      <c r="AQ38" s="1159"/>
      <c r="AR38" s="1159"/>
      <c r="AS38" s="1159"/>
      <c r="AT38" s="1159"/>
      <c r="AU38" s="1159"/>
      <c r="AV38" s="1160"/>
      <c r="AW38" s="1160"/>
      <c r="AX38" s="1159"/>
      <c r="AY38" s="1159"/>
      <c r="AZ38" s="1165"/>
      <c r="BA38" s="1155"/>
      <c r="BB38" s="1156"/>
      <c r="BC38" s="1157"/>
      <c r="BD38" s="1158"/>
      <c r="BE38" s="1162"/>
      <c r="BF38" s="801"/>
      <c r="BG38" s="801"/>
      <c r="BH38" s="801"/>
      <c r="BI38" s="801"/>
      <c r="BJ38" s="801"/>
      <c r="BK38" s="801"/>
      <c r="BL38" s="801"/>
      <c r="BM38" s="801"/>
      <c r="BN38" s="801"/>
      <c r="BO38" s="801"/>
      <c r="BP38" s="801"/>
      <c r="BQ38" s="801"/>
      <c r="BR38" s="801"/>
      <c r="BS38" s="801"/>
      <c r="BT38" s="801"/>
      <c r="BU38" s="801"/>
      <c r="BV38" s="801"/>
      <c r="BW38" s="801"/>
      <c r="BX38" s="801"/>
      <c r="BY38" s="52"/>
      <c r="BZ38" s="52"/>
      <c r="CA38" s="52"/>
      <c r="CB38" s="52"/>
      <c r="CC38" s="52"/>
      <c r="CD38" s="52"/>
      <c r="CE38" s="52"/>
      <c r="CF38" s="52"/>
      <c r="CG38" s="52"/>
      <c r="CH38" s="52"/>
      <c r="CI38" s="52"/>
      <c r="CJ38" s="52"/>
      <c r="CK38" s="52"/>
      <c r="CL38" s="52"/>
      <c r="CM38" s="52"/>
      <c r="CN38" s="52"/>
      <c r="CO38" s="52"/>
      <c r="CP38" s="52"/>
      <c r="CQ38" s="52"/>
      <c r="CR38" s="52"/>
      <c r="CS38" s="52"/>
      <c r="CT38" s="52"/>
      <c r="CU38" s="52"/>
      <c r="CV38" s="52"/>
      <c r="CW38" s="52"/>
      <c r="CX38" s="52"/>
      <c r="CY38" s="52"/>
      <c r="CZ38" s="52"/>
      <c r="DA38" s="52"/>
      <c r="DB38" s="52"/>
      <c r="DC38" s="52"/>
      <c r="DD38" s="52"/>
      <c r="DE38" s="52"/>
      <c r="DF38" s="52"/>
      <c r="DG38" s="52"/>
      <c r="DH38" s="52"/>
      <c r="DI38" s="52"/>
      <c r="DJ38" s="52"/>
      <c r="DK38" s="52"/>
      <c r="DL38" s="52"/>
      <c r="DM38" s="52"/>
      <c r="DN38" s="52"/>
      <c r="DO38" s="52"/>
      <c r="DP38" s="52"/>
    </row>
    <row r="39" spans="1:120" s="58" customFormat="1" ht="12.75" customHeight="1">
      <c r="A39" s="1396"/>
      <c r="B39" s="118"/>
      <c r="C39" s="120">
        <v>32</v>
      </c>
      <c r="D39" s="122" t="s">
        <v>229</v>
      </c>
      <c r="E39" s="121" t="s">
        <v>322</v>
      </c>
      <c r="F39" s="165">
        <v>9.2633082269135691</v>
      </c>
      <c r="G39" s="129">
        <v>168.87507159015115</v>
      </c>
      <c r="H39" s="129">
        <v>39.925282711622863</v>
      </c>
      <c r="I39" s="129">
        <v>6.3343761532018075</v>
      </c>
      <c r="J39" s="129">
        <v>52.718431532108042</v>
      </c>
      <c r="K39" s="129">
        <v>147.18127204610064</v>
      </c>
      <c r="L39" s="780">
        <v>0</v>
      </c>
      <c r="M39" s="781">
        <v>26.606005232566293</v>
      </c>
      <c r="N39" s="780">
        <v>0</v>
      </c>
      <c r="O39" s="780">
        <v>0</v>
      </c>
      <c r="P39" s="780">
        <v>0</v>
      </c>
      <c r="Q39" s="129">
        <v>4.2961248918953344E-2</v>
      </c>
      <c r="R39" s="129">
        <v>23.960216349513555</v>
      </c>
      <c r="S39" s="129">
        <v>48.903705546483991</v>
      </c>
      <c r="T39" s="129">
        <v>18.287037236493372</v>
      </c>
      <c r="U39" s="129">
        <v>65.854767820299941</v>
      </c>
      <c r="V39" s="780">
        <v>0</v>
      </c>
      <c r="W39" s="780">
        <v>0</v>
      </c>
      <c r="X39" s="782">
        <v>82.51467621462605</v>
      </c>
      <c r="Y39" s="168">
        <v>690.46711190900021</v>
      </c>
      <c r="Z39" s="115"/>
      <c r="AA39" s="52"/>
      <c r="AB39" s="1155"/>
      <c r="AC39" s="1156"/>
      <c r="AD39" s="1157"/>
      <c r="AE39" s="1158"/>
      <c r="AF39" s="1159"/>
      <c r="AG39" s="1159"/>
      <c r="AH39" s="1159"/>
      <c r="AI39" s="1159"/>
      <c r="AJ39" s="1159"/>
      <c r="AK39" s="1159"/>
      <c r="AL39" s="1160"/>
      <c r="AM39" s="1160"/>
      <c r="AN39" s="1160"/>
      <c r="AO39" s="1160"/>
      <c r="AP39" s="1160"/>
      <c r="AQ39" s="1159"/>
      <c r="AR39" s="1159"/>
      <c r="AS39" s="1159"/>
      <c r="AT39" s="1159"/>
      <c r="AU39" s="1159"/>
      <c r="AV39" s="1160"/>
      <c r="AW39" s="1160"/>
      <c r="AX39" s="1159"/>
      <c r="AY39" s="1159"/>
      <c r="AZ39" s="1165"/>
      <c r="BA39" s="1155"/>
      <c r="BB39" s="1156"/>
      <c r="BC39" s="1157"/>
      <c r="BD39" s="1158"/>
      <c r="BE39" s="1162"/>
      <c r="BF39" s="801"/>
      <c r="BG39" s="801"/>
      <c r="BH39" s="801"/>
      <c r="BI39" s="801"/>
      <c r="BJ39" s="801"/>
      <c r="BK39" s="801"/>
      <c r="BL39" s="801"/>
      <c r="BM39" s="801"/>
      <c r="BN39" s="801"/>
      <c r="BO39" s="801"/>
      <c r="BP39" s="801"/>
      <c r="BQ39" s="801"/>
      <c r="BR39" s="801"/>
      <c r="BS39" s="801"/>
      <c r="BT39" s="801"/>
      <c r="BU39" s="801"/>
      <c r="BV39" s="801"/>
      <c r="BW39" s="801"/>
      <c r="BX39" s="801"/>
      <c r="BY39" s="52"/>
      <c r="BZ39" s="52"/>
      <c r="CA39" s="52"/>
      <c r="CB39" s="52"/>
      <c r="CC39" s="52"/>
      <c r="CD39" s="52"/>
      <c r="CE39" s="52"/>
      <c r="CF39" s="52"/>
      <c r="CG39" s="52"/>
      <c r="CH39" s="52"/>
      <c r="CI39" s="52"/>
      <c r="CJ39" s="52"/>
      <c r="CK39" s="52"/>
      <c r="CL39" s="52"/>
      <c r="CM39" s="52"/>
      <c r="CN39" s="52"/>
      <c r="CO39" s="52"/>
      <c r="CP39" s="52"/>
      <c r="CQ39" s="52"/>
      <c r="CR39" s="52"/>
      <c r="CS39" s="52"/>
      <c r="CT39" s="52"/>
      <c r="CU39" s="52"/>
      <c r="CV39" s="52"/>
      <c r="CW39" s="52"/>
      <c r="CX39" s="52"/>
      <c r="CY39" s="52"/>
      <c r="CZ39" s="52"/>
      <c r="DA39" s="52"/>
      <c r="DB39" s="52"/>
      <c r="DC39" s="52"/>
      <c r="DD39" s="52"/>
      <c r="DE39" s="52"/>
      <c r="DF39" s="52"/>
      <c r="DG39" s="52"/>
      <c r="DH39" s="52"/>
      <c r="DI39" s="52"/>
      <c r="DJ39" s="52"/>
      <c r="DK39" s="52"/>
      <c r="DL39" s="52"/>
      <c r="DM39" s="52"/>
      <c r="DN39" s="52"/>
      <c r="DO39" s="52"/>
      <c r="DP39" s="52"/>
    </row>
    <row r="40" spans="1:120" s="58" customFormat="1" ht="12.75" customHeight="1">
      <c r="A40" s="1396"/>
      <c r="B40" s="109" t="s">
        <v>323</v>
      </c>
      <c r="C40" s="279"/>
      <c r="D40" s="280" t="s">
        <v>324</v>
      </c>
      <c r="E40" s="281" t="s">
        <v>325</v>
      </c>
      <c r="F40" s="783">
        <v>1304.7390033463062</v>
      </c>
      <c r="G40" s="784">
        <v>87170.362512245061</v>
      </c>
      <c r="H40" s="784">
        <v>21.186525674848546</v>
      </c>
      <c r="I40" s="784">
        <v>2.8220779435914176</v>
      </c>
      <c r="J40" s="784">
        <v>4.853345083296281</v>
      </c>
      <c r="K40" s="784">
        <v>15.527265936653285</v>
      </c>
      <c r="L40" s="780">
        <v>0</v>
      </c>
      <c r="M40" s="785">
        <v>8.4170055983286129</v>
      </c>
      <c r="N40" s="780">
        <v>0</v>
      </c>
      <c r="O40" s="780">
        <v>0</v>
      </c>
      <c r="P40" s="780">
        <v>0</v>
      </c>
      <c r="Q40" s="784">
        <v>1.6124779086062709E-3</v>
      </c>
      <c r="R40" s="784">
        <v>21.365302436078853</v>
      </c>
      <c r="S40" s="784">
        <v>10.738961765329405</v>
      </c>
      <c r="T40" s="784">
        <v>16.012563535730564</v>
      </c>
      <c r="U40" s="784">
        <v>187.7498583851719</v>
      </c>
      <c r="V40" s="780">
        <v>0</v>
      </c>
      <c r="W40" s="780">
        <v>0</v>
      </c>
      <c r="X40" s="786">
        <v>8552.0699312433535</v>
      </c>
      <c r="Y40" s="787">
        <v>97315.845965671688</v>
      </c>
      <c r="Z40" s="115"/>
      <c r="AA40" s="52"/>
      <c r="AB40" s="1155"/>
      <c r="AC40" s="1156"/>
      <c r="AD40" s="1157"/>
      <c r="AE40" s="1158"/>
      <c r="AF40" s="1159"/>
      <c r="AG40" s="1159"/>
      <c r="AH40" s="1159"/>
      <c r="AI40" s="1159"/>
      <c r="AJ40" s="1159"/>
      <c r="AK40" s="1159"/>
      <c r="AL40" s="1160"/>
      <c r="AM40" s="1160"/>
      <c r="AN40" s="1160"/>
      <c r="AO40" s="1160"/>
      <c r="AP40" s="1160"/>
      <c r="AQ40" s="1159"/>
      <c r="AR40" s="1159"/>
      <c r="AS40" s="1159"/>
      <c r="AT40" s="1159"/>
      <c r="AU40" s="1159"/>
      <c r="AV40" s="1160"/>
      <c r="AW40" s="1160"/>
      <c r="AX40" s="1159"/>
      <c r="AY40" s="1159"/>
      <c r="AZ40" s="1165"/>
      <c r="BA40" s="1155"/>
      <c r="BB40" s="1156"/>
      <c r="BC40" s="1157"/>
      <c r="BD40" s="1158"/>
      <c r="BE40" s="1162"/>
      <c r="BF40" s="801"/>
      <c r="BG40" s="801"/>
      <c r="BH40" s="801"/>
      <c r="BI40" s="801"/>
      <c r="BJ40" s="801"/>
      <c r="BK40" s="801"/>
      <c r="BL40" s="801"/>
      <c r="BM40" s="801"/>
      <c r="BN40" s="801"/>
      <c r="BO40" s="801"/>
      <c r="BP40" s="801"/>
      <c r="BQ40" s="801"/>
      <c r="BR40" s="801"/>
      <c r="BS40" s="801"/>
      <c r="BT40" s="801"/>
      <c r="BU40" s="801"/>
      <c r="BV40" s="801"/>
      <c r="BW40" s="801"/>
      <c r="BX40" s="801"/>
      <c r="BY40" s="52"/>
      <c r="BZ40" s="52"/>
      <c r="CA40" s="52"/>
      <c r="CB40" s="52"/>
      <c r="CC40" s="52"/>
      <c r="CD40" s="52"/>
      <c r="CE40" s="52"/>
      <c r="CF40" s="52"/>
      <c r="CG40" s="52"/>
      <c r="CH40" s="52"/>
      <c r="CI40" s="52"/>
      <c r="CJ40" s="52"/>
      <c r="CK40" s="52"/>
      <c r="CL40" s="52"/>
      <c r="CM40" s="52"/>
      <c r="CN40" s="52"/>
      <c r="CO40" s="52"/>
      <c r="CP40" s="52"/>
      <c r="CQ40" s="52"/>
      <c r="CR40" s="52"/>
      <c r="CS40" s="52"/>
      <c r="CT40" s="52"/>
      <c r="CU40" s="52"/>
      <c r="CV40" s="52"/>
      <c r="CW40" s="52"/>
      <c r="CX40" s="52"/>
      <c r="CY40" s="52"/>
      <c r="CZ40" s="52"/>
      <c r="DA40" s="52"/>
      <c r="DB40" s="52"/>
      <c r="DC40" s="52"/>
      <c r="DD40" s="52"/>
      <c r="DE40" s="52"/>
      <c r="DF40" s="52"/>
      <c r="DG40" s="52"/>
      <c r="DH40" s="52"/>
      <c r="DI40" s="52"/>
      <c r="DJ40" s="52"/>
      <c r="DK40" s="52"/>
      <c r="DL40" s="52"/>
      <c r="DM40" s="52"/>
      <c r="DN40" s="52"/>
      <c r="DO40" s="52"/>
      <c r="DP40" s="52"/>
    </row>
    <row r="41" spans="1:120" s="61" customFormat="1" ht="12.75" customHeight="1">
      <c r="A41" s="1396"/>
      <c r="B41" s="126" t="s">
        <v>326</v>
      </c>
      <c r="C41" s="127">
        <v>33</v>
      </c>
      <c r="D41" s="112" t="s">
        <v>179</v>
      </c>
      <c r="E41" s="125" t="s">
        <v>327</v>
      </c>
      <c r="F41" s="165">
        <v>1211.2979646520043</v>
      </c>
      <c r="G41" s="129">
        <v>1142.5999147707405</v>
      </c>
      <c r="H41" s="129">
        <v>10.177341275162341</v>
      </c>
      <c r="I41" s="129">
        <v>2.2808738996816094</v>
      </c>
      <c r="J41" s="129">
        <v>3.3581843796669162</v>
      </c>
      <c r="K41" s="129">
        <v>10.794238082022561</v>
      </c>
      <c r="L41" s="780">
        <v>0</v>
      </c>
      <c r="M41" s="781">
        <v>4.4897945169021583</v>
      </c>
      <c r="N41" s="780">
        <v>0</v>
      </c>
      <c r="O41" s="780">
        <v>0</v>
      </c>
      <c r="P41" s="780">
        <v>0</v>
      </c>
      <c r="Q41" s="129">
        <v>3.6297845513763165E-4</v>
      </c>
      <c r="R41" s="129">
        <v>11.004912826110948</v>
      </c>
      <c r="S41" s="129">
        <v>9.543849907026285</v>
      </c>
      <c r="T41" s="129">
        <v>13.646375413653471</v>
      </c>
      <c r="U41" s="129">
        <v>107.78097977529616</v>
      </c>
      <c r="V41" s="780">
        <v>0</v>
      </c>
      <c r="W41" s="780">
        <v>0</v>
      </c>
      <c r="X41" s="782">
        <v>8494.5014769413356</v>
      </c>
      <c r="Y41" s="168">
        <v>11021.476269418057</v>
      </c>
      <c r="Z41" s="115"/>
      <c r="AA41" s="52"/>
      <c r="AB41" s="1155"/>
      <c r="AC41" s="1156"/>
      <c r="AD41" s="1157"/>
      <c r="AE41" s="1158"/>
      <c r="AF41" s="1159"/>
      <c r="AG41" s="1159"/>
      <c r="AH41" s="1159"/>
      <c r="AI41" s="1159"/>
      <c r="AJ41" s="1159"/>
      <c r="AK41" s="1159"/>
      <c r="AL41" s="1160"/>
      <c r="AM41" s="1160"/>
      <c r="AN41" s="1160"/>
      <c r="AO41" s="1160"/>
      <c r="AP41" s="1160"/>
      <c r="AQ41" s="1159"/>
      <c r="AR41" s="1159"/>
      <c r="AS41" s="1159"/>
      <c r="AT41" s="1159"/>
      <c r="AU41" s="1159"/>
      <c r="AV41" s="1160"/>
      <c r="AW41" s="1160"/>
      <c r="AX41" s="1159"/>
      <c r="AY41" s="1159"/>
      <c r="AZ41" s="1165"/>
      <c r="BA41" s="1155"/>
      <c r="BB41" s="1156"/>
      <c r="BC41" s="1157"/>
      <c r="BD41" s="1158"/>
      <c r="BE41" s="1162"/>
      <c r="BF41" s="801"/>
      <c r="BG41" s="801"/>
      <c r="BH41" s="801"/>
      <c r="BI41" s="801"/>
      <c r="BJ41" s="801"/>
      <c r="BK41" s="801"/>
      <c r="BL41" s="801"/>
      <c r="BM41" s="801"/>
      <c r="BN41" s="801"/>
      <c r="BO41" s="801"/>
      <c r="BP41" s="801"/>
      <c r="BQ41" s="801"/>
      <c r="BR41" s="801"/>
      <c r="BS41" s="801"/>
      <c r="BT41" s="801"/>
      <c r="BU41" s="801"/>
      <c r="BV41" s="801"/>
      <c r="BW41" s="801"/>
      <c r="BX41" s="801"/>
      <c r="BY41" s="52"/>
      <c r="BZ41" s="52"/>
      <c r="CA41" s="52"/>
      <c r="CB41" s="52"/>
      <c r="CC41" s="52"/>
      <c r="CD41" s="52"/>
      <c r="CE41" s="52"/>
      <c r="CF41" s="52"/>
      <c r="CG41" s="52"/>
      <c r="CH41" s="52"/>
      <c r="CI41" s="52"/>
      <c r="CJ41" s="52"/>
      <c r="CK41" s="52"/>
      <c r="CL41" s="52"/>
      <c r="CM41" s="52"/>
      <c r="CN41" s="52"/>
      <c r="CO41" s="52"/>
      <c r="CP41" s="52"/>
      <c r="CQ41" s="52"/>
      <c r="CR41" s="52"/>
      <c r="CS41" s="52"/>
      <c r="CT41" s="52"/>
      <c r="CU41" s="52"/>
      <c r="CV41" s="52"/>
      <c r="CW41" s="52"/>
      <c r="CX41" s="52"/>
      <c r="CY41" s="52"/>
      <c r="CZ41" s="52"/>
      <c r="DA41" s="52"/>
      <c r="DB41" s="52"/>
      <c r="DC41" s="52"/>
      <c r="DD41" s="52"/>
      <c r="DE41" s="52"/>
      <c r="DF41" s="52"/>
      <c r="DG41" s="52"/>
      <c r="DH41" s="52"/>
      <c r="DI41" s="52"/>
      <c r="DJ41" s="52"/>
      <c r="DK41" s="52"/>
      <c r="DL41" s="52"/>
      <c r="DM41" s="52"/>
      <c r="DN41" s="52"/>
      <c r="DO41" s="52"/>
      <c r="DP41" s="52"/>
    </row>
    <row r="42" spans="1:120" s="63" customFormat="1" ht="12.75" customHeight="1">
      <c r="A42" s="62"/>
      <c r="B42" s="126" t="s">
        <v>328</v>
      </c>
      <c r="C42" s="128">
        <v>34</v>
      </c>
      <c r="D42" s="112" t="s">
        <v>180</v>
      </c>
      <c r="E42" s="121" t="s">
        <v>329</v>
      </c>
      <c r="F42" s="165">
        <v>0</v>
      </c>
      <c r="G42" s="129">
        <v>1.0709298788150363</v>
      </c>
      <c r="H42" s="129">
        <v>0.25336571349741366</v>
      </c>
      <c r="I42" s="129">
        <v>2.1622236952073548E-3</v>
      </c>
      <c r="J42" s="129">
        <v>4.1278569793922765E-3</v>
      </c>
      <c r="K42" s="129">
        <v>1.3776206767127688</v>
      </c>
      <c r="L42" s="780">
        <v>0</v>
      </c>
      <c r="M42" s="781">
        <v>3.1767105929250636</v>
      </c>
      <c r="N42" s="780">
        <v>0</v>
      </c>
      <c r="O42" s="780">
        <v>0</v>
      </c>
      <c r="P42" s="780">
        <v>0</v>
      </c>
      <c r="Q42" s="129">
        <v>0</v>
      </c>
      <c r="R42" s="129">
        <v>1.9069095372646021</v>
      </c>
      <c r="S42" s="129">
        <v>0.14427650257089539</v>
      </c>
      <c r="T42" s="129">
        <v>0.69196332993670662</v>
      </c>
      <c r="U42" s="129">
        <v>4.5699546614768014</v>
      </c>
      <c r="V42" s="780">
        <v>0</v>
      </c>
      <c r="W42" s="780">
        <v>0</v>
      </c>
      <c r="X42" s="782">
        <v>0</v>
      </c>
      <c r="Y42" s="168">
        <v>13.198020973873884</v>
      </c>
      <c r="Z42" s="115"/>
      <c r="AA42" s="52"/>
      <c r="AB42" s="1155"/>
      <c r="AC42" s="1156"/>
      <c r="AD42" s="1157"/>
      <c r="AE42" s="1158"/>
      <c r="AF42" s="1159"/>
      <c r="AG42" s="1159"/>
      <c r="AH42" s="1159"/>
      <c r="AI42" s="1159"/>
      <c r="AJ42" s="1159"/>
      <c r="AK42" s="1159"/>
      <c r="AL42" s="1160"/>
      <c r="AM42" s="1160"/>
      <c r="AN42" s="1160"/>
      <c r="AO42" s="1160"/>
      <c r="AP42" s="1160"/>
      <c r="AQ42" s="1159"/>
      <c r="AR42" s="1159"/>
      <c r="AS42" s="1159"/>
      <c r="AT42" s="1159"/>
      <c r="AU42" s="1159"/>
      <c r="AV42" s="1160"/>
      <c r="AW42" s="1160"/>
      <c r="AX42" s="1159"/>
      <c r="AY42" s="1159"/>
      <c r="AZ42" s="1165"/>
      <c r="BA42" s="1155"/>
      <c r="BB42" s="1156"/>
      <c r="BC42" s="1157"/>
      <c r="BD42" s="1158"/>
      <c r="BE42" s="1162"/>
      <c r="BF42" s="801"/>
      <c r="BG42" s="801"/>
      <c r="BH42" s="801"/>
      <c r="BI42" s="801"/>
      <c r="BJ42" s="801"/>
      <c r="BK42" s="801"/>
      <c r="BL42" s="801"/>
      <c r="BM42" s="801"/>
      <c r="BN42" s="801"/>
      <c r="BO42" s="801"/>
      <c r="BP42" s="801"/>
      <c r="BQ42" s="801"/>
      <c r="BR42" s="801"/>
      <c r="BS42" s="801"/>
      <c r="BT42" s="801"/>
      <c r="BU42" s="801"/>
      <c r="BV42" s="801"/>
      <c r="BW42" s="801"/>
      <c r="BX42" s="801"/>
      <c r="BY42" s="52"/>
      <c r="BZ42" s="52"/>
      <c r="CA42" s="52"/>
      <c r="CB42" s="52"/>
      <c r="CC42" s="52"/>
      <c r="CD42" s="52"/>
      <c r="CE42" s="52"/>
      <c r="CF42" s="52"/>
      <c r="CG42" s="52"/>
      <c r="CH42" s="52"/>
      <c r="CI42" s="52"/>
      <c r="CJ42" s="52"/>
      <c r="CK42" s="52"/>
      <c r="CL42" s="52"/>
      <c r="CM42" s="52"/>
      <c r="CN42" s="52"/>
      <c r="CO42" s="52"/>
      <c r="CP42" s="52"/>
      <c r="CQ42" s="52"/>
      <c r="CR42" s="52"/>
      <c r="CS42" s="52"/>
      <c r="CT42" s="52"/>
      <c r="CU42" s="52"/>
      <c r="CV42" s="52"/>
      <c r="CW42" s="52"/>
      <c r="CX42" s="52"/>
      <c r="CY42" s="52"/>
      <c r="CZ42" s="52"/>
      <c r="DA42" s="52"/>
      <c r="DB42" s="52"/>
      <c r="DC42" s="52"/>
      <c r="DD42" s="52"/>
      <c r="DE42" s="52"/>
      <c r="DF42" s="52"/>
      <c r="DG42" s="52"/>
      <c r="DH42" s="52"/>
      <c r="DI42" s="52"/>
      <c r="DJ42" s="52"/>
      <c r="DK42" s="52"/>
      <c r="DL42" s="52"/>
      <c r="DM42" s="52"/>
      <c r="DN42" s="52"/>
      <c r="DO42" s="52"/>
      <c r="DP42" s="52"/>
    </row>
    <row r="43" spans="1:120" s="63" customFormat="1" ht="12.75" customHeight="1">
      <c r="A43" s="64"/>
      <c r="B43" s="126"/>
      <c r="C43" s="128">
        <v>35</v>
      </c>
      <c r="D43" s="112" t="s">
        <v>181</v>
      </c>
      <c r="E43" s="121" t="s">
        <v>330</v>
      </c>
      <c r="F43" s="165">
        <v>34.339794799763588</v>
      </c>
      <c r="G43" s="129">
        <v>67.537889564803294</v>
      </c>
      <c r="H43" s="129">
        <v>1.6673663524609514E-2</v>
      </c>
      <c r="I43" s="129">
        <v>1.2741573033707865E-5</v>
      </c>
      <c r="J43" s="129">
        <v>1.0385525013187201E-3</v>
      </c>
      <c r="K43" s="129">
        <v>3.9569692643107987E-2</v>
      </c>
      <c r="L43" s="780">
        <v>0</v>
      </c>
      <c r="M43" s="781">
        <v>6.4764182202112885E-2</v>
      </c>
      <c r="N43" s="780">
        <v>0</v>
      </c>
      <c r="O43" s="780">
        <v>0</v>
      </c>
      <c r="P43" s="780">
        <v>0</v>
      </c>
      <c r="Q43" s="129">
        <v>0</v>
      </c>
      <c r="R43" s="129">
        <v>2.3703227520817768E-2</v>
      </c>
      <c r="S43" s="129">
        <v>0.15722577405153348</v>
      </c>
      <c r="T43" s="129">
        <v>4.6482869975552898E-3</v>
      </c>
      <c r="U43" s="129">
        <v>6.1207123052228304E-5</v>
      </c>
      <c r="V43" s="780">
        <v>0</v>
      </c>
      <c r="W43" s="780">
        <v>0</v>
      </c>
      <c r="X43" s="782">
        <v>1.0565106891658178</v>
      </c>
      <c r="Y43" s="168">
        <v>103.24189238186983</v>
      </c>
      <c r="Z43" s="115"/>
      <c r="AA43" s="52"/>
      <c r="AB43" s="1155"/>
      <c r="AC43" s="1156"/>
      <c r="AD43" s="1157"/>
      <c r="AE43" s="1158"/>
      <c r="AF43" s="1159"/>
      <c r="AG43" s="1159"/>
      <c r="AH43" s="1159"/>
      <c r="AI43" s="1159"/>
      <c r="AJ43" s="1159"/>
      <c r="AK43" s="1159"/>
      <c r="AL43" s="1160"/>
      <c r="AM43" s="1160"/>
      <c r="AN43" s="1160"/>
      <c r="AO43" s="1160"/>
      <c r="AP43" s="1160"/>
      <c r="AQ43" s="1159"/>
      <c r="AR43" s="1159"/>
      <c r="AS43" s="1159"/>
      <c r="AT43" s="1159"/>
      <c r="AU43" s="1159"/>
      <c r="AV43" s="1160"/>
      <c r="AW43" s="1160"/>
      <c r="AX43" s="1159"/>
      <c r="AY43" s="1159"/>
      <c r="AZ43" s="1165"/>
      <c r="BA43" s="1155"/>
      <c r="BB43" s="1156"/>
      <c r="BC43" s="1157"/>
      <c r="BD43" s="1158"/>
      <c r="BE43" s="1162"/>
      <c r="BF43" s="801"/>
      <c r="BG43" s="801"/>
      <c r="BH43" s="801"/>
      <c r="BI43" s="801"/>
      <c r="BJ43" s="801"/>
      <c r="BK43" s="801"/>
      <c r="BL43" s="801"/>
      <c r="BM43" s="801"/>
      <c r="BN43" s="801"/>
      <c r="BO43" s="801"/>
      <c r="BP43" s="801"/>
      <c r="BQ43" s="801"/>
      <c r="BR43" s="801"/>
      <c r="BS43" s="801"/>
      <c r="BT43" s="801"/>
      <c r="BU43" s="801"/>
      <c r="BV43" s="801"/>
      <c r="BW43" s="801"/>
      <c r="BX43" s="801"/>
      <c r="BY43" s="52"/>
      <c r="BZ43" s="52"/>
      <c r="CA43" s="52"/>
      <c r="CB43" s="52"/>
      <c r="CC43" s="52"/>
      <c r="CD43" s="52"/>
      <c r="CE43" s="52"/>
      <c r="CF43" s="52"/>
      <c r="CG43" s="52"/>
      <c r="CH43" s="52"/>
      <c r="CI43" s="52"/>
      <c r="CJ43" s="52"/>
      <c r="CK43" s="52"/>
      <c r="CL43" s="52"/>
      <c r="CM43" s="52"/>
      <c r="CN43" s="52"/>
      <c r="CO43" s="52"/>
      <c r="CP43" s="52"/>
      <c r="CQ43" s="52"/>
      <c r="CR43" s="52"/>
      <c r="CS43" s="52"/>
      <c r="CT43" s="52"/>
      <c r="CU43" s="52"/>
      <c r="CV43" s="52"/>
      <c r="CW43" s="52"/>
      <c r="CX43" s="52"/>
      <c r="CY43" s="52"/>
      <c r="CZ43" s="52"/>
      <c r="DA43" s="52"/>
      <c r="DB43" s="52"/>
      <c r="DC43" s="52"/>
      <c r="DD43" s="52"/>
      <c r="DE43" s="52"/>
      <c r="DF43" s="52"/>
      <c r="DG43" s="52"/>
      <c r="DH43" s="52"/>
      <c r="DI43" s="52"/>
      <c r="DJ43" s="52"/>
      <c r="DK43" s="52"/>
      <c r="DL43" s="52"/>
      <c r="DM43" s="52"/>
      <c r="DN43" s="52"/>
      <c r="DO43" s="52"/>
      <c r="DP43" s="52"/>
    </row>
    <row r="44" spans="1:120" s="61" customFormat="1" ht="12.75" customHeight="1">
      <c r="A44" s="64"/>
      <c r="B44" s="126"/>
      <c r="C44" s="128">
        <v>36</v>
      </c>
      <c r="D44" s="112" t="s">
        <v>182</v>
      </c>
      <c r="E44" s="121" t="s">
        <v>331</v>
      </c>
      <c r="F44" s="165">
        <v>4.907793719545305</v>
      </c>
      <c r="G44" s="129">
        <v>9142.615855905975</v>
      </c>
      <c r="H44" s="129">
        <v>3.1104735805293611E-2</v>
      </c>
      <c r="I44" s="129">
        <v>0.33724152155700216</v>
      </c>
      <c r="J44" s="129">
        <v>1.4640753229454881</v>
      </c>
      <c r="K44" s="129">
        <v>0.98245884013595064</v>
      </c>
      <c r="L44" s="780">
        <v>0</v>
      </c>
      <c r="M44" s="781">
        <v>0.4450507838147067</v>
      </c>
      <c r="N44" s="780">
        <v>0</v>
      </c>
      <c r="O44" s="780">
        <v>0</v>
      </c>
      <c r="P44" s="780">
        <v>0</v>
      </c>
      <c r="Q44" s="129">
        <v>0</v>
      </c>
      <c r="R44" s="129">
        <v>0.64898962141044514</v>
      </c>
      <c r="S44" s="129">
        <v>0.73735117743395351</v>
      </c>
      <c r="T44" s="129">
        <v>0.13914002478558468</v>
      </c>
      <c r="U44" s="129">
        <v>67.901328423470957</v>
      </c>
      <c r="V44" s="780">
        <v>0</v>
      </c>
      <c r="W44" s="780">
        <v>0</v>
      </c>
      <c r="X44" s="782">
        <v>0</v>
      </c>
      <c r="Y44" s="168">
        <v>9220.2103900768761</v>
      </c>
      <c r="Z44" s="115"/>
      <c r="AA44" s="52"/>
      <c r="AB44" s="1155"/>
      <c r="AC44" s="1156"/>
      <c r="AD44" s="1157"/>
      <c r="AE44" s="1158"/>
      <c r="AF44" s="1159"/>
      <c r="AG44" s="1159"/>
      <c r="AH44" s="1159"/>
      <c r="AI44" s="1159"/>
      <c r="AJ44" s="1159"/>
      <c r="AK44" s="1159"/>
      <c r="AL44" s="1160"/>
      <c r="AM44" s="1160"/>
      <c r="AN44" s="1160"/>
      <c r="AO44" s="1160"/>
      <c r="AP44" s="1160"/>
      <c r="AQ44" s="1159"/>
      <c r="AR44" s="1159"/>
      <c r="AS44" s="1159"/>
      <c r="AT44" s="1159"/>
      <c r="AU44" s="1159"/>
      <c r="AV44" s="1160"/>
      <c r="AW44" s="1160"/>
      <c r="AX44" s="1159"/>
      <c r="AY44" s="1159"/>
      <c r="AZ44" s="1165"/>
      <c r="BA44" s="1155"/>
      <c r="BB44" s="1156"/>
      <c r="BC44" s="1157"/>
      <c r="BD44" s="1158"/>
      <c r="BE44" s="1162"/>
      <c r="BF44" s="801"/>
      <c r="BG44" s="801"/>
      <c r="BH44" s="801"/>
      <c r="BI44" s="801"/>
      <c r="BJ44" s="801"/>
      <c r="BK44" s="801"/>
      <c r="BL44" s="801"/>
      <c r="BM44" s="801"/>
      <c r="BN44" s="801"/>
      <c r="BO44" s="801"/>
      <c r="BP44" s="801"/>
      <c r="BQ44" s="801"/>
      <c r="BR44" s="801"/>
      <c r="BS44" s="801"/>
      <c r="BT44" s="801"/>
      <c r="BU44" s="801"/>
      <c r="BV44" s="801"/>
      <c r="BW44" s="801"/>
      <c r="BX44" s="801"/>
      <c r="BY44" s="52"/>
      <c r="BZ44" s="52"/>
      <c r="CA44" s="52"/>
      <c r="CB44" s="52"/>
      <c r="CC44" s="52"/>
      <c r="CD44" s="52"/>
      <c r="CE44" s="52"/>
      <c r="CF44" s="52"/>
      <c r="CG44" s="52"/>
      <c r="CH44" s="52"/>
      <c r="CI44" s="52"/>
      <c r="CJ44" s="52"/>
      <c r="CK44" s="52"/>
      <c r="CL44" s="52"/>
      <c r="CM44" s="52"/>
      <c r="CN44" s="52"/>
      <c r="CO44" s="52"/>
      <c r="CP44" s="52"/>
      <c r="CQ44" s="52"/>
      <c r="CR44" s="52"/>
      <c r="CS44" s="52"/>
      <c r="CT44" s="52"/>
      <c r="CU44" s="52"/>
      <c r="CV44" s="52"/>
      <c r="CW44" s="52"/>
      <c r="CX44" s="52"/>
      <c r="CY44" s="52"/>
      <c r="CZ44" s="52"/>
      <c r="DA44" s="52"/>
      <c r="DB44" s="52"/>
      <c r="DC44" s="52"/>
      <c r="DD44" s="52"/>
      <c r="DE44" s="52"/>
      <c r="DF44" s="52"/>
      <c r="DG44" s="52"/>
      <c r="DH44" s="52"/>
      <c r="DI44" s="52"/>
      <c r="DJ44" s="52"/>
      <c r="DK44" s="52"/>
      <c r="DL44" s="52"/>
      <c r="DM44" s="52"/>
      <c r="DN44" s="52"/>
      <c r="DO44" s="52"/>
      <c r="DP44" s="52"/>
    </row>
    <row r="45" spans="1:120" s="61" customFormat="1" ht="12.75" customHeight="1">
      <c r="A45" s="64"/>
      <c r="B45" s="118"/>
      <c r="C45" s="120">
        <v>37</v>
      </c>
      <c r="D45" s="112" t="s">
        <v>183</v>
      </c>
      <c r="E45" s="121" t="s">
        <v>332</v>
      </c>
      <c r="F45" s="165">
        <v>54.193450174993288</v>
      </c>
      <c r="G45" s="129">
        <v>76816.537922124713</v>
      </c>
      <c r="H45" s="129">
        <v>10.708040286858889</v>
      </c>
      <c r="I45" s="129">
        <v>0.20178755708456517</v>
      </c>
      <c r="J45" s="129">
        <v>2.5918971203164363E-2</v>
      </c>
      <c r="K45" s="129">
        <v>2.3333786451389016</v>
      </c>
      <c r="L45" s="780">
        <v>0</v>
      </c>
      <c r="M45" s="781">
        <v>0.24068552248457162</v>
      </c>
      <c r="N45" s="780">
        <v>0</v>
      </c>
      <c r="O45" s="780">
        <v>0</v>
      </c>
      <c r="P45" s="780">
        <v>0</v>
      </c>
      <c r="Q45" s="129">
        <v>5.0125007722882384E-5</v>
      </c>
      <c r="R45" s="129">
        <v>7.7807872237720446</v>
      </c>
      <c r="S45" s="129">
        <v>0.15625840424673951</v>
      </c>
      <c r="T45" s="129">
        <v>1.5304364803572463</v>
      </c>
      <c r="U45" s="129">
        <v>7.4975343178049556</v>
      </c>
      <c r="V45" s="780">
        <v>0</v>
      </c>
      <c r="W45" s="780">
        <v>0</v>
      </c>
      <c r="X45" s="782">
        <v>56.511943612851574</v>
      </c>
      <c r="Y45" s="168">
        <v>76957.71819344649</v>
      </c>
      <c r="Z45" s="115"/>
      <c r="AA45" s="52"/>
      <c r="AB45" s="1155"/>
      <c r="AC45" s="1156"/>
      <c r="AD45" s="1157"/>
      <c r="AE45" s="1158"/>
      <c r="AF45" s="1159"/>
      <c r="AG45" s="1159"/>
      <c r="AH45" s="1159"/>
      <c r="AI45" s="1159"/>
      <c r="AJ45" s="1159"/>
      <c r="AK45" s="1159"/>
      <c r="AL45" s="1160"/>
      <c r="AM45" s="1160"/>
      <c r="AN45" s="1160"/>
      <c r="AO45" s="1160"/>
      <c r="AP45" s="1160"/>
      <c r="AQ45" s="1159"/>
      <c r="AR45" s="1159"/>
      <c r="AS45" s="1159"/>
      <c r="AT45" s="1159"/>
      <c r="AU45" s="1159"/>
      <c r="AV45" s="1160"/>
      <c r="AW45" s="1160"/>
      <c r="AX45" s="1159"/>
      <c r="AY45" s="1159"/>
      <c r="AZ45" s="1165"/>
      <c r="BA45" s="1155"/>
      <c r="BB45" s="1156"/>
      <c r="BC45" s="1157"/>
      <c r="BD45" s="1158"/>
      <c r="BE45" s="1162"/>
      <c r="BF45" s="801"/>
      <c r="BG45" s="801"/>
      <c r="BH45" s="801"/>
      <c r="BI45" s="801"/>
      <c r="BJ45" s="801"/>
      <c r="BK45" s="801"/>
      <c r="BL45" s="801"/>
      <c r="BM45" s="801"/>
      <c r="BN45" s="801"/>
      <c r="BO45" s="801"/>
      <c r="BP45" s="801"/>
      <c r="BQ45" s="801"/>
      <c r="BR45" s="801"/>
      <c r="BS45" s="801"/>
      <c r="BT45" s="801"/>
      <c r="BU45" s="801"/>
      <c r="BV45" s="801"/>
      <c r="BW45" s="801"/>
      <c r="BX45" s="801"/>
      <c r="BY45" s="52"/>
      <c r="BZ45" s="52"/>
      <c r="CA45" s="52"/>
      <c r="CB45" s="52"/>
      <c r="CC45" s="52"/>
      <c r="CD45" s="52"/>
      <c r="CE45" s="52"/>
      <c r="CF45" s="52"/>
      <c r="CG45" s="52"/>
      <c r="CH45" s="52"/>
      <c r="CI45" s="52"/>
      <c r="CJ45" s="52"/>
      <c r="CK45" s="52"/>
      <c r="CL45" s="52"/>
      <c r="CM45" s="52"/>
      <c r="CN45" s="52"/>
      <c r="CO45" s="52"/>
      <c r="CP45" s="52"/>
      <c r="CQ45" s="52"/>
      <c r="CR45" s="52"/>
      <c r="CS45" s="52"/>
      <c r="CT45" s="52"/>
      <c r="CU45" s="52"/>
      <c r="CV45" s="52"/>
      <c r="CW45" s="52"/>
      <c r="CX45" s="52"/>
      <c r="CY45" s="52"/>
      <c r="CZ45" s="52"/>
      <c r="DA45" s="52"/>
      <c r="DB45" s="52"/>
      <c r="DC45" s="52"/>
      <c r="DD45" s="52"/>
      <c r="DE45" s="52"/>
      <c r="DF45" s="52"/>
      <c r="DG45" s="52"/>
      <c r="DH45" s="52"/>
      <c r="DI45" s="52"/>
      <c r="DJ45" s="52"/>
      <c r="DK45" s="52"/>
      <c r="DL45" s="52"/>
      <c r="DM45" s="52"/>
      <c r="DN45" s="52"/>
      <c r="DO45" s="52"/>
    </row>
    <row r="46" spans="1:120" s="61" customFormat="1" ht="12.75" customHeight="1">
      <c r="A46" s="64"/>
      <c r="B46" s="126" t="s">
        <v>184</v>
      </c>
      <c r="C46" s="282"/>
      <c r="D46" s="275" t="s">
        <v>333</v>
      </c>
      <c r="E46" s="276" t="s">
        <v>334</v>
      </c>
      <c r="F46" s="783">
        <v>0.44202801591309787</v>
      </c>
      <c r="G46" s="784">
        <v>1.5270172317660433</v>
      </c>
      <c r="H46" s="784">
        <v>0.83182658472427118</v>
      </c>
      <c r="I46" s="784">
        <v>0.41159147142233005</v>
      </c>
      <c r="J46" s="784">
        <v>5.9285269727208423</v>
      </c>
      <c r="K46" s="784">
        <v>12.757477723859274</v>
      </c>
      <c r="L46" s="785">
        <v>1.3387736662774763</v>
      </c>
      <c r="M46" s="785">
        <v>1.836679223696801</v>
      </c>
      <c r="N46" s="780">
        <v>0</v>
      </c>
      <c r="O46" s="780">
        <v>0</v>
      </c>
      <c r="P46" s="780">
        <v>0</v>
      </c>
      <c r="Q46" s="784">
        <v>2.3767127824378083</v>
      </c>
      <c r="R46" s="784">
        <v>12.023947800319844</v>
      </c>
      <c r="S46" s="784">
        <v>4.3235205692502054</v>
      </c>
      <c r="T46" s="784">
        <v>1.4999999999999999E-2</v>
      </c>
      <c r="U46" s="784">
        <v>33.488680921548585</v>
      </c>
      <c r="V46" s="780">
        <v>0</v>
      </c>
      <c r="W46" s="780">
        <v>0</v>
      </c>
      <c r="X46" s="786">
        <v>0</v>
      </c>
      <c r="Y46" s="787">
        <v>77.301782963936574</v>
      </c>
      <c r="Z46" s="115"/>
      <c r="AA46" s="52"/>
      <c r="AB46" s="1155"/>
      <c r="AC46" s="1156"/>
      <c r="AD46" s="1157"/>
      <c r="AE46" s="1158"/>
      <c r="AF46" s="1159"/>
      <c r="AG46" s="1159"/>
      <c r="AH46" s="1159"/>
      <c r="AI46" s="1159"/>
      <c r="AJ46" s="1159"/>
      <c r="AK46" s="1159"/>
      <c r="AL46" s="1160"/>
      <c r="AM46" s="1160"/>
      <c r="AN46" s="1160"/>
      <c r="AO46" s="1160"/>
      <c r="AP46" s="1160"/>
      <c r="AQ46" s="1159"/>
      <c r="AR46" s="1159"/>
      <c r="AS46" s="1159"/>
      <c r="AT46" s="1159"/>
      <c r="AU46" s="1159"/>
      <c r="AV46" s="1160"/>
      <c r="AW46" s="1160"/>
      <c r="AX46" s="1159"/>
      <c r="AY46" s="1159"/>
      <c r="AZ46" s="1165"/>
      <c r="BA46" s="1155"/>
      <c r="BB46" s="1156"/>
      <c r="BC46" s="1157"/>
      <c r="BD46" s="1158"/>
      <c r="BE46" s="1162"/>
      <c r="BF46" s="801"/>
      <c r="BG46" s="801"/>
      <c r="BH46" s="801"/>
      <c r="BI46" s="801"/>
      <c r="BJ46" s="801"/>
      <c r="BK46" s="801"/>
      <c r="BL46" s="801"/>
      <c r="BM46" s="801"/>
      <c r="BN46" s="801"/>
      <c r="BO46" s="801"/>
      <c r="BP46" s="801"/>
      <c r="BQ46" s="801"/>
      <c r="BR46" s="801"/>
      <c r="BS46" s="801"/>
      <c r="BT46" s="801"/>
      <c r="BU46" s="801"/>
      <c r="BV46" s="801"/>
      <c r="BW46" s="801"/>
      <c r="BX46" s="801"/>
      <c r="BY46" s="52"/>
      <c r="BZ46" s="52"/>
      <c r="CA46" s="52"/>
      <c r="CB46" s="52"/>
      <c r="CC46" s="52"/>
      <c r="CD46" s="52"/>
      <c r="CE46" s="52"/>
      <c r="CF46" s="52"/>
      <c r="CG46" s="52"/>
      <c r="CH46" s="52"/>
      <c r="CI46" s="52"/>
      <c r="CJ46" s="52"/>
      <c r="CK46" s="52"/>
      <c r="CL46" s="52"/>
      <c r="CM46" s="52"/>
      <c r="CN46" s="52"/>
      <c r="CO46" s="52"/>
      <c r="CP46" s="52"/>
      <c r="CQ46" s="52"/>
      <c r="CR46" s="52"/>
      <c r="CS46" s="52"/>
      <c r="CT46" s="52"/>
      <c r="CU46" s="52"/>
      <c r="CV46" s="52"/>
      <c r="CW46" s="52"/>
      <c r="CX46" s="52"/>
      <c r="CY46" s="52"/>
      <c r="CZ46" s="52"/>
      <c r="DA46" s="52"/>
      <c r="DB46" s="52"/>
      <c r="DC46" s="52"/>
      <c r="DD46" s="52"/>
      <c r="DE46" s="52"/>
      <c r="DF46" s="52"/>
      <c r="DG46" s="52"/>
      <c r="DH46" s="52"/>
      <c r="DI46" s="52"/>
      <c r="DJ46" s="52"/>
      <c r="DK46" s="52"/>
      <c r="DL46" s="52"/>
      <c r="DM46" s="52"/>
      <c r="DN46" s="52"/>
      <c r="DO46" s="52"/>
    </row>
    <row r="47" spans="1:120" s="32" customFormat="1" ht="12.75" customHeight="1">
      <c r="A47" s="65"/>
      <c r="B47" s="126"/>
      <c r="C47" s="128">
        <v>38</v>
      </c>
      <c r="D47" s="112" t="s">
        <v>185</v>
      </c>
      <c r="E47" s="121" t="s">
        <v>335</v>
      </c>
      <c r="F47" s="165">
        <v>0</v>
      </c>
      <c r="G47" s="129">
        <v>7.9679368381769863E-3</v>
      </c>
      <c r="H47" s="129">
        <v>8.1070043599844058E-2</v>
      </c>
      <c r="I47" s="129">
        <v>0</v>
      </c>
      <c r="J47" s="129">
        <v>0</v>
      </c>
      <c r="K47" s="129">
        <v>5.5058439572398221</v>
      </c>
      <c r="L47" s="780">
        <v>0</v>
      </c>
      <c r="M47" s="781">
        <v>0</v>
      </c>
      <c r="N47" s="780">
        <v>0</v>
      </c>
      <c r="O47" s="780">
        <v>0</v>
      </c>
      <c r="P47" s="780">
        <v>0</v>
      </c>
      <c r="Q47" s="129">
        <v>0</v>
      </c>
      <c r="R47" s="129">
        <v>2.5834807260496455</v>
      </c>
      <c r="S47" s="129">
        <v>4.0329163408832054</v>
      </c>
      <c r="T47" s="129">
        <v>0</v>
      </c>
      <c r="U47" s="129">
        <v>0.74641674937795477</v>
      </c>
      <c r="V47" s="780">
        <v>0</v>
      </c>
      <c r="W47" s="780">
        <v>0</v>
      </c>
      <c r="X47" s="782">
        <v>0</v>
      </c>
      <c r="Y47" s="168">
        <v>12.957695753988649</v>
      </c>
      <c r="Z47" s="130"/>
      <c r="AA47" s="33"/>
      <c r="AB47" s="1155"/>
      <c r="AC47" s="1156"/>
      <c r="AD47" s="1157"/>
      <c r="AE47" s="1158"/>
      <c r="AF47" s="1159"/>
      <c r="AG47" s="1159"/>
      <c r="AH47" s="1159"/>
      <c r="AI47" s="1159"/>
      <c r="AJ47" s="1159"/>
      <c r="AK47" s="1159"/>
      <c r="AL47" s="1160"/>
      <c r="AM47" s="1160"/>
      <c r="AN47" s="1160"/>
      <c r="AO47" s="1160"/>
      <c r="AP47" s="1160"/>
      <c r="AQ47" s="1159"/>
      <c r="AR47" s="1159"/>
      <c r="AS47" s="1159"/>
      <c r="AT47" s="1159"/>
      <c r="AU47" s="1159"/>
      <c r="AV47" s="1160"/>
      <c r="AW47" s="1160"/>
      <c r="AX47" s="1159"/>
      <c r="AY47" s="1159"/>
      <c r="AZ47" s="791"/>
      <c r="BA47" s="1155"/>
      <c r="BB47" s="1156"/>
      <c r="BC47" s="1157"/>
      <c r="BD47" s="1158"/>
      <c r="BE47" s="1162"/>
      <c r="BF47" s="801"/>
      <c r="BG47" s="801"/>
      <c r="BH47" s="801"/>
      <c r="BI47" s="801"/>
      <c r="BJ47" s="801"/>
      <c r="BK47" s="801"/>
      <c r="BL47" s="801"/>
      <c r="BM47" s="801"/>
      <c r="BN47" s="801"/>
      <c r="BO47" s="801"/>
      <c r="BP47" s="801"/>
      <c r="BQ47" s="801"/>
      <c r="BR47" s="801"/>
      <c r="BS47" s="801"/>
      <c r="BT47" s="801"/>
      <c r="BU47" s="801"/>
      <c r="BV47" s="801"/>
      <c r="BW47" s="801"/>
      <c r="BX47" s="801"/>
      <c r="BY47" s="33"/>
      <c r="BZ47" s="33"/>
      <c r="CA47" s="33"/>
      <c r="CB47" s="33"/>
      <c r="CC47" s="33"/>
      <c r="CD47" s="33"/>
      <c r="CE47" s="33"/>
      <c r="CF47" s="33"/>
      <c r="CG47" s="33"/>
      <c r="CH47" s="33"/>
      <c r="CI47" s="33"/>
      <c r="CJ47" s="33"/>
      <c r="CK47" s="33"/>
      <c r="CL47" s="33"/>
      <c r="CM47" s="33"/>
      <c r="CN47" s="33"/>
      <c r="CO47" s="33"/>
      <c r="CP47" s="33"/>
      <c r="CQ47" s="33"/>
      <c r="CR47" s="33"/>
      <c r="CS47" s="33"/>
      <c r="CT47" s="33"/>
      <c r="CU47" s="33"/>
      <c r="CV47" s="33"/>
      <c r="CW47" s="33"/>
      <c r="CX47" s="33"/>
      <c r="CY47" s="33"/>
      <c r="CZ47" s="33"/>
      <c r="DA47" s="33"/>
      <c r="DB47" s="33"/>
      <c r="DC47" s="33"/>
      <c r="DD47" s="33"/>
      <c r="DE47" s="33"/>
      <c r="DF47" s="33"/>
      <c r="DG47" s="33"/>
      <c r="DH47" s="33"/>
      <c r="DI47" s="33"/>
      <c r="DJ47" s="33"/>
      <c r="DK47" s="33"/>
      <c r="DL47" s="33"/>
      <c r="DM47" s="33"/>
      <c r="DN47" s="33"/>
      <c r="DO47" s="33"/>
    </row>
    <row r="48" spans="1:120" s="32" customFormat="1" ht="12.75" customHeight="1">
      <c r="A48" s="65"/>
      <c r="B48" s="109"/>
      <c r="C48" s="120">
        <v>39</v>
      </c>
      <c r="D48" s="112" t="s">
        <v>186</v>
      </c>
      <c r="E48" s="121" t="s">
        <v>336</v>
      </c>
      <c r="F48" s="165">
        <v>0</v>
      </c>
      <c r="G48" s="129">
        <v>0.2162021628251497</v>
      </c>
      <c r="H48" s="129">
        <v>5.9999999999999995E-5</v>
      </c>
      <c r="I48" s="129">
        <v>0</v>
      </c>
      <c r="J48" s="129">
        <v>1.9292895442359248E-3</v>
      </c>
      <c r="K48" s="129">
        <v>3.1417809357437223</v>
      </c>
      <c r="L48" s="780">
        <v>0</v>
      </c>
      <c r="M48" s="781">
        <v>1.1715744065723415E-2</v>
      </c>
      <c r="N48" s="780">
        <v>0</v>
      </c>
      <c r="O48" s="780">
        <v>0</v>
      </c>
      <c r="P48" s="780">
        <v>0</v>
      </c>
      <c r="Q48" s="129">
        <v>0</v>
      </c>
      <c r="R48" s="129">
        <v>7.3111095862547231</v>
      </c>
      <c r="S48" s="129">
        <v>2.8271617871693064E-2</v>
      </c>
      <c r="T48" s="129">
        <v>0</v>
      </c>
      <c r="U48" s="129">
        <v>1.1233481295147694</v>
      </c>
      <c r="V48" s="780">
        <v>0</v>
      </c>
      <c r="W48" s="780">
        <v>0</v>
      </c>
      <c r="X48" s="782">
        <v>0</v>
      </c>
      <c r="Y48" s="168">
        <v>11.834417465820017</v>
      </c>
      <c r="Z48" s="130"/>
      <c r="AA48" s="33"/>
      <c r="AB48" s="1155"/>
      <c r="AC48" s="1156"/>
      <c r="AD48" s="1157"/>
      <c r="AE48" s="1158"/>
      <c r="AF48" s="1159"/>
      <c r="AG48" s="1159"/>
      <c r="AH48" s="1159"/>
      <c r="AI48" s="1159"/>
      <c r="AJ48" s="1159"/>
      <c r="AK48" s="1159"/>
      <c r="AL48" s="1160"/>
      <c r="AM48" s="1160"/>
      <c r="AN48" s="1160"/>
      <c r="AO48" s="1160"/>
      <c r="AP48" s="1160"/>
      <c r="AQ48" s="1159"/>
      <c r="AR48" s="1159"/>
      <c r="AS48" s="1159"/>
      <c r="AT48" s="1159"/>
      <c r="AU48" s="1159"/>
      <c r="AV48" s="1160"/>
      <c r="AW48" s="1160"/>
      <c r="AX48" s="1159"/>
      <c r="AY48" s="1159"/>
      <c r="AZ48" s="791"/>
      <c r="BA48" s="1155"/>
      <c r="BB48" s="1156"/>
      <c r="BC48" s="1157"/>
      <c r="BD48" s="1158"/>
      <c r="BE48" s="1162"/>
      <c r="BF48" s="801"/>
      <c r="BG48" s="801"/>
      <c r="BH48" s="801"/>
      <c r="BI48" s="801"/>
      <c r="BJ48" s="801"/>
      <c r="BK48" s="801"/>
      <c r="BL48" s="801"/>
      <c r="BM48" s="801"/>
      <c r="BN48" s="801"/>
      <c r="BO48" s="801"/>
      <c r="BP48" s="801"/>
      <c r="BQ48" s="801"/>
      <c r="BR48" s="801"/>
      <c r="BS48" s="801"/>
      <c r="BT48" s="801"/>
      <c r="BU48" s="801"/>
      <c r="BV48" s="801"/>
      <c r="BW48" s="801"/>
      <c r="BX48" s="801"/>
      <c r="BY48" s="33"/>
      <c r="BZ48" s="33"/>
      <c r="CA48" s="33"/>
      <c r="CB48" s="33"/>
      <c r="CC48" s="33"/>
      <c r="CD48" s="33"/>
      <c r="CE48" s="33"/>
      <c r="CF48" s="33"/>
      <c r="CG48" s="33"/>
      <c r="CH48" s="33"/>
      <c r="CI48" s="33"/>
      <c r="CJ48" s="33"/>
      <c r="CK48" s="33"/>
      <c r="CL48" s="33"/>
      <c r="CM48" s="33"/>
      <c r="CN48" s="33"/>
      <c r="CO48" s="33"/>
      <c r="CP48" s="33"/>
      <c r="CQ48" s="33"/>
      <c r="CR48" s="33"/>
      <c r="CS48" s="33"/>
      <c r="CT48" s="33"/>
      <c r="CU48" s="33"/>
      <c r="CV48" s="33"/>
      <c r="CW48" s="33"/>
      <c r="CX48" s="33"/>
      <c r="CY48" s="33"/>
      <c r="CZ48" s="33"/>
      <c r="DA48" s="33"/>
      <c r="DB48" s="33"/>
      <c r="DC48" s="33"/>
      <c r="DD48" s="33"/>
      <c r="DE48" s="33"/>
      <c r="DF48" s="33"/>
      <c r="DG48" s="33"/>
      <c r="DH48" s="33"/>
      <c r="DI48" s="33"/>
      <c r="DJ48" s="33"/>
      <c r="DK48" s="33"/>
      <c r="DL48" s="33"/>
      <c r="DM48" s="33"/>
      <c r="DN48" s="33"/>
      <c r="DO48" s="33"/>
    </row>
    <row r="49" spans="1:119" s="58" customFormat="1" ht="12.75" customHeight="1">
      <c r="A49" s="65"/>
      <c r="B49" s="109"/>
      <c r="C49" s="120">
        <v>40</v>
      </c>
      <c r="D49" s="112" t="s">
        <v>187</v>
      </c>
      <c r="E49" s="121" t="s">
        <v>337</v>
      </c>
      <c r="F49" s="165">
        <v>0</v>
      </c>
      <c r="G49" s="129">
        <v>0.61730425015604518</v>
      </c>
      <c r="H49" s="129">
        <v>1.0369999999999999E-3</v>
      </c>
      <c r="I49" s="129">
        <v>0</v>
      </c>
      <c r="J49" s="129">
        <v>0</v>
      </c>
      <c r="K49" s="129">
        <v>3.0337201316945759</v>
      </c>
      <c r="L49" s="780">
        <v>0</v>
      </c>
      <c r="M49" s="781">
        <v>3.3591130128974043E-4</v>
      </c>
      <c r="N49" s="780">
        <v>0</v>
      </c>
      <c r="O49" s="780">
        <v>0</v>
      </c>
      <c r="P49" s="780">
        <v>0</v>
      </c>
      <c r="Q49" s="129">
        <v>0</v>
      </c>
      <c r="R49" s="129">
        <v>1.4475316009137749</v>
      </c>
      <c r="S49" s="129">
        <v>0.21923674889529915</v>
      </c>
      <c r="T49" s="129">
        <v>0</v>
      </c>
      <c r="U49" s="129">
        <v>0</v>
      </c>
      <c r="V49" s="780">
        <v>0</v>
      </c>
      <c r="W49" s="780">
        <v>0</v>
      </c>
      <c r="X49" s="782">
        <v>0</v>
      </c>
      <c r="Y49" s="168">
        <v>5.3191656429609848</v>
      </c>
      <c r="Z49" s="130"/>
      <c r="AA49" s="33"/>
      <c r="AB49" s="1155"/>
      <c r="AC49" s="1156"/>
      <c r="AD49" s="1157"/>
      <c r="AE49" s="1158"/>
      <c r="AF49" s="1159"/>
      <c r="AG49" s="1159"/>
      <c r="AH49" s="1159"/>
      <c r="AI49" s="1159"/>
      <c r="AJ49" s="1159"/>
      <c r="AK49" s="1159"/>
      <c r="AL49" s="1160"/>
      <c r="AM49" s="1160"/>
      <c r="AN49" s="1160"/>
      <c r="AO49" s="1160"/>
      <c r="AP49" s="1160"/>
      <c r="AQ49" s="1159"/>
      <c r="AR49" s="1159"/>
      <c r="AS49" s="1159"/>
      <c r="AT49" s="1159"/>
      <c r="AU49" s="1159"/>
      <c r="AV49" s="1160"/>
      <c r="AW49" s="1160"/>
      <c r="AX49" s="1159"/>
      <c r="AY49" s="1159"/>
      <c r="AZ49" s="791"/>
      <c r="BA49" s="1155"/>
      <c r="BB49" s="1156"/>
      <c r="BC49" s="1157"/>
      <c r="BD49" s="1158"/>
      <c r="BE49" s="1162"/>
      <c r="BF49" s="801"/>
      <c r="BG49" s="801"/>
      <c r="BH49" s="801"/>
      <c r="BI49" s="801"/>
      <c r="BJ49" s="801"/>
      <c r="BK49" s="801"/>
      <c r="BL49" s="801"/>
      <c r="BM49" s="801"/>
      <c r="BN49" s="801"/>
      <c r="BO49" s="801"/>
      <c r="BP49" s="801"/>
      <c r="BQ49" s="801"/>
      <c r="BR49" s="801"/>
      <c r="BS49" s="801"/>
      <c r="BT49" s="801"/>
      <c r="BU49" s="801"/>
      <c r="BV49" s="801"/>
      <c r="BW49" s="801"/>
      <c r="BX49" s="801"/>
      <c r="BY49" s="33"/>
      <c r="BZ49" s="33"/>
      <c r="CA49" s="33"/>
      <c r="CB49" s="33"/>
      <c r="CC49" s="33"/>
      <c r="CD49" s="33"/>
      <c r="CE49" s="33"/>
      <c r="CF49" s="33"/>
      <c r="CG49" s="33"/>
      <c r="CH49" s="33"/>
      <c r="CI49" s="33"/>
      <c r="CJ49" s="33"/>
      <c r="CK49" s="33"/>
      <c r="CL49" s="33"/>
      <c r="CM49" s="33"/>
      <c r="CN49" s="33"/>
      <c r="CO49" s="33"/>
      <c r="CP49" s="33"/>
      <c r="CQ49" s="33"/>
      <c r="CR49" s="33"/>
      <c r="CS49" s="33"/>
      <c r="CT49" s="33"/>
      <c r="CU49" s="33"/>
      <c r="CV49" s="33"/>
      <c r="CW49" s="33"/>
      <c r="CX49" s="33"/>
      <c r="CY49" s="33"/>
      <c r="CZ49" s="33"/>
      <c r="DA49" s="33"/>
      <c r="DB49" s="33"/>
      <c r="DC49" s="33"/>
      <c r="DD49" s="33"/>
      <c r="DE49" s="33"/>
      <c r="DF49" s="33"/>
      <c r="DG49" s="33"/>
      <c r="DH49" s="33"/>
      <c r="DI49" s="33"/>
      <c r="DJ49" s="33"/>
      <c r="DK49" s="33"/>
      <c r="DL49" s="33"/>
      <c r="DM49" s="33"/>
      <c r="DN49" s="33"/>
      <c r="DO49" s="33"/>
    </row>
    <row r="50" spans="1:119" s="32" customFormat="1" ht="12.75" customHeight="1">
      <c r="A50" s="65"/>
      <c r="B50" s="109"/>
      <c r="C50" s="120">
        <v>41</v>
      </c>
      <c r="D50" s="112" t="s">
        <v>188</v>
      </c>
      <c r="E50" s="121" t="s">
        <v>338</v>
      </c>
      <c r="F50" s="165">
        <v>0</v>
      </c>
      <c r="G50" s="129">
        <v>0</v>
      </c>
      <c r="H50" s="129">
        <v>9.8162919532758242E-2</v>
      </c>
      <c r="I50" s="129">
        <v>0</v>
      </c>
      <c r="J50" s="129">
        <v>1.5002505396524835</v>
      </c>
      <c r="K50" s="129">
        <v>3.5306648680899547E-3</v>
      </c>
      <c r="L50" s="780">
        <v>0</v>
      </c>
      <c r="M50" s="781">
        <v>0</v>
      </c>
      <c r="N50" s="780">
        <v>0</v>
      </c>
      <c r="O50" s="780">
        <v>0</v>
      </c>
      <c r="P50" s="780">
        <v>0</v>
      </c>
      <c r="Q50" s="129">
        <v>0</v>
      </c>
      <c r="R50" s="129">
        <v>1.7247405805274447E-3</v>
      </c>
      <c r="S50" s="129">
        <v>0</v>
      </c>
      <c r="T50" s="129">
        <v>0</v>
      </c>
      <c r="U50" s="129">
        <v>0</v>
      </c>
      <c r="V50" s="780">
        <v>0</v>
      </c>
      <c r="W50" s="780">
        <v>0</v>
      </c>
      <c r="X50" s="782">
        <v>0</v>
      </c>
      <c r="Y50" s="168">
        <v>1.6036688646338588</v>
      </c>
      <c r="Z50" s="130"/>
      <c r="AA50" s="33"/>
      <c r="AB50" s="1155"/>
      <c r="AC50" s="1156"/>
      <c r="AD50" s="1157"/>
      <c r="AE50" s="1158"/>
      <c r="AF50" s="1159"/>
      <c r="AG50" s="1159"/>
      <c r="AH50" s="1159"/>
      <c r="AI50" s="1159"/>
      <c r="AJ50" s="1159"/>
      <c r="AK50" s="1159"/>
      <c r="AL50" s="1160"/>
      <c r="AM50" s="1160"/>
      <c r="AN50" s="1160"/>
      <c r="AO50" s="1160"/>
      <c r="AP50" s="1160"/>
      <c r="AQ50" s="1159"/>
      <c r="AR50" s="1159"/>
      <c r="AS50" s="1159"/>
      <c r="AT50" s="1159"/>
      <c r="AU50" s="1159"/>
      <c r="AV50" s="1160"/>
      <c r="AW50" s="1160"/>
      <c r="AX50" s="1159"/>
      <c r="AY50" s="1159"/>
      <c r="AZ50" s="791"/>
      <c r="BA50" s="1155"/>
      <c r="BB50" s="1156"/>
      <c r="BC50" s="1157"/>
      <c r="BD50" s="1158"/>
      <c r="BE50" s="1162"/>
      <c r="BF50" s="801"/>
      <c r="BG50" s="801"/>
      <c r="BH50" s="801"/>
      <c r="BI50" s="801"/>
      <c r="BJ50" s="801"/>
      <c r="BK50" s="801"/>
      <c r="BL50" s="801"/>
      <c r="BM50" s="801"/>
      <c r="BN50" s="801"/>
      <c r="BO50" s="801"/>
      <c r="BP50" s="801"/>
      <c r="BQ50" s="801"/>
      <c r="BR50" s="801"/>
      <c r="BS50" s="801"/>
      <c r="BT50" s="801"/>
      <c r="BU50" s="801"/>
      <c r="BV50" s="801"/>
      <c r="BW50" s="801"/>
      <c r="BX50" s="801"/>
      <c r="BY50" s="33"/>
      <c r="BZ50" s="33"/>
      <c r="CA50" s="33"/>
      <c r="CB50" s="33"/>
      <c r="CC50" s="33"/>
      <c r="CD50" s="33"/>
      <c r="CE50" s="33"/>
      <c r="CF50" s="33"/>
      <c r="CG50" s="33"/>
      <c r="CH50" s="33"/>
      <c r="CI50" s="33"/>
      <c r="CJ50" s="33"/>
      <c r="CK50" s="33"/>
      <c r="CL50" s="33"/>
      <c r="CM50" s="33"/>
      <c r="CN50" s="33"/>
      <c r="CO50" s="33"/>
      <c r="CP50" s="33"/>
      <c r="CQ50" s="33"/>
      <c r="CR50" s="33"/>
      <c r="CS50" s="33"/>
      <c r="CT50" s="33"/>
      <c r="CU50" s="33"/>
      <c r="CV50" s="33"/>
      <c r="CW50" s="33"/>
      <c r="CX50" s="33"/>
      <c r="CY50" s="33"/>
      <c r="CZ50" s="33"/>
      <c r="DA50" s="33"/>
      <c r="DB50" s="33"/>
      <c r="DC50" s="33"/>
      <c r="DD50" s="33"/>
      <c r="DE50" s="33"/>
      <c r="DF50" s="33"/>
      <c r="DG50" s="33"/>
      <c r="DH50" s="33"/>
      <c r="DI50" s="33"/>
      <c r="DJ50" s="33"/>
      <c r="DK50" s="33"/>
      <c r="DL50" s="33"/>
      <c r="DM50" s="33"/>
      <c r="DN50" s="33"/>
      <c r="DO50" s="33"/>
    </row>
    <row r="51" spans="1:119" s="32" customFormat="1" ht="12.75" customHeight="1">
      <c r="A51" s="65"/>
      <c r="B51" s="131"/>
      <c r="C51" s="120">
        <v>42</v>
      </c>
      <c r="D51" s="112" t="s">
        <v>189</v>
      </c>
      <c r="E51" s="121" t="s">
        <v>339</v>
      </c>
      <c r="F51" s="165">
        <v>0</v>
      </c>
      <c r="G51" s="129">
        <v>7.5563316672827216E-3</v>
      </c>
      <c r="H51" s="129">
        <v>0.65149662159166899</v>
      </c>
      <c r="I51" s="129">
        <v>6.3459609355830532E-2</v>
      </c>
      <c r="J51" s="129">
        <v>2.3410121367363864E-2</v>
      </c>
      <c r="K51" s="129">
        <v>1.0726020343130604</v>
      </c>
      <c r="L51" s="781">
        <v>0.90344947485780558</v>
      </c>
      <c r="M51" s="781">
        <v>0</v>
      </c>
      <c r="N51" s="780">
        <v>0</v>
      </c>
      <c r="O51" s="780">
        <v>0</v>
      </c>
      <c r="P51" s="780">
        <v>0</v>
      </c>
      <c r="Q51" s="129">
        <v>0</v>
      </c>
      <c r="R51" s="129">
        <v>0.68010114652117148</v>
      </c>
      <c r="S51" s="129">
        <v>4.3095861600009333E-2</v>
      </c>
      <c r="T51" s="129">
        <v>0</v>
      </c>
      <c r="U51" s="129">
        <v>7.0772722714407457E-3</v>
      </c>
      <c r="V51" s="780">
        <v>0</v>
      </c>
      <c r="W51" s="780">
        <v>0</v>
      </c>
      <c r="X51" s="782">
        <v>0</v>
      </c>
      <c r="Y51" s="168">
        <v>3.4522484735456338</v>
      </c>
      <c r="Z51" s="130"/>
      <c r="AA51" s="33"/>
      <c r="AB51" s="1166"/>
      <c r="AC51" s="1156"/>
      <c r="AD51" s="1157"/>
      <c r="AE51" s="1158"/>
      <c r="AF51" s="1159"/>
      <c r="AG51" s="1159"/>
      <c r="AH51" s="1159"/>
      <c r="AI51" s="1159"/>
      <c r="AJ51" s="1159"/>
      <c r="AK51" s="1159"/>
      <c r="AL51" s="1160"/>
      <c r="AM51" s="1160"/>
      <c r="AN51" s="1160"/>
      <c r="AO51" s="1160"/>
      <c r="AP51" s="1160"/>
      <c r="AQ51" s="1159"/>
      <c r="AR51" s="1159"/>
      <c r="AS51" s="1159"/>
      <c r="AT51" s="1159"/>
      <c r="AU51" s="1159"/>
      <c r="AV51" s="1160"/>
      <c r="AW51" s="1160"/>
      <c r="AX51" s="1159"/>
      <c r="AY51" s="1159"/>
      <c r="AZ51" s="791"/>
      <c r="BA51" s="1166"/>
      <c r="BB51" s="1156"/>
      <c r="BC51" s="1157"/>
      <c r="BD51" s="1158"/>
      <c r="BE51" s="1162"/>
      <c r="BF51" s="801"/>
      <c r="BG51" s="801"/>
      <c r="BH51" s="801"/>
      <c r="BI51" s="801"/>
      <c r="BJ51" s="801"/>
      <c r="BK51" s="801"/>
      <c r="BL51" s="801"/>
      <c r="BM51" s="801"/>
      <c r="BN51" s="801"/>
      <c r="BO51" s="801"/>
      <c r="BP51" s="801"/>
      <c r="BQ51" s="801"/>
      <c r="BR51" s="801"/>
      <c r="BS51" s="801"/>
      <c r="BT51" s="801"/>
      <c r="BU51" s="801"/>
      <c r="BV51" s="801"/>
      <c r="BW51" s="801"/>
      <c r="BX51" s="801"/>
      <c r="BY51" s="33"/>
      <c r="BZ51" s="33"/>
      <c r="CA51" s="33"/>
      <c r="CB51" s="33"/>
      <c r="CC51" s="33"/>
      <c r="CD51" s="33"/>
      <c r="CE51" s="33"/>
      <c r="CF51" s="33"/>
      <c r="CG51" s="33"/>
      <c r="CH51" s="33"/>
      <c r="CI51" s="33"/>
      <c r="CJ51" s="33"/>
      <c r="CK51" s="33"/>
      <c r="CL51" s="33"/>
      <c r="CM51" s="33"/>
      <c r="CN51" s="33"/>
      <c r="CO51" s="33"/>
      <c r="CP51" s="33"/>
      <c r="CQ51" s="33"/>
      <c r="CR51" s="33"/>
      <c r="CS51" s="33"/>
      <c r="CT51" s="33"/>
      <c r="CU51" s="33"/>
      <c r="CV51" s="33"/>
      <c r="CW51" s="33"/>
      <c r="CX51" s="33"/>
      <c r="CY51" s="33"/>
      <c r="CZ51" s="33"/>
      <c r="DA51" s="33"/>
      <c r="DB51" s="33"/>
      <c r="DC51" s="33"/>
      <c r="DD51" s="33"/>
      <c r="DE51" s="33"/>
      <c r="DF51" s="33"/>
      <c r="DG51" s="33"/>
      <c r="DH51" s="33"/>
      <c r="DI51" s="33"/>
      <c r="DJ51" s="33"/>
      <c r="DK51" s="33"/>
      <c r="DL51" s="33"/>
      <c r="DM51" s="33"/>
      <c r="DN51" s="33"/>
      <c r="DO51" s="33"/>
    </row>
    <row r="52" spans="1:119" s="32" customFormat="1" ht="12.75" customHeight="1">
      <c r="A52" s="65"/>
      <c r="B52" s="126" t="s">
        <v>190</v>
      </c>
      <c r="C52" s="282"/>
      <c r="D52" s="275" t="s">
        <v>340</v>
      </c>
      <c r="E52" s="276" t="s">
        <v>341</v>
      </c>
      <c r="F52" s="783">
        <v>0.78151818864418343</v>
      </c>
      <c r="G52" s="784">
        <v>55.922550386237134</v>
      </c>
      <c r="H52" s="784">
        <v>44.543053494490614</v>
      </c>
      <c r="I52" s="784">
        <v>2.8112757986603869</v>
      </c>
      <c r="J52" s="784">
        <v>2.6716121085329609</v>
      </c>
      <c r="K52" s="784">
        <v>243.61534032419993</v>
      </c>
      <c r="L52" s="780">
        <v>0</v>
      </c>
      <c r="M52" s="785">
        <v>135.73038653017113</v>
      </c>
      <c r="N52" s="780">
        <v>0</v>
      </c>
      <c r="O52" s="780">
        <v>0</v>
      </c>
      <c r="P52" s="780">
        <v>0</v>
      </c>
      <c r="Q52" s="784">
        <v>0.12946682612898128</v>
      </c>
      <c r="R52" s="784">
        <v>48.697752307902135</v>
      </c>
      <c r="S52" s="784">
        <v>9.3778455643228185</v>
      </c>
      <c r="T52" s="784">
        <v>0.32298675315558278</v>
      </c>
      <c r="U52" s="784">
        <v>140.13197834673826</v>
      </c>
      <c r="V52" s="780">
        <v>0</v>
      </c>
      <c r="W52" s="780">
        <v>0</v>
      </c>
      <c r="X52" s="786">
        <v>9.8801857444871946</v>
      </c>
      <c r="Y52" s="787">
        <v>694.61595237367135</v>
      </c>
      <c r="Z52" s="130"/>
      <c r="AA52" s="33"/>
      <c r="AB52" s="1155"/>
      <c r="AC52" s="1156"/>
      <c r="AD52" s="1157"/>
      <c r="AE52" s="1158"/>
      <c r="AF52" s="1159"/>
      <c r="AG52" s="1159"/>
      <c r="AH52" s="1159"/>
      <c r="AI52" s="1159"/>
      <c r="AJ52" s="1159"/>
      <c r="AK52" s="1159"/>
      <c r="AL52" s="1160"/>
      <c r="AM52" s="1160"/>
      <c r="AN52" s="1160"/>
      <c r="AO52" s="1160"/>
      <c r="AP52" s="1160"/>
      <c r="AQ52" s="1159"/>
      <c r="AR52" s="1159"/>
      <c r="AS52" s="1159"/>
      <c r="AT52" s="1159"/>
      <c r="AU52" s="1159"/>
      <c r="AV52" s="1160"/>
      <c r="AW52" s="1160"/>
      <c r="AX52" s="1159"/>
      <c r="AY52" s="1159"/>
      <c r="AZ52" s="791"/>
      <c r="BA52" s="1155"/>
      <c r="BB52" s="1156"/>
      <c r="BC52" s="1157"/>
      <c r="BD52" s="1158"/>
      <c r="BE52" s="1162"/>
      <c r="BF52" s="801"/>
      <c r="BG52" s="801"/>
      <c r="BH52" s="801"/>
      <c r="BI52" s="801"/>
      <c r="BJ52" s="801"/>
      <c r="BK52" s="801"/>
      <c r="BL52" s="801"/>
      <c r="BM52" s="801"/>
      <c r="BN52" s="801"/>
      <c r="BO52" s="801"/>
      <c r="BP52" s="801"/>
      <c r="BQ52" s="801"/>
      <c r="BR52" s="801"/>
      <c r="BS52" s="801"/>
      <c r="BT52" s="801"/>
      <c r="BU52" s="801"/>
      <c r="BV52" s="801"/>
      <c r="BW52" s="801"/>
      <c r="BX52" s="801"/>
      <c r="BY52" s="33"/>
      <c r="BZ52" s="33"/>
      <c r="CA52" s="33"/>
      <c r="CB52" s="33"/>
      <c r="CC52" s="33"/>
      <c r="CD52" s="33"/>
      <c r="CE52" s="33"/>
      <c r="CF52" s="33"/>
      <c r="CG52" s="33"/>
      <c r="CH52" s="33"/>
      <c r="CI52" s="33"/>
      <c r="CJ52" s="33"/>
      <c r="CK52" s="33"/>
      <c r="CL52" s="33"/>
      <c r="CM52" s="33"/>
      <c r="CN52" s="33"/>
      <c r="CO52" s="33"/>
      <c r="CP52" s="33"/>
      <c r="CQ52" s="33"/>
      <c r="CR52" s="33"/>
      <c r="CS52" s="33"/>
      <c r="CT52" s="33"/>
      <c r="CU52" s="33"/>
      <c r="CV52" s="33"/>
      <c r="CW52" s="33"/>
      <c r="CX52" s="33"/>
      <c r="CY52" s="33"/>
      <c r="CZ52" s="33"/>
      <c r="DA52" s="33"/>
      <c r="DB52" s="33"/>
      <c r="DC52" s="33"/>
      <c r="DD52" s="33"/>
      <c r="DE52" s="33"/>
      <c r="DF52" s="33"/>
      <c r="DG52" s="33"/>
      <c r="DH52" s="33"/>
      <c r="DI52" s="33"/>
      <c r="DJ52" s="33"/>
      <c r="DK52" s="33"/>
      <c r="DL52" s="33"/>
      <c r="DM52" s="33"/>
      <c r="DN52" s="33"/>
      <c r="DO52" s="33"/>
    </row>
    <row r="53" spans="1:119" s="32" customFormat="1" ht="12.75" customHeight="1">
      <c r="A53" s="65"/>
      <c r="B53" s="109"/>
      <c r="C53" s="120">
        <v>43</v>
      </c>
      <c r="D53" s="112" t="s">
        <v>191</v>
      </c>
      <c r="E53" s="121" t="s">
        <v>342</v>
      </c>
      <c r="F53" s="165">
        <v>2E-3</v>
      </c>
      <c r="G53" s="129">
        <v>7.964691549875929</v>
      </c>
      <c r="H53" s="129">
        <v>2.0142288907738974</v>
      </c>
      <c r="I53" s="129">
        <v>2.3980515799234179E-3</v>
      </c>
      <c r="J53" s="129">
        <v>0.2066697212530644</v>
      </c>
      <c r="K53" s="129">
        <v>7.9988488682457017</v>
      </c>
      <c r="L53" s="780">
        <v>0</v>
      </c>
      <c r="M53" s="781">
        <v>3.9031116719615584</v>
      </c>
      <c r="N53" s="780">
        <v>0</v>
      </c>
      <c r="O53" s="780">
        <v>0</v>
      </c>
      <c r="P53" s="780">
        <v>0</v>
      </c>
      <c r="Q53" s="129">
        <v>1.7815782010279554E-2</v>
      </c>
      <c r="R53" s="129">
        <v>5.8358086649051089</v>
      </c>
      <c r="S53" s="129">
        <v>0.69401525932893571</v>
      </c>
      <c r="T53" s="129">
        <v>1.9624168989920651E-3</v>
      </c>
      <c r="U53" s="129">
        <v>3.3010827077951115</v>
      </c>
      <c r="V53" s="780">
        <v>0</v>
      </c>
      <c r="W53" s="780">
        <v>0</v>
      </c>
      <c r="X53" s="782">
        <v>0</v>
      </c>
      <c r="Y53" s="168">
        <v>31.942633584628503</v>
      </c>
      <c r="Z53" s="130"/>
      <c r="AA53" s="33"/>
      <c r="AB53" s="1155"/>
      <c r="AC53" s="1156"/>
      <c r="AD53" s="1157"/>
      <c r="AE53" s="1158"/>
      <c r="AF53" s="1159"/>
      <c r="AG53" s="1159"/>
      <c r="AH53" s="1159"/>
      <c r="AI53" s="1159"/>
      <c r="AJ53" s="1159"/>
      <c r="AK53" s="1159"/>
      <c r="AL53" s="1160"/>
      <c r="AM53" s="1160"/>
      <c r="AN53" s="1160"/>
      <c r="AO53" s="1160"/>
      <c r="AP53" s="1160"/>
      <c r="AQ53" s="1159"/>
      <c r="AR53" s="1159"/>
      <c r="AS53" s="1159"/>
      <c r="AT53" s="1159"/>
      <c r="AU53" s="1159"/>
      <c r="AV53" s="1160"/>
      <c r="AW53" s="1160"/>
      <c r="AX53" s="1159"/>
      <c r="AY53" s="1159"/>
      <c r="AZ53" s="791"/>
      <c r="BA53" s="1155"/>
      <c r="BB53" s="1156"/>
      <c r="BC53" s="1157"/>
      <c r="BD53" s="1158"/>
      <c r="BE53" s="1162"/>
      <c r="BF53" s="801"/>
      <c r="BG53" s="801"/>
      <c r="BH53" s="801"/>
      <c r="BI53" s="801"/>
      <c r="BJ53" s="801"/>
      <c r="BK53" s="801"/>
      <c r="BL53" s="801"/>
      <c r="BM53" s="801"/>
      <c r="BN53" s="801"/>
      <c r="BO53" s="801"/>
      <c r="BP53" s="801"/>
      <c r="BQ53" s="801"/>
      <c r="BR53" s="801"/>
      <c r="BS53" s="801"/>
      <c r="BT53" s="801"/>
      <c r="BU53" s="801"/>
      <c r="BV53" s="801"/>
      <c r="BW53" s="801"/>
      <c r="BX53" s="801"/>
      <c r="BY53" s="33"/>
      <c r="BZ53" s="33"/>
      <c r="CA53" s="33"/>
      <c r="CB53" s="33"/>
      <c r="CC53" s="33"/>
      <c r="CD53" s="33"/>
      <c r="CE53" s="33"/>
      <c r="CF53" s="33"/>
      <c r="CG53" s="33"/>
      <c r="CH53" s="33"/>
      <c r="CI53" s="33"/>
      <c r="CJ53" s="33"/>
      <c r="CK53" s="33"/>
      <c r="CL53" s="33"/>
      <c r="CM53" s="33"/>
      <c r="CN53" s="33"/>
      <c r="CO53" s="33"/>
      <c r="CP53" s="33"/>
      <c r="CQ53" s="33"/>
      <c r="CR53" s="33"/>
      <c r="CS53" s="33"/>
      <c r="CT53" s="33"/>
      <c r="CU53" s="33"/>
      <c r="CV53" s="33"/>
      <c r="CW53" s="33"/>
      <c r="CX53" s="33"/>
      <c r="CY53" s="33"/>
      <c r="CZ53" s="33"/>
      <c r="DA53" s="33"/>
      <c r="DB53" s="33"/>
      <c r="DC53" s="33"/>
      <c r="DD53" s="33"/>
      <c r="DE53" s="33"/>
      <c r="DF53" s="33"/>
      <c r="DG53" s="33"/>
      <c r="DH53" s="33"/>
      <c r="DI53" s="33"/>
      <c r="DJ53" s="33"/>
      <c r="DK53" s="33"/>
      <c r="DL53" s="33"/>
      <c r="DM53" s="33"/>
      <c r="DN53" s="33"/>
      <c r="DO53" s="33"/>
    </row>
    <row r="54" spans="1:119" s="32" customFormat="1" ht="12.75" customHeight="1">
      <c r="A54" s="65"/>
      <c r="B54" s="109"/>
      <c r="C54" s="120">
        <v>44</v>
      </c>
      <c r="D54" s="112" t="s">
        <v>192</v>
      </c>
      <c r="E54" s="121" t="s">
        <v>343</v>
      </c>
      <c r="F54" s="165">
        <v>0</v>
      </c>
      <c r="G54" s="129">
        <v>3.2343784098649309</v>
      </c>
      <c r="H54" s="129">
        <v>2.5349011491608295</v>
      </c>
      <c r="I54" s="129">
        <v>0</v>
      </c>
      <c r="J54" s="129">
        <v>6.3144880821067562E-2</v>
      </c>
      <c r="K54" s="129">
        <v>10.389343381108851</v>
      </c>
      <c r="L54" s="780">
        <v>0</v>
      </c>
      <c r="M54" s="781">
        <v>2.8793004315244453E-2</v>
      </c>
      <c r="N54" s="780">
        <v>0</v>
      </c>
      <c r="O54" s="780">
        <v>0</v>
      </c>
      <c r="P54" s="780">
        <v>0</v>
      </c>
      <c r="Q54" s="129">
        <v>9.7726714295153037E-4</v>
      </c>
      <c r="R54" s="129">
        <v>2.2567755634420963</v>
      </c>
      <c r="S54" s="129">
        <v>0.13537413637272491</v>
      </c>
      <c r="T54" s="129">
        <v>0</v>
      </c>
      <c r="U54" s="129">
        <v>0.13318562180943661</v>
      </c>
      <c r="V54" s="780">
        <v>0</v>
      </c>
      <c r="W54" s="780">
        <v>0</v>
      </c>
      <c r="X54" s="782">
        <v>1.7755744487194507E-2</v>
      </c>
      <c r="Y54" s="168">
        <v>18.794629158525325</v>
      </c>
      <c r="Z54" s="130"/>
      <c r="AA54" s="33"/>
      <c r="AB54" s="1155"/>
      <c r="AC54" s="1156"/>
      <c r="AD54" s="1157"/>
      <c r="AE54" s="1158"/>
      <c r="AF54" s="1159"/>
      <c r="AG54" s="1159"/>
      <c r="AH54" s="1159"/>
      <c r="AI54" s="1159"/>
      <c r="AJ54" s="1159"/>
      <c r="AK54" s="1159"/>
      <c r="AL54" s="1160"/>
      <c r="AM54" s="1160"/>
      <c r="AN54" s="1160"/>
      <c r="AO54" s="1160"/>
      <c r="AP54" s="1160"/>
      <c r="AQ54" s="1159"/>
      <c r="AR54" s="1159"/>
      <c r="AS54" s="1159"/>
      <c r="AT54" s="1159"/>
      <c r="AU54" s="1159"/>
      <c r="AV54" s="1160"/>
      <c r="AW54" s="1160"/>
      <c r="AX54" s="1159"/>
      <c r="AY54" s="1159"/>
      <c r="AZ54" s="791"/>
      <c r="BA54" s="1155"/>
      <c r="BB54" s="1156"/>
      <c r="BC54" s="1157"/>
      <c r="BD54" s="1158"/>
      <c r="BE54" s="1162"/>
      <c r="BF54" s="801"/>
      <c r="BG54" s="801"/>
      <c r="BH54" s="801"/>
      <c r="BI54" s="801"/>
      <c r="BJ54" s="801"/>
      <c r="BK54" s="801"/>
      <c r="BL54" s="801"/>
      <c r="BM54" s="801"/>
      <c r="BN54" s="801"/>
      <c r="BO54" s="801"/>
      <c r="BP54" s="801"/>
      <c r="BQ54" s="801"/>
      <c r="BR54" s="801"/>
      <c r="BS54" s="801"/>
      <c r="BT54" s="801"/>
      <c r="BU54" s="801"/>
      <c r="BV54" s="801"/>
      <c r="BW54" s="801"/>
      <c r="BX54" s="801"/>
      <c r="BY54" s="33"/>
      <c r="BZ54" s="33"/>
      <c r="CA54" s="33"/>
      <c r="CB54" s="33"/>
      <c r="CC54" s="33"/>
      <c r="CD54" s="33"/>
      <c r="CE54" s="33"/>
      <c r="CF54" s="33"/>
      <c r="CG54" s="33"/>
      <c r="CH54" s="33"/>
      <c r="CI54" s="33"/>
      <c r="CJ54" s="33"/>
      <c r="CK54" s="33"/>
      <c r="CL54" s="33"/>
      <c r="CM54" s="33"/>
      <c r="CN54" s="33"/>
      <c r="CO54" s="33"/>
      <c r="CP54" s="33"/>
      <c r="CQ54" s="33"/>
      <c r="CR54" s="33"/>
      <c r="CS54" s="33"/>
      <c r="CT54" s="33"/>
      <c r="CU54" s="33"/>
      <c r="CV54" s="33"/>
      <c r="CW54" s="33"/>
      <c r="CX54" s="33"/>
      <c r="CY54" s="33"/>
      <c r="CZ54" s="33"/>
      <c r="DA54" s="33"/>
      <c r="DB54" s="33"/>
      <c r="DC54" s="33"/>
      <c r="DD54" s="33"/>
      <c r="DE54" s="33"/>
      <c r="DF54" s="33"/>
      <c r="DG54" s="33"/>
      <c r="DH54" s="33"/>
      <c r="DI54" s="33"/>
      <c r="DJ54" s="33"/>
      <c r="DK54" s="33"/>
      <c r="DL54" s="33"/>
      <c r="DM54" s="33"/>
      <c r="DN54" s="33"/>
      <c r="DO54" s="33"/>
    </row>
    <row r="55" spans="1:119" s="32" customFormat="1" ht="12.75" customHeight="1">
      <c r="A55" s="65"/>
      <c r="B55" s="109"/>
      <c r="C55" s="120">
        <v>45</v>
      </c>
      <c r="D55" s="112" t="s">
        <v>193</v>
      </c>
      <c r="E55" s="121" t="s">
        <v>344</v>
      </c>
      <c r="F55" s="165">
        <v>1.7720821538597317E-2</v>
      </c>
      <c r="G55" s="129">
        <v>6.8054782599167707</v>
      </c>
      <c r="H55" s="129">
        <v>14.064711856848408</v>
      </c>
      <c r="I55" s="129">
        <v>0.79376549889102055</v>
      </c>
      <c r="J55" s="129">
        <v>0.12794176761111714</v>
      </c>
      <c r="K55" s="129">
        <v>84.47655041792143</v>
      </c>
      <c r="L55" s="780">
        <v>0</v>
      </c>
      <c r="M55" s="781">
        <v>60.867016417869806</v>
      </c>
      <c r="N55" s="780">
        <v>0</v>
      </c>
      <c r="O55" s="780">
        <v>0</v>
      </c>
      <c r="P55" s="780">
        <v>0</v>
      </c>
      <c r="Q55" s="129">
        <v>1.3536046673604163E-2</v>
      </c>
      <c r="R55" s="129">
        <v>20.67549731934059</v>
      </c>
      <c r="S55" s="129">
        <v>1.621207239444824</v>
      </c>
      <c r="T55" s="129">
        <v>0</v>
      </c>
      <c r="U55" s="129">
        <v>3.0893825567518323</v>
      </c>
      <c r="V55" s="780">
        <v>0</v>
      </c>
      <c r="W55" s="780">
        <v>0</v>
      </c>
      <c r="X55" s="782">
        <v>0</v>
      </c>
      <c r="Y55" s="168">
        <v>192.55280820280802</v>
      </c>
      <c r="Z55" s="130"/>
      <c r="AA55" s="33"/>
      <c r="AB55" s="1155"/>
      <c r="AC55" s="1156"/>
      <c r="AD55" s="1157"/>
      <c r="AE55" s="1158"/>
      <c r="AF55" s="1159"/>
      <c r="AG55" s="1159"/>
      <c r="AH55" s="1159"/>
      <c r="AI55" s="1159"/>
      <c r="AJ55" s="1159"/>
      <c r="AK55" s="1159"/>
      <c r="AL55" s="1160"/>
      <c r="AM55" s="1160"/>
      <c r="AN55" s="1160"/>
      <c r="AO55" s="1160"/>
      <c r="AP55" s="1160"/>
      <c r="AQ55" s="1159"/>
      <c r="AR55" s="1159"/>
      <c r="AS55" s="1159"/>
      <c r="AT55" s="1159"/>
      <c r="AU55" s="1159"/>
      <c r="AV55" s="1160"/>
      <c r="AW55" s="1160"/>
      <c r="AX55" s="1159"/>
      <c r="AY55" s="1159"/>
      <c r="AZ55" s="791"/>
      <c r="BA55" s="1155"/>
      <c r="BB55" s="1156"/>
      <c r="BC55" s="1157"/>
      <c r="BD55" s="1158"/>
      <c r="BE55" s="1162"/>
      <c r="BF55" s="801"/>
      <c r="BG55" s="801"/>
      <c r="BH55" s="801"/>
      <c r="BI55" s="801"/>
      <c r="BJ55" s="801"/>
      <c r="BK55" s="801"/>
      <c r="BL55" s="801"/>
      <c r="BM55" s="801"/>
      <c r="BN55" s="801"/>
      <c r="BO55" s="801"/>
      <c r="BP55" s="801"/>
      <c r="BQ55" s="801"/>
      <c r="BR55" s="801"/>
      <c r="BS55" s="801"/>
      <c r="BT55" s="801"/>
      <c r="BU55" s="801"/>
      <c r="BV55" s="801"/>
      <c r="BW55" s="801"/>
      <c r="BX55" s="801"/>
      <c r="BY55" s="33"/>
      <c r="BZ55" s="33"/>
      <c r="CA55" s="33"/>
      <c r="CB55" s="33"/>
      <c r="CC55" s="33"/>
      <c r="CD55" s="33"/>
      <c r="CE55" s="33"/>
      <c r="CF55" s="33"/>
      <c r="CG55" s="33"/>
      <c r="CH55" s="33"/>
      <c r="CI55" s="33"/>
      <c r="CJ55" s="33"/>
      <c r="CK55" s="33"/>
      <c r="CL55" s="33"/>
      <c r="CM55" s="33"/>
      <c r="CN55" s="33"/>
      <c r="CO55" s="33"/>
      <c r="CP55" s="33"/>
      <c r="CQ55" s="33"/>
      <c r="CR55" s="33"/>
      <c r="CS55" s="33"/>
      <c r="CT55" s="33"/>
      <c r="CU55" s="33"/>
      <c r="CV55" s="33"/>
      <c r="CW55" s="33"/>
      <c r="CX55" s="33"/>
      <c r="CY55" s="33"/>
      <c r="CZ55" s="33"/>
      <c r="DA55" s="33"/>
      <c r="DB55" s="33"/>
      <c r="DC55" s="33"/>
      <c r="DD55" s="33"/>
      <c r="DE55" s="33"/>
      <c r="DF55" s="33"/>
      <c r="DG55" s="33"/>
      <c r="DH55" s="33"/>
      <c r="DI55" s="33"/>
      <c r="DJ55" s="33"/>
      <c r="DK55" s="33"/>
      <c r="DL55" s="33"/>
      <c r="DM55" s="33"/>
      <c r="DN55" s="33"/>
      <c r="DO55" s="33"/>
    </row>
    <row r="56" spans="1:119" s="32" customFormat="1" ht="12.75" customHeight="1">
      <c r="A56" s="65"/>
      <c r="B56" s="118"/>
      <c r="C56" s="120">
        <v>46</v>
      </c>
      <c r="D56" s="112" t="s">
        <v>194</v>
      </c>
      <c r="E56" s="121"/>
      <c r="F56" s="165">
        <v>0</v>
      </c>
      <c r="G56" s="129">
        <v>15.067303294509228</v>
      </c>
      <c r="H56" s="129">
        <v>0.44651391876072699</v>
      </c>
      <c r="I56" s="129">
        <v>4.0632622603567661E-2</v>
      </c>
      <c r="J56" s="129">
        <v>0.40229853192840048</v>
      </c>
      <c r="K56" s="129">
        <v>17.400498275168445</v>
      </c>
      <c r="L56" s="780">
        <v>0</v>
      </c>
      <c r="M56" s="781">
        <v>10.321899764606863</v>
      </c>
      <c r="N56" s="780">
        <v>0</v>
      </c>
      <c r="O56" s="780">
        <v>0</v>
      </c>
      <c r="P56" s="780">
        <v>0</v>
      </c>
      <c r="Q56" s="129">
        <v>0</v>
      </c>
      <c r="R56" s="129">
        <v>3.7893927011780013</v>
      </c>
      <c r="S56" s="129">
        <v>0.93934345897708149</v>
      </c>
      <c r="T56" s="129">
        <v>0</v>
      </c>
      <c r="U56" s="129">
        <v>98.843143980230053</v>
      </c>
      <c r="V56" s="780">
        <v>0</v>
      </c>
      <c r="W56" s="780">
        <v>0</v>
      </c>
      <c r="X56" s="782">
        <v>0</v>
      </c>
      <c r="Y56" s="168">
        <v>147.25102654796237</v>
      </c>
      <c r="Z56" s="130"/>
      <c r="AA56" s="33"/>
      <c r="AB56" s="1155"/>
      <c r="AC56" s="1156"/>
      <c r="AD56" s="1157"/>
      <c r="AE56" s="1158"/>
      <c r="AF56" s="1159"/>
      <c r="AG56" s="1159"/>
      <c r="AH56" s="1159"/>
      <c r="AI56" s="1159"/>
      <c r="AJ56" s="1159"/>
      <c r="AK56" s="1159"/>
      <c r="AL56" s="1160"/>
      <c r="AM56" s="1160"/>
      <c r="AN56" s="1160"/>
      <c r="AO56" s="1160"/>
      <c r="AP56" s="1160"/>
      <c r="AQ56" s="1159"/>
      <c r="AR56" s="1159"/>
      <c r="AS56" s="1159"/>
      <c r="AT56" s="1159"/>
      <c r="AU56" s="1159"/>
      <c r="AV56" s="1160"/>
      <c r="AW56" s="1160"/>
      <c r="AX56" s="1159"/>
      <c r="AY56" s="1159"/>
      <c r="AZ56" s="791"/>
      <c r="BA56" s="1155"/>
      <c r="BB56" s="1156"/>
      <c r="BC56" s="1157"/>
      <c r="BD56" s="1158"/>
      <c r="BE56" s="1162"/>
      <c r="BF56" s="801"/>
      <c r="BG56" s="801"/>
      <c r="BH56" s="801"/>
      <c r="BI56" s="801"/>
      <c r="BJ56" s="801"/>
      <c r="BK56" s="801"/>
      <c r="BL56" s="801"/>
      <c r="BM56" s="801"/>
      <c r="BN56" s="801"/>
      <c r="BO56" s="801"/>
      <c r="BP56" s="801"/>
      <c r="BQ56" s="801"/>
      <c r="BR56" s="801"/>
      <c r="BS56" s="801"/>
      <c r="BT56" s="801"/>
      <c r="BU56" s="801"/>
      <c r="BV56" s="801"/>
      <c r="BW56" s="801"/>
      <c r="BX56" s="801"/>
      <c r="BY56" s="33"/>
      <c r="BZ56" s="33"/>
      <c r="CA56" s="33"/>
      <c r="CB56" s="33"/>
      <c r="CC56" s="33"/>
      <c r="CD56" s="33"/>
      <c r="CE56" s="33"/>
      <c r="CF56" s="33"/>
      <c r="CG56" s="33"/>
      <c r="CH56" s="33"/>
      <c r="CI56" s="33"/>
      <c r="CJ56" s="33"/>
      <c r="CK56" s="33"/>
      <c r="CL56" s="33"/>
      <c r="CM56" s="33"/>
      <c r="CN56" s="33"/>
      <c r="CO56" s="33"/>
      <c r="CP56" s="33"/>
      <c r="CQ56" s="33"/>
      <c r="CR56" s="33"/>
      <c r="CS56" s="33"/>
      <c r="CT56" s="33"/>
      <c r="CU56" s="33"/>
      <c r="CV56" s="33"/>
      <c r="CW56" s="33"/>
      <c r="CX56" s="33"/>
      <c r="CY56" s="33"/>
      <c r="CZ56" s="33"/>
      <c r="DA56" s="33"/>
      <c r="DB56" s="33"/>
      <c r="DC56" s="33"/>
      <c r="DD56" s="33"/>
      <c r="DE56" s="33"/>
      <c r="DF56" s="33"/>
      <c r="DG56" s="33"/>
      <c r="DH56" s="33"/>
      <c r="DI56" s="33"/>
      <c r="DJ56" s="33"/>
      <c r="DK56" s="33"/>
      <c r="DL56" s="33"/>
      <c r="DM56" s="33"/>
      <c r="DN56" s="33"/>
      <c r="DO56" s="33"/>
    </row>
    <row r="57" spans="1:119" s="32" customFormat="1" ht="12.75" customHeight="1">
      <c r="A57" s="65"/>
      <c r="B57" s="109" t="s">
        <v>227</v>
      </c>
      <c r="C57" s="283"/>
      <c r="D57" s="275" t="s">
        <v>345</v>
      </c>
      <c r="E57" s="276" t="s">
        <v>346</v>
      </c>
      <c r="F57" s="783">
        <v>8.2287059202334252</v>
      </c>
      <c r="G57" s="784">
        <v>268.63929825817422</v>
      </c>
      <c r="H57" s="784">
        <v>203.239394425613</v>
      </c>
      <c r="I57" s="784">
        <v>14.621460467242684</v>
      </c>
      <c r="J57" s="784">
        <v>33.497934387904273</v>
      </c>
      <c r="K57" s="784">
        <v>922.1652505832335</v>
      </c>
      <c r="L57" s="780">
        <v>0</v>
      </c>
      <c r="M57" s="785">
        <v>88.483697749049369</v>
      </c>
      <c r="N57" s="780">
        <v>0</v>
      </c>
      <c r="O57" s="780">
        <v>0</v>
      </c>
      <c r="P57" s="780">
        <v>0</v>
      </c>
      <c r="Q57" s="784">
        <v>1.1749829751921528</v>
      </c>
      <c r="R57" s="784">
        <v>272.87694039409632</v>
      </c>
      <c r="S57" s="784">
        <v>133.69581236838738</v>
      </c>
      <c r="T57" s="784">
        <v>0.59082000000000001</v>
      </c>
      <c r="U57" s="784">
        <v>151.43498901973314</v>
      </c>
      <c r="V57" s="780">
        <v>0</v>
      </c>
      <c r="W57" s="780">
        <v>0</v>
      </c>
      <c r="X57" s="786">
        <v>0.78164872889104009</v>
      </c>
      <c r="Y57" s="787">
        <v>2099.4309352777505</v>
      </c>
      <c r="Z57" s="130"/>
      <c r="AA57" s="33"/>
      <c r="AB57" s="1155"/>
      <c r="AC57" s="1156"/>
      <c r="AD57" s="1157"/>
      <c r="AE57" s="1158"/>
      <c r="AF57" s="1159"/>
      <c r="AG57" s="1159"/>
      <c r="AH57" s="1159"/>
      <c r="AI57" s="1159"/>
      <c r="AJ57" s="1159"/>
      <c r="AK57" s="1159"/>
      <c r="AL57" s="1160"/>
      <c r="AM57" s="1160"/>
      <c r="AN57" s="1160"/>
      <c r="AO57" s="1160"/>
      <c r="AP57" s="1160"/>
      <c r="AQ57" s="1159"/>
      <c r="AR57" s="1159"/>
      <c r="AS57" s="1159"/>
      <c r="AT57" s="1159"/>
      <c r="AU57" s="1159"/>
      <c r="AV57" s="1160"/>
      <c r="AW57" s="1160"/>
      <c r="AX57" s="1159"/>
      <c r="AY57" s="1159"/>
      <c r="AZ57" s="791"/>
      <c r="BA57" s="1155"/>
      <c r="BB57" s="1156"/>
      <c r="BC57" s="1157"/>
      <c r="BD57" s="1158"/>
      <c r="BE57" s="1162"/>
      <c r="BF57" s="801"/>
      <c r="BG57" s="801"/>
      <c r="BH57" s="801"/>
      <c r="BI57" s="801"/>
      <c r="BJ57" s="801"/>
      <c r="BK57" s="801"/>
      <c r="BL57" s="801"/>
      <c r="BM57" s="801"/>
      <c r="BN57" s="801"/>
      <c r="BO57" s="801"/>
      <c r="BP57" s="801"/>
      <c r="BQ57" s="801"/>
      <c r="BR57" s="801"/>
      <c r="BS57" s="801"/>
      <c r="BT57" s="801"/>
      <c r="BU57" s="801"/>
      <c r="BV57" s="801"/>
      <c r="BW57" s="801"/>
      <c r="BX57" s="801"/>
      <c r="BY57" s="33"/>
      <c r="BZ57" s="33"/>
      <c r="CA57" s="33"/>
      <c r="CB57" s="33"/>
      <c r="CC57" s="33"/>
      <c r="CD57" s="33"/>
      <c r="CE57" s="33"/>
      <c r="CF57" s="33"/>
      <c r="CG57" s="33"/>
      <c r="CH57" s="33"/>
      <c r="CI57" s="33"/>
      <c r="CJ57" s="33"/>
      <c r="CK57" s="33"/>
      <c r="CL57" s="33"/>
      <c r="CM57" s="33"/>
      <c r="CN57" s="33"/>
      <c r="CO57" s="33"/>
      <c r="CP57" s="33"/>
      <c r="CQ57" s="33"/>
      <c r="CR57" s="33"/>
      <c r="CS57" s="33"/>
      <c r="CT57" s="33"/>
      <c r="CU57" s="33"/>
      <c r="CV57" s="33"/>
      <c r="CW57" s="33"/>
      <c r="CX57" s="33"/>
      <c r="CY57" s="33"/>
      <c r="CZ57" s="33"/>
      <c r="DA57" s="33"/>
      <c r="DB57" s="33"/>
      <c r="DC57" s="33"/>
      <c r="DD57" s="33"/>
      <c r="DE57" s="33"/>
      <c r="DF57" s="33"/>
      <c r="DG57" s="33"/>
      <c r="DH57" s="33"/>
      <c r="DI57" s="33"/>
      <c r="DJ57" s="33"/>
      <c r="DK57" s="33"/>
      <c r="DL57" s="33"/>
      <c r="DM57" s="33"/>
      <c r="DN57" s="33"/>
      <c r="DO57" s="33"/>
    </row>
    <row r="58" spans="1:119" s="32" customFormat="1" ht="12.75" customHeight="1">
      <c r="A58" s="65"/>
      <c r="B58" s="109"/>
      <c r="C58" s="120">
        <v>47</v>
      </c>
      <c r="D58" s="112" t="s">
        <v>196</v>
      </c>
      <c r="E58" s="121" t="s">
        <v>347</v>
      </c>
      <c r="F58" s="165">
        <v>0</v>
      </c>
      <c r="G58" s="129">
        <v>1.7883121724692426</v>
      </c>
      <c r="H58" s="129">
        <v>2.4100746240119078</v>
      </c>
      <c r="I58" s="129">
        <v>2.2589999999999999E-2</v>
      </c>
      <c r="J58" s="129">
        <v>2.0269601486913307</v>
      </c>
      <c r="K58" s="129">
        <v>14.302593328327868</v>
      </c>
      <c r="L58" s="780">
        <v>0</v>
      </c>
      <c r="M58" s="781">
        <v>0.42173320852263069</v>
      </c>
      <c r="N58" s="780">
        <v>0</v>
      </c>
      <c r="O58" s="780">
        <v>0</v>
      </c>
      <c r="P58" s="780">
        <v>0</v>
      </c>
      <c r="Q58" s="129">
        <v>0</v>
      </c>
      <c r="R58" s="129">
        <v>1.4856144711277672</v>
      </c>
      <c r="S58" s="129">
        <v>1.596756543825671</v>
      </c>
      <c r="T58" s="779">
        <v>0</v>
      </c>
      <c r="U58" s="129">
        <v>1.8143417006378157E-2</v>
      </c>
      <c r="V58" s="780">
        <v>0</v>
      </c>
      <c r="W58" s="780">
        <v>0</v>
      </c>
      <c r="X58" s="790">
        <v>0</v>
      </c>
      <c r="Y58" s="168">
        <v>24.072777913982794</v>
      </c>
      <c r="Z58" s="130"/>
      <c r="AA58" s="33"/>
      <c r="AB58" s="1155"/>
      <c r="AC58" s="1156"/>
      <c r="AD58" s="1157"/>
      <c r="AE58" s="1158"/>
      <c r="AF58" s="1159"/>
      <c r="AG58" s="1159"/>
      <c r="AH58" s="1159"/>
      <c r="AI58" s="1159"/>
      <c r="AJ58" s="1159"/>
      <c r="AK58" s="1159"/>
      <c r="AL58" s="1160"/>
      <c r="AM58" s="1160"/>
      <c r="AN58" s="1160"/>
      <c r="AO58" s="1160"/>
      <c r="AP58" s="1160"/>
      <c r="AQ58" s="1159"/>
      <c r="AR58" s="1159"/>
      <c r="AS58" s="1159"/>
      <c r="AT58" s="1159"/>
      <c r="AU58" s="1159"/>
      <c r="AV58" s="1160"/>
      <c r="AW58" s="1160"/>
      <c r="AX58" s="1159"/>
      <c r="AY58" s="1159"/>
      <c r="AZ58" s="791"/>
      <c r="BA58" s="1155"/>
      <c r="BB58" s="1156"/>
      <c r="BC58" s="1157"/>
      <c r="BD58" s="1158"/>
      <c r="BE58" s="1162"/>
      <c r="BF58" s="801"/>
      <c r="BG58" s="801"/>
      <c r="BH58" s="801"/>
      <c r="BI58" s="801"/>
      <c r="BJ58" s="801"/>
      <c r="BK58" s="801"/>
      <c r="BL58" s="801"/>
      <c r="BM58" s="801"/>
      <c r="BN58" s="801"/>
      <c r="BO58" s="801"/>
      <c r="BP58" s="801"/>
      <c r="BQ58" s="801"/>
      <c r="BR58" s="801"/>
      <c r="BS58" s="801"/>
      <c r="BT58" s="801"/>
      <c r="BU58" s="801"/>
      <c r="BV58" s="801"/>
      <c r="BW58" s="801"/>
      <c r="BX58" s="801"/>
      <c r="BY58" s="33"/>
      <c r="BZ58" s="33"/>
      <c r="CA58" s="33"/>
      <c r="CB58" s="33"/>
      <c r="CC58" s="33"/>
      <c r="CD58" s="33"/>
      <c r="CE58" s="33"/>
      <c r="CF58" s="33"/>
      <c r="CG58" s="33"/>
      <c r="CH58" s="33"/>
      <c r="CI58" s="33"/>
      <c r="CJ58" s="33"/>
      <c r="CK58" s="33"/>
      <c r="CL58" s="33"/>
      <c r="CM58" s="33"/>
      <c r="CN58" s="33"/>
      <c r="CO58" s="33"/>
      <c r="CP58" s="33"/>
      <c r="CQ58" s="33"/>
      <c r="CR58" s="33"/>
      <c r="CS58" s="33"/>
      <c r="CT58" s="33"/>
      <c r="CU58" s="33"/>
      <c r="CV58" s="33"/>
      <c r="CW58" s="33"/>
      <c r="CX58" s="33"/>
      <c r="CY58" s="33"/>
      <c r="CZ58" s="33"/>
      <c r="DA58" s="33"/>
      <c r="DB58" s="33"/>
      <c r="DC58" s="33"/>
      <c r="DD58" s="33"/>
      <c r="DE58" s="33"/>
      <c r="DF58" s="33"/>
      <c r="DG58" s="33"/>
      <c r="DH58" s="33"/>
      <c r="DI58" s="33"/>
      <c r="DJ58" s="33"/>
      <c r="DK58" s="33"/>
      <c r="DL58" s="33"/>
      <c r="DM58" s="33"/>
      <c r="DN58" s="33"/>
      <c r="DO58" s="33"/>
    </row>
    <row r="59" spans="1:119" s="32" customFormat="1" ht="12.75" customHeight="1">
      <c r="A59" s="65"/>
      <c r="B59" s="132"/>
      <c r="C59" s="120">
        <v>48</v>
      </c>
      <c r="D59" s="122" t="s">
        <v>197</v>
      </c>
      <c r="E59" s="123" t="s">
        <v>348</v>
      </c>
      <c r="F59" s="165">
        <v>0</v>
      </c>
      <c r="G59" s="129">
        <v>0.2234731182175087</v>
      </c>
      <c r="H59" s="129">
        <v>6.6824892346589684E-2</v>
      </c>
      <c r="I59" s="129">
        <v>2.5631000000000001E-2</v>
      </c>
      <c r="J59" s="129">
        <v>8.650999999999999E-3</v>
      </c>
      <c r="K59" s="129">
        <v>5.507748607281183</v>
      </c>
      <c r="L59" s="780">
        <v>0</v>
      </c>
      <c r="M59" s="781">
        <v>16.164704956986526</v>
      </c>
      <c r="N59" s="780">
        <v>0</v>
      </c>
      <c r="O59" s="780">
        <v>0</v>
      </c>
      <c r="P59" s="780">
        <v>0</v>
      </c>
      <c r="Q59" s="129">
        <v>2.5599999999999999E-4</v>
      </c>
      <c r="R59" s="129">
        <v>6.9961355804891587</v>
      </c>
      <c r="S59" s="129">
        <v>15.143325766970152</v>
      </c>
      <c r="T59" s="779">
        <v>0</v>
      </c>
      <c r="U59" s="129">
        <v>5.8726708194445383</v>
      </c>
      <c r="V59" s="780">
        <v>0</v>
      </c>
      <c r="W59" s="780">
        <v>0</v>
      </c>
      <c r="X59" s="790">
        <v>0</v>
      </c>
      <c r="Y59" s="168">
        <v>50.009421741735657</v>
      </c>
      <c r="Z59" s="130"/>
      <c r="AA59" s="33"/>
      <c r="AB59" s="1166"/>
      <c r="AC59" s="1156"/>
      <c r="AD59" s="1157"/>
      <c r="AE59" s="1158"/>
      <c r="AF59" s="1159"/>
      <c r="AG59" s="1159"/>
      <c r="AH59" s="1159"/>
      <c r="AI59" s="1159"/>
      <c r="AJ59" s="1159"/>
      <c r="AK59" s="1159"/>
      <c r="AL59" s="1160"/>
      <c r="AM59" s="1160"/>
      <c r="AN59" s="1160"/>
      <c r="AO59" s="1160"/>
      <c r="AP59" s="1160"/>
      <c r="AQ59" s="1159"/>
      <c r="AR59" s="1159"/>
      <c r="AS59" s="1159"/>
      <c r="AT59" s="1159"/>
      <c r="AU59" s="1159"/>
      <c r="AV59" s="1160"/>
      <c r="AW59" s="1160"/>
      <c r="AX59" s="1159"/>
      <c r="AY59" s="1159"/>
      <c r="AZ59" s="791"/>
      <c r="BA59" s="1166"/>
      <c r="BB59" s="1156"/>
      <c r="BC59" s="1157"/>
      <c r="BD59" s="1158"/>
      <c r="BE59" s="1162"/>
      <c r="BF59" s="801"/>
      <c r="BG59" s="801"/>
      <c r="BH59" s="801"/>
      <c r="BI59" s="801"/>
      <c r="BJ59" s="801"/>
      <c r="BK59" s="801"/>
      <c r="BL59" s="801"/>
      <c r="BM59" s="801"/>
      <c r="BN59" s="801"/>
      <c r="BO59" s="801"/>
      <c r="BP59" s="801"/>
      <c r="BQ59" s="801"/>
      <c r="BR59" s="801"/>
      <c r="BS59" s="801"/>
      <c r="BT59" s="801"/>
      <c r="BU59" s="801"/>
      <c r="BV59" s="801"/>
      <c r="BW59" s="801"/>
      <c r="BX59" s="801"/>
      <c r="BY59" s="33"/>
      <c r="BZ59" s="33"/>
      <c r="CA59" s="33"/>
      <c r="CB59" s="33"/>
      <c r="CC59" s="33"/>
      <c r="CD59" s="33"/>
      <c r="CE59" s="33"/>
      <c r="CF59" s="33"/>
      <c r="CG59" s="33"/>
      <c r="CH59" s="33"/>
      <c r="CI59" s="33"/>
      <c r="CJ59" s="33"/>
      <c r="CK59" s="33"/>
      <c r="CL59" s="33"/>
      <c r="CM59" s="33"/>
      <c r="CN59" s="33"/>
      <c r="CO59" s="33"/>
      <c r="CP59" s="33"/>
      <c r="CQ59" s="33"/>
      <c r="CR59" s="33"/>
      <c r="CS59" s="33"/>
      <c r="CT59" s="33"/>
      <c r="CU59" s="33"/>
      <c r="CV59" s="33"/>
      <c r="CW59" s="33"/>
      <c r="CX59" s="33"/>
      <c r="CY59" s="33"/>
      <c r="CZ59" s="33"/>
      <c r="DA59" s="33"/>
      <c r="DB59" s="33"/>
      <c r="DC59" s="33"/>
      <c r="DD59" s="33"/>
      <c r="DE59" s="33"/>
      <c r="DF59" s="33"/>
      <c r="DG59" s="33"/>
      <c r="DH59" s="33"/>
      <c r="DI59" s="33"/>
      <c r="DJ59" s="33"/>
      <c r="DK59" s="33"/>
      <c r="DL59" s="33"/>
      <c r="DM59" s="33"/>
      <c r="DN59" s="33"/>
      <c r="DO59" s="33"/>
    </row>
    <row r="60" spans="1:119" s="32" customFormat="1" ht="12.75" customHeight="1">
      <c r="A60" s="65"/>
      <c r="B60" s="109"/>
      <c r="C60" s="120">
        <v>49</v>
      </c>
      <c r="D60" s="124" t="s">
        <v>198</v>
      </c>
      <c r="E60" s="125" t="s">
        <v>349</v>
      </c>
      <c r="F60" s="165">
        <v>1.4842307692307695E-2</v>
      </c>
      <c r="G60" s="129">
        <v>8.6386990719242061</v>
      </c>
      <c r="H60" s="129">
        <v>5.0946408598189379</v>
      </c>
      <c r="I60" s="129">
        <v>9.3361752451257961E-4</v>
      </c>
      <c r="J60" s="129">
        <v>0.59059518138196876</v>
      </c>
      <c r="K60" s="129">
        <v>44.912721027265206</v>
      </c>
      <c r="L60" s="780">
        <v>0</v>
      </c>
      <c r="M60" s="781">
        <v>10.047018065359776</v>
      </c>
      <c r="N60" s="780">
        <v>0</v>
      </c>
      <c r="O60" s="780">
        <v>0</v>
      </c>
      <c r="P60" s="780">
        <v>0</v>
      </c>
      <c r="Q60" s="129">
        <v>0</v>
      </c>
      <c r="R60" s="129">
        <v>6.9128457319573871</v>
      </c>
      <c r="S60" s="129">
        <v>8.4448945247849885</v>
      </c>
      <c r="T60" s="779">
        <v>0</v>
      </c>
      <c r="U60" s="129">
        <v>3.8652960178868501</v>
      </c>
      <c r="V60" s="780">
        <v>0</v>
      </c>
      <c r="W60" s="780">
        <v>0</v>
      </c>
      <c r="X60" s="790">
        <v>0</v>
      </c>
      <c r="Y60" s="168">
        <v>88.522486405596155</v>
      </c>
      <c r="Z60" s="130"/>
      <c r="AA60" s="33"/>
      <c r="AB60" s="1155"/>
      <c r="AC60" s="1156"/>
      <c r="AD60" s="1157"/>
      <c r="AE60" s="1158"/>
      <c r="AF60" s="1159"/>
      <c r="AG60" s="1159"/>
      <c r="AH60" s="1159"/>
      <c r="AI60" s="1159"/>
      <c r="AJ60" s="1159"/>
      <c r="AK60" s="1159"/>
      <c r="AL60" s="1160"/>
      <c r="AM60" s="1160"/>
      <c r="AN60" s="1160"/>
      <c r="AO60" s="1160"/>
      <c r="AP60" s="1160"/>
      <c r="AQ60" s="1159"/>
      <c r="AR60" s="1159"/>
      <c r="AS60" s="1159"/>
      <c r="AT60" s="1159"/>
      <c r="AU60" s="1159"/>
      <c r="AV60" s="1160"/>
      <c r="AW60" s="1160"/>
      <c r="AX60" s="1159"/>
      <c r="AY60" s="1159"/>
      <c r="AZ60" s="791"/>
      <c r="BA60" s="1155"/>
      <c r="BB60" s="1156"/>
      <c r="BC60" s="1157"/>
      <c r="BD60" s="1158"/>
      <c r="BE60" s="1162"/>
      <c r="BF60" s="801"/>
      <c r="BG60" s="801"/>
      <c r="BH60" s="801"/>
      <c r="BI60" s="801"/>
      <c r="BJ60" s="801"/>
      <c r="BK60" s="801"/>
      <c r="BL60" s="801"/>
      <c r="BM60" s="801"/>
      <c r="BN60" s="801"/>
      <c r="BO60" s="801"/>
      <c r="BP60" s="801"/>
      <c r="BQ60" s="801"/>
      <c r="BR60" s="801"/>
      <c r="BS60" s="801"/>
      <c r="BT60" s="801"/>
      <c r="BU60" s="801"/>
      <c r="BV60" s="801"/>
      <c r="BW60" s="801"/>
      <c r="BX60" s="801"/>
      <c r="BY60" s="33"/>
      <c r="BZ60" s="33"/>
      <c r="CA60" s="33"/>
      <c r="CB60" s="33"/>
      <c r="CC60" s="33"/>
      <c r="CD60" s="33"/>
      <c r="CE60" s="33"/>
      <c r="CF60" s="33"/>
      <c r="CG60" s="33"/>
      <c r="CH60" s="33"/>
      <c r="CI60" s="33"/>
      <c r="CJ60" s="33"/>
      <c r="CK60" s="33"/>
      <c r="CL60" s="33"/>
      <c r="CM60" s="33"/>
      <c r="CN60" s="33"/>
      <c r="CO60" s="33"/>
      <c r="CP60" s="33"/>
      <c r="CQ60" s="33"/>
      <c r="CR60" s="33"/>
      <c r="CS60" s="33"/>
      <c r="CT60" s="33"/>
      <c r="CU60" s="33"/>
      <c r="CV60" s="33"/>
      <c r="CW60" s="33"/>
      <c r="CX60" s="33"/>
      <c r="CY60" s="33"/>
      <c r="CZ60" s="33"/>
      <c r="DA60" s="33"/>
      <c r="DB60" s="33"/>
      <c r="DC60" s="33"/>
      <c r="DD60" s="33"/>
      <c r="DE60" s="33"/>
      <c r="DF60" s="33"/>
      <c r="DG60" s="33"/>
      <c r="DH60" s="33"/>
      <c r="DI60" s="33"/>
      <c r="DJ60" s="33"/>
      <c r="DK60" s="33"/>
      <c r="DL60" s="33"/>
      <c r="DM60" s="33"/>
      <c r="DN60" s="33"/>
      <c r="DO60" s="33"/>
    </row>
    <row r="61" spans="1:119" s="32" customFormat="1" ht="12.75" customHeight="1">
      <c r="A61" s="65"/>
      <c r="B61" s="133"/>
      <c r="C61" s="120">
        <v>50</v>
      </c>
      <c r="D61" s="112" t="s">
        <v>199</v>
      </c>
      <c r="E61" s="134" t="s">
        <v>350</v>
      </c>
      <c r="F61" s="165">
        <v>7.8520478249809213E-3</v>
      </c>
      <c r="G61" s="129">
        <v>32.944156185281699</v>
      </c>
      <c r="H61" s="129">
        <v>59.674353111411108</v>
      </c>
      <c r="I61" s="129">
        <v>1.1190142620181696</v>
      </c>
      <c r="J61" s="129">
        <v>10.922823708073947</v>
      </c>
      <c r="K61" s="129">
        <v>206.78480055589282</v>
      </c>
      <c r="L61" s="780">
        <v>0</v>
      </c>
      <c r="M61" s="781">
        <v>0.24463866022744998</v>
      </c>
      <c r="N61" s="780">
        <v>0</v>
      </c>
      <c r="O61" s="780">
        <v>0</v>
      </c>
      <c r="P61" s="780">
        <v>0</v>
      </c>
      <c r="Q61" s="129">
        <v>0.32778849430140466</v>
      </c>
      <c r="R61" s="129">
        <v>60.857453509305977</v>
      </c>
      <c r="S61" s="129">
        <v>7.5384342705185059</v>
      </c>
      <c r="T61" s="779">
        <v>0</v>
      </c>
      <c r="U61" s="129">
        <v>0.95078714990089552</v>
      </c>
      <c r="V61" s="780">
        <v>0</v>
      </c>
      <c r="W61" s="780">
        <v>0</v>
      </c>
      <c r="X61" s="790">
        <v>0</v>
      </c>
      <c r="Y61" s="168">
        <v>381.37210195475694</v>
      </c>
      <c r="Z61" s="130"/>
      <c r="AA61" s="33"/>
      <c r="AB61" s="1167"/>
      <c r="AC61" s="1156"/>
      <c r="AD61" s="1157"/>
      <c r="AE61" s="1168"/>
      <c r="AF61" s="1159"/>
      <c r="AG61" s="1159"/>
      <c r="AH61" s="1159"/>
      <c r="AI61" s="1159"/>
      <c r="AJ61" s="1159"/>
      <c r="AK61" s="1159"/>
      <c r="AL61" s="1160"/>
      <c r="AM61" s="1160"/>
      <c r="AN61" s="1160"/>
      <c r="AO61" s="1160"/>
      <c r="AP61" s="1160"/>
      <c r="AQ61" s="1159"/>
      <c r="AR61" s="1159"/>
      <c r="AS61" s="1159"/>
      <c r="AT61" s="1159"/>
      <c r="AU61" s="1159"/>
      <c r="AV61" s="1160"/>
      <c r="AW61" s="1160"/>
      <c r="AX61" s="1159"/>
      <c r="AY61" s="1159"/>
      <c r="AZ61" s="791"/>
      <c r="BA61" s="1167"/>
      <c r="BB61" s="1156"/>
      <c r="BC61" s="1157"/>
      <c r="BD61" s="1168"/>
      <c r="BE61" s="1162"/>
      <c r="BF61" s="801"/>
      <c r="BG61" s="801"/>
      <c r="BH61" s="801"/>
      <c r="BI61" s="801"/>
      <c r="BJ61" s="801"/>
      <c r="BK61" s="801"/>
      <c r="BL61" s="801"/>
      <c r="BM61" s="801"/>
      <c r="BN61" s="801"/>
      <c r="BO61" s="801"/>
      <c r="BP61" s="801"/>
      <c r="BQ61" s="801"/>
      <c r="BR61" s="801"/>
      <c r="BS61" s="801"/>
      <c r="BT61" s="801"/>
      <c r="BU61" s="801"/>
      <c r="BV61" s="801"/>
      <c r="BW61" s="801"/>
      <c r="BX61" s="801"/>
      <c r="BY61" s="33"/>
      <c r="BZ61" s="33"/>
      <c r="CA61" s="33"/>
      <c r="CB61" s="33"/>
      <c r="CC61" s="33"/>
      <c r="CD61" s="33"/>
      <c r="CE61" s="33"/>
      <c r="CF61" s="33"/>
      <c r="CG61" s="33"/>
      <c r="CH61" s="33"/>
      <c r="CI61" s="33"/>
      <c r="CJ61" s="33"/>
      <c r="CK61" s="33"/>
      <c r="CL61" s="33"/>
      <c r="CM61" s="33"/>
      <c r="CN61" s="33"/>
      <c r="CO61" s="33"/>
      <c r="CP61" s="33"/>
      <c r="CQ61" s="33"/>
      <c r="CR61" s="33"/>
      <c r="CS61" s="33"/>
      <c r="CT61" s="33"/>
      <c r="CU61" s="33"/>
      <c r="CV61" s="33"/>
      <c r="CW61" s="33"/>
      <c r="CX61" s="33"/>
      <c r="CY61" s="33"/>
      <c r="CZ61" s="33"/>
      <c r="DA61" s="33"/>
      <c r="DB61" s="33"/>
      <c r="DC61" s="33"/>
      <c r="DD61" s="33"/>
      <c r="DE61" s="33"/>
      <c r="DF61" s="33"/>
      <c r="DG61" s="33"/>
      <c r="DH61" s="33"/>
      <c r="DI61" s="33"/>
      <c r="DJ61" s="33"/>
      <c r="DK61" s="33"/>
      <c r="DL61" s="33"/>
      <c r="DM61" s="33"/>
      <c r="DN61" s="33"/>
      <c r="DO61" s="33"/>
    </row>
    <row r="62" spans="1:119" s="32" customFormat="1" ht="12.75" customHeight="1">
      <c r="A62" s="65"/>
      <c r="B62" s="133"/>
      <c r="C62" s="120">
        <v>51</v>
      </c>
      <c r="D62" s="112" t="s">
        <v>200</v>
      </c>
      <c r="E62" s="121" t="s">
        <v>351</v>
      </c>
      <c r="F62" s="165">
        <v>0</v>
      </c>
      <c r="G62" s="129">
        <v>3.1835583047524008</v>
      </c>
      <c r="H62" s="129">
        <v>3.9034003025014345</v>
      </c>
      <c r="I62" s="129">
        <v>3.171538452855284E-2</v>
      </c>
      <c r="J62" s="129">
        <v>0.14273295934387348</v>
      </c>
      <c r="K62" s="129">
        <v>16.260091270419043</v>
      </c>
      <c r="L62" s="780">
        <v>0</v>
      </c>
      <c r="M62" s="781">
        <v>0.84963929413303818</v>
      </c>
      <c r="N62" s="780">
        <v>0</v>
      </c>
      <c r="O62" s="780">
        <v>0</v>
      </c>
      <c r="P62" s="780">
        <v>0</v>
      </c>
      <c r="Q62" s="129">
        <v>0.20934581976880554</v>
      </c>
      <c r="R62" s="129">
        <v>4.6233383829397274</v>
      </c>
      <c r="S62" s="129">
        <v>3.4701320463267509</v>
      </c>
      <c r="T62" s="779">
        <v>0</v>
      </c>
      <c r="U62" s="129">
        <v>1.3693904999842017</v>
      </c>
      <c r="V62" s="780">
        <v>0</v>
      </c>
      <c r="W62" s="780">
        <v>0</v>
      </c>
      <c r="X62" s="790">
        <v>0</v>
      </c>
      <c r="Y62" s="168">
        <v>34.043344264697822</v>
      </c>
      <c r="Z62" s="130"/>
      <c r="AA62" s="33"/>
      <c r="AB62" s="1167"/>
      <c r="AC62" s="1156"/>
      <c r="AD62" s="1157"/>
      <c r="AE62" s="1158"/>
      <c r="AF62" s="1159"/>
      <c r="AG62" s="1159"/>
      <c r="AH62" s="1159"/>
      <c r="AI62" s="1159"/>
      <c r="AJ62" s="1159"/>
      <c r="AK62" s="1159"/>
      <c r="AL62" s="1160"/>
      <c r="AM62" s="1160"/>
      <c r="AN62" s="1160"/>
      <c r="AO62" s="1160"/>
      <c r="AP62" s="1160"/>
      <c r="AQ62" s="1159"/>
      <c r="AR62" s="1159"/>
      <c r="AS62" s="1159"/>
      <c r="AT62" s="1159"/>
      <c r="AU62" s="1159"/>
      <c r="AV62" s="1160"/>
      <c r="AW62" s="1160"/>
      <c r="AX62" s="1159"/>
      <c r="AY62" s="1159"/>
      <c r="AZ62" s="791"/>
      <c r="BA62" s="1167"/>
      <c r="BB62" s="1156"/>
      <c r="BC62" s="1157"/>
      <c r="BD62" s="1158"/>
      <c r="BE62" s="1162"/>
      <c r="BF62" s="801"/>
      <c r="BG62" s="801"/>
      <c r="BH62" s="801"/>
      <c r="BI62" s="801"/>
      <c r="BJ62" s="801"/>
      <c r="BK62" s="801"/>
      <c r="BL62" s="801"/>
      <c r="BM62" s="801"/>
      <c r="BN62" s="801"/>
      <c r="BO62" s="801"/>
      <c r="BP62" s="801"/>
      <c r="BQ62" s="801"/>
      <c r="BR62" s="801"/>
      <c r="BS62" s="801"/>
      <c r="BT62" s="801"/>
      <c r="BU62" s="801"/>
      <c r="BV62" s="801"/>
      <c r="BW62" s="801"/>
      <c r="BX62" s="801"/>
      <c r="BY62" s="33"/>
      <c r="BZ62" s="33"/>
      <c r="CA62" s="33"/>
      <c r="CB62" s="33"/>
      <c r="CC62" s="33"/>
      <c r="CD62" s="33"/>
      <c r="CE62" s="33"/>
      <c r="CF62" s="33"/>
      <c r="CG62" s="33"/>
      <c r="CH62" s="33"/>
      <c r="CI62" s="33"/>
      <c r="CJ62" s="33"/>
      <c r="CK62" s="33"/>
      <c r="CL62" s="33"/>
      <c r="CM62" s="33"/>
      <c r="CN62" s="33"/>
      <c r="CO62" s="33"/>
      <c r="CP62" s="33"/>
      <c r="CQ62" s="33"/>
      <c r="CR62" s="33"/>
      <c r="CS62" s="33"/>
      <c r="CT62" s="33"/>
      <c r="CU62" s="33"/>
      <c r="CV62" s="33"/>
      <c r="CW62" s="33"/>
      <c r="CX62" s="33"/>
      <c r="CY62" s="33"/>
      <c r="CZ62" s="33"/>
      <c r="DA62" s="33"/>
      <c r="DB62" s="33"/>
      <c r="DC62" s="33"/>
      <c r="DD62" s="33"/>
      <c r="DE62" s="33"/>
      <c r="DF62" s="33"/>
      <c r="DG62" s="33"/>
      <c r="DH62" s="33"/>
      <c r="DI62" s="33"/>
      <c r="DJ62" s="33"/>
      <c r="DK62" s="33"/>
      <c r="DL62" s="33"/>
      <c r="DM62" s="33"/>
      <c r="DN62" s="33"/>
      <c r="DO62" s="33"/>
    </row>
    <row r="63" spans="1:119" s="32" customFormat="1" ht="12.75" customHeight="1">
      <c r="A63" s="65"/>
      <c r="B63" s="133"/>
      <c r="C63" s="120">
        <v>52</v>
      </c>
      <c r="D63" s="112" t="s">
        <v>201</v>
      </c>
      <c r="E63" s="121" t="s">
        <v>352</v>
      </c>
      <c r="F63" s="165">
        <v>0.184554752197334</v>
      </c>
      <c r="G63" s="129">
        <v>0.5132449348862661</v>
      </c>
      <c r="H63" s="129">
        <v>2.4963237929638937E-3</v>
      </c>
      <c r="I63" s="129">
        <v>0</v>
      </c>
      <c r="J63" s="129">
        <v>0</v>
      </c>
      <c r="K63" s="129">
        <v>4.5864814070348032</v>
      </c>
      <c r="L63" s="780">
        <v>0</v>
      </c>
      <c r="M63" s="781">
        <v>0.36927835508245499</v>
      </c>
      <c r="N63" s="780">
        <v>0</v>
      </c>
      <c r="O63" s="780">
        <v>0</v>
      </c>
      <c r="P63" s="780">
        <v>0</v>
      </c>
      <c r="Q63" s="129">
        <v>1.0776255707762557E-3</v>
      </c>
      <c r="R63" s="129">
        <v>0.5509789786711744</v>
      </c>
      <c r="S63" s="129">
        <v>3.0366409947668553</v>
      </c>
      <c r="T63" s="779">
        <v>0</v>
      </c>
      <c r="U63" s="129">
        <v>0.15533614194259862</v>
      </c>
      <c r="V63" s="780">
        <v>0</v>
      </c>
      <c r="W63" s="780">
        <v>0</v>
      </c>
      <c r="X63" s="790">
        <v>0</v>
      </c>
      <c r="Y63" s="168">
        <v>9.4000895139452254</v>
      </c>
      <c r="Z63" s="130"/>
      <c r="AA63" s="33"/>
      <c r="AB63" s="1167"/>
      <c r="AC63" s="1156"/>
      <c r="AD63" s="1157"/>
      <c r="AE63" s="1158"/>
      <c r="AF63" s="1159"/>
      <c r="AG63" s="1159"/>
      <c r="AH63" s="1159"/>
      <c r="AI63" s="1159"/>
      <c r="AJ63" s="1159"/>
      <c r="AK63" s="1159"/>
      <c r="AL63" s="1160"/>
      <c r="AM63" s="1160"/>
      <c r="AN63" s="1160"/>
      <c r="AO63" s="1160"/>
      <c r="AP63" s="1160"/>
      <c r="AQ63" s="1159"/>
      <c r="AR63" s="1159"/>
      <c r="AS63" s="1159"/>
      <c r="AT63" s="1159"/>
      <c r="AU63" s="1159"/>
      <c r="AV63" s="1160"/>
      <c r="AW63" s="1160"/>
      <c r="AX63" s="1159"/>
      <c r="AY63" s="1159"/>
      <c r="AZ63" s="791"/>
      <c r="BA63" s="1167"/>
      <c r="BB63" s="1156"/>
      <c r="BC63" s="1157"/>
      <c r="BD63" s="1158"/>
      <c r="BE63" s="1162"/>
      <c r="BF63" s="801"/>
      <c r="BG63" s="801"/>
      <c r="BH63" s="801"/>
      <c r="BI63" s="801"/>
      <c r="BJ63" s="801"/>
      <c r="BK63" s="801"/>
      <c r="BL63" s="801"/>
      <c r="BM63" s="801"/>
      <c r="BN63" s="801"/>
      <c r="BO63" s="801"/>
      <c r="BP63" s="801"/>
      <c r="BQ63" s="801"/>
      <c r="BR63" s="801"/>
      <c r="BS63" s="801"/>
      <c r="BT63" s="801"/>
      <c r="BU63" s="801"/>
      <c r="BV63" s="801"/>
      <c r="BW63" s="801"/>
      <c r="BX63" s="801"/>
      <c r="BY63" s="33"/>
      <c r="BZ63" s="33"/>
      <c r="CA63" s="33"/>
      <c r="CB63" s="33"/>
      <c r="CC63" s="33"/>
      <c r="CD63" s="33"/>
      <c r="CE63" s="33"/>
      <c r="CF63" s="33"/>
      <c r="CG63" s="33"/>
      <c r="CH63" s="33"/>
      <c r="CI63" s="33"/>
      <c r="CJ63" s="33"/>
      <c r="CK63" s="33"/>
      <c r="CL63" s="33"/>
      <c r="CM63" s="33"/>
      <c r="CN63" s="33"/>
      <c r="CO63" s="33"/>
      <c r="CP63" s="33"/>
      <c r="CQ63" s="33"/>
      <c r="CR63" s="33"/>
      <c r="CS63" s="33"/>
      <c r="CT63" s="33"/>
      <c r="CU63" s="33"/>
      <c r="CV63" s="33"/>
      <c r="CW63" s="33"/>
      <c r="CX63" s="33"/>
      <c r="CY63" s="33"/>
      <c r="CZ63" s="33"/>
      <c r="DA63" s="33"/>
      <c r="DB63" s="33"/>
      <c r="DC63" s="33"/>
      <c r="DD63" s="33"/>
      <c r="DE63" s="33"/>
      <c r="DF63" s="33"/>
      <c r="DG63" s="33"/>
      <c r="DH63" s="33"/>
      <c r="DI63" s="33"/>
      <c r="DJ63" s="33"/>
      <c r="DK63" s="33"/>
      <c r="DL63" s="33"/>
      <c r="DM63" s="33"/>
      <c r="DN63" s="33"/>
      <c r="DO63" s="33"/>
    </row>
    <row r="64" spans="1:119" s="32" customFormat="1" ht="12.75" customHeight="1">
      <c r="A64" s="65"/>
      <c r="B64" s="109"/>
      <c r="C64" s="120">
        <v>53</v>
      </c>
      <c r="D64" s="112" t="s">
        <v>202</v>
      </c>
      <c r="E64" s="121" t="s">
        <v>353</v>
      </c>
      <c r="F64" s="165">
        <v>0</v>
      </c>
      <c r="G64" s="129">
        <v>0</v>
      </c>
      <c r="H64" s="129">
        <v>0</v>
      </c>
      <c r="I64" s="129">
        <v>0</v>
      </c>
      <c r="J64" s="129">
        <v>0</v>
      </c>
      <c r="K64" s="129">
        <v>1.4608070214316582</v>
      </c>
      <c r="L64" s="780">
        <v>0</v>
      </c>
      <c r="M64" s="781">
        <v>0.31874587965205725</v>
      </c>
      <c r="N64" s="780">
        <v>0</v>
      </c>
      <c r="O64" s="780">
        <v>0</v>
      </c>
      <c r="P64" s="780">
        <v>0</v>
      </c>
      <c r="Q64" s="129">
        <v>0</v>
      </c>
      <c r="R64" s="129">
        <v>1.8876486528913168E-2</v>
      </c>
      <c r="S64" s="129">
        <v>8.4175913763939916E-2</v>
      </c>
      <c r="T64" s="779">
        <v>0</v>
      </c>
      <c r="U64" s="129">
        <v>4.206424594419208E-4</v>
      </c>
      <c r="V64" s="780">
        <v>0</v>
      </c>
      <c r="W64" s="780">
        <v>0</v>
      </c>
      <c r="X64" s="790">
        <v>0</v>
      </c>
      <c r="Y64" s="168">
        <v>1.8830259438360104</v>
      </c>
      <c r="Z64" s="130"/>
      <c r="AA64" s="33"/>
      <c r="AB64" s="1155"/>
      <c r="AC64" s="1156"/>
      <c r="AD64" s="1157"/>
      <c r="AE64" s="1158"/>
      <c r="AF64" s="1159"/>
      <c r="AG64" s="1159"/>
      <c r="AH64" s="1159"/>
      <c r="AI64" s="1159"/>
      <c r="AJ64" s="1159"/>
      <c r="AK64" s="1159"/>
      <c r="AL64" s="1160"/>
      <c r="AM64" s="1160"/>
      <c r="AN64" s="1160"/>
      <c r="AO64" s="1160"/>
      <c r="AP64" s="1160"/>
      <c r="AQ64" s="1159"/>
      <c r="AR64" s="1159"/>
      <c r="AS64" s="1159"/>
      <c r="AT64" s="1159"/>
      <c r="AU64" s="1159"/>
      <c r="AV64" s="1160"/>
      <c r="AW64" s="1160"/>
      <c r="AX64" s="1159"/>
      <c r="AY64" s="1159"/>
      <c r="AZ64" s="791"/>
      <c r="BA64" s="1155"/>
      <c r="BB64" s="1156"/>
      <c r="BC64" s="1157"/>
      <c r="BD64" s="1158"/>
      <c r="BE64" s="1162"/>
      <c r="BF64" s="801"/>
      <c r="BG64" s="801"/>
      <c r="BH64" s="801"/>
      <c r="BI64" s="801"/>
      <c r="BJ64" s="801"/>
      <c r="BK64" s="801"/>
      <c r="BL64" s="801"/>
      <c r="BM64" s="801"/>
      <c r="BN64" s="801"/>
      <c r="BO64" s="801"/>
      <c r="BP64" s="801"/>
      <c r="BQ64" s="801"/>
      <c r="BR64" s="801"/>
      <c r="BS64" s="801"/>
      <c r="BT64" s="801"/>
      <c r="BU64" s="801"/>
      <c r="BV64" s="801"/>
      <c r="BW64" s="801"/>
      <c r="BX64" s="801"/>
      <c r="BY64" s="33"/>
      <c r="BZ64" s="33"/>
      <c r="CA64" s="33"/>
      <c r="CB64" s="33"/>
      <c r="CC64" s="33"/>
      <c r="CD64" s="33"/>
      <c r="CE64" s="33"/>
      <c r="CF64" s="33"/>
      <c r="CG64" s="33"/>
      <c r="CH64" s="33"/>
      <c r="CI64" s="33"/>
      <c r="CJ64" s="33"/>
      <c r="CK64" s="33"/>
      <c r="CL64" s="33"/>
      <c r="CM64" s="33"/>
      <c r="CN64" s="33"/>
      <c r="CO64" s="33"/>
      <c r="CP64" s="33"/>
      <c r="CQ64" s="33"/>
      <c r="CR64" s="33"/>
      <c r="CS64" s="33"/>
      <c r="CT64" s="33"/>
      <c r="CU64" s="33"/>
      <c r="CV64" s="33"/>
      <c r="CW64" s="33"/>
      <c r="CX64" s="33"/>
      <c r="CY64" s="33"/>
      <c r="CZ64" s="33"/>
      <c r="DA64" s="33"/>
      <c r="DB64" s="33"/>
      <c r="DC64" s="33"/>
      <c r="DD64" s="33"/>
      <c r="DE64" s="33"/>
      <c r="DF64" s="33"/>
      <c r="DG64" s="33"/>
      <c r="DH64" s="33"/>
      <c r="DI64" s="33"/>
      <c r="DJ64" s="33"/>
      <c r="DK64" s="33"/>
      <c r="DL64" s="33"/>
      <c r="DM64" s="33"/>
      <c r="DN64" s="33"/>
      <c r="DO64" s="33"/>
    </row>
    <row r="65" spans="1:119" s="32" customFormat="1" ht="12.75" customHeight="1">
      <c r="A65" s="65"/>
      <c r="B65" s="109"/>
      <c r="C65" s="120">
        <v>54</v>
      </c>
      <c r="D65" s="112" t="s">
        <v>203</v>
      </c>
      <c r="E65" s="121" t="s">
        <v>354</v>
      </c>
      <c r="F65" s="165">
        <v>2.5553734919630866E-2</v>
      </c>
      <c r="G65" s="129">
        <v>50.908286086181718</v>
      </c>
      <c r="H65" s="129">
        <v>36.867354237904848</v>
      </c>
      <c r="I65" s="129">
        <v>0</v>
      </c>
      <c r="J65" s="129">
        <v>3.2726436897482301E-2</v>
      </c>
      <c r="K65" s="129">
        <v>52.302695731361943</v>
      </c>
      <c r="L65" s="780">
        <v>0</v>
      </c>
      <c r="M65" s="781">
        <v>0.72359099627634671</v>
      </c>
      <c r="N65" s="780">
        <v>0</v>
      </c>
      <c r="O65" s="780">
        <v>0</v>
      </c>
      <c r="P65" s="780">
        <v>0</v>
      </c>
      <c r="Q65" s="129">
        <v>2.9219795676234121E-3</v>
      </c>
      <c r="R65" s="129">
        <v>6.7743323673765294</v>
      </c>
      <c r="S65" s="129">
        <v>3.0271555128143177</v>
      </c>
      <c r="T65" s="779">
        <v>0</v>
      </c>
      <c r="U65" s="129">
        <v>3.8925913511656907</v>
      </c>
      <c r="V65" s="780">
        <v>0</v>
      </c>
      <c r="W65" s="780">
        <v>0</v>
      </c>
      <c r="X65" s="790">
        <v>0</v>
      </c>
      <c r="Y65" s="168">
        <v>154.55720843446616</v>
      </c>
      <c r="Z65" s="130"/>
      <c r="AA65" s="33"/>
      <c r="AB65" s="1155"/>
      <c r="AC65" s="1156"/>
      <c r="AD65" s="1157"/>
      <c r="AE65" s="1158"/>
      <c r="AF65" s="1159"/>
      <c r="AG65" s="1159"/>
      <c r="AH65" s="1159"/>
      <c r="AI65" s="1159"/>
      <c r="AJ65" s="1159"/>
      <c r="AK65" s="1159"/>
      <c r="AL65" s="1160"/>
      <c r="AM65" s="1160"/>
      <c r="AN65" s="1160"/>
      <c r="AO65" s="1160"/>
      <c r="AP65" s="1160"/>
      <c r="AQ65" s="1159"/>
      <c r="AR65" s="1159"/>
      <c r="AS65" s="1159"/>
      <c r="AT65" s="1159"/>
      <c r="AU65" s="1159"/>
      <c r="AV65" s="1160"/>
      <c r="AW65" s="1160"/>
      <c r="AX65" s="1159"/>
      <c r="AY65" s="1159"/>
      <c r="AZ65" s="791"/>
      <c r="BA65" s="1155"/>
      <c r="BB65" s="1156"/>
      <c r="BC65" s="1157"/>
      <c r="BD65" s="1158"/>
      <c r="BE65" s="1162"/>
      <c r="BF65" s="801"/>
      <c r="BG65" s="801"/>
      <c r="BH65" s="801"/>
      <c r="BI65" s="801"/>
      <c r="BJ65" s="801"/>
      <c r="BK65" s="801"/>
      <c r="BL65" s="801"/>
      <c r="BM65" s="801"/>
      <c r="BN65" s="801"/>
      <c r="BO65" s="801"/>
      <c r="BP65" s="801"/>
      <c r="BQ65" s="801"/>
      <c r="BR65" s="801"/>
      <c r="BS65" s="801"/>
      <c r="BT65" s="801"/>
      <c r="BU65" s="801"/>
      <c r="BV65" s="801"/>
      <c r="BW65" s="801"/>
      <c r="BX65" s="801"/>
      <c r="BY65" s="33"/>
      <c r="BZ65" s="33"/>
      <c r="CA65" s="33"/>
      <c r="CB65" s="33"/>
      <c r="CC65" s="33"/>
      <c r="CD65" s="33"/>
      <c r="CE65" s="33"/>
      <c r="CF65" s="33"/>
      <c r="CG65" s="33"/>
      <c r="CH65" s="33"/>
      <c r="CI65" s="33"/>
      <c r="CJ65" s="33"/>
      <c r="CK65" s="33"/>
      <c r="CL65" s="33"/>
      <c r="CM65" s="33"/>
      <c r="CN65" s="33"/>
      <c r="CO65" s="33"/>
      <c r="CP65" s="33"/>
      <c r="CQ65" s="33"/>
      <c r="CR65" s="33"/>
      <c r="CS65" s="33"/>
      <c r="CT65" s="33"/>
      <c r="CU65" s="33"/>
      <c r="CV65" s="33"/>
      <c r="CW65" s="33"/>
      <c r="CX65" s="33"/>
      <c r="CY65" s="33"/>
      <c r="CZ65" s="33"/>
      <c r="DA65" s="33"/>
      <c r="DB65" s="33"/>
      <c r="DC65" s="33"/>
      <c r="DD65" s="33"/>
      <c r="DE65" s="33"/>
      <c r="DF65" s="33"/>
      <c r="DG65" s="33"/>
      <c r="DH65" s="33"/>
      <c r="DI65" s="33"/>
      <c r="DJ65" s="33"/>
      <c r="DK65" s="33"/>
      <c r="DL65" s="33"/>
      <c r="DM65" s="33"/>
      <c r="DN65" s="33"/>
      <c r="DO65" s="33"/>
    </row>
    <row r="66" spans="1:119" s="32" customFormat="1" ht="12.75" customHeight="1">
      <c r="A66" s="65"/>
      <c r="B66" s="131"/>
      <c r="C66" s="120">
        <v>55</v>
      </c>
      <c r="D66" s="112" t="s">
        <v>204</v>
      </c>
      <c r="E66" s="121"/>
      <c r="F66" s="165">
        <v>0.11090710203805085</v>
      </c>
      <c r="G66" s="129">
        <v>23.582362188443607</v>
      </c>
      <c r="H66" s="129">
        <v>11.967854460324748</v>
      </c>
      <c r="I66" s="129">
        <v>4.0720888103719721</v>
      </c>
      <c r="J66" s="129">
        <v>2.394307299872497</v>
      </c>
      <c r="K66" s="129">
        <v>128.21550631341097</v>
      </c>
      <c r="L66" s="780">
        <v>0</v>
      </c>
      <c r="M66" s="781">
        <v>15.308307387915161</v>
      </c>
      <c r="N66" s="780">
        <v>0</v>
      </c>
      <c r="O66" s="780">
        <v>0</v>
      </c>
      <c r="P66" s="780">
        <v>0</v>
      </c>
      <c r="Q66" s="129">
        <v>0.31322240212901964</v>
      </c>
      <c r="R66" s="129">
        <v>62.835884966987521</v>
      </c>
      <c r="S66" s="129">
        <v>52.289318544084523</v>
      </c>
      <c r="T66" s="779">
        <v>0</v>
      </c>
      <c r="U66" s="129">
        <v>34.352759373568439</v>
      </c>
      <c r="V66" s="780">
        <v>0</v>
      </c>
      <c r="W66" s="780">
        <v>0</v>
      </c>
      <c r="X66" s="790">
        <v>0</v>
      </c>
      <c r="Y66" s="168">
        <v>335.44251884914655</v>
      </c>
      <c r="Z66" s="130"/>
      <c r="AA66" s="33"/>
      <c r="AB66" s="1166"/>
      <c r="AC66" s="1156"/>
      <c r="AD66" s="1157"/>
      <c r="AE66" s="1158"/>
      <c r="AF66" s="1159"/>
      <c r="AG66" s="1159"/>
      <c r="AH66" s="1159"/>
      <c r="AI66" s="1159"/>
      <c r="AJ66" s="1159"/>
      <c r="AK66" s="1159"/>
      <c r="AL66" s="1160"/>
      <c r="AM66" s="1160"/>
      <c r="AN66" s="1160"/>
      <c r="AO66" s="1160"/>
      <c r="AP66" s="1160"/>
      <c r="AQ66" s="1159"/>
      <c r="AR66" s="1159"/>
      <c r="AS66" s="1159"/>
      <c r="AT66" s="1159"/>
      <c r="AU66" s="1159"/>
      <c r="AV66" s="1160"/>
      <c r="AW66" s="1160"/>
      <c r="AX66" s="1159"/>
      <c r="AY66" s="1159"/>
      <c r="AZ66" s="791"/>
      <c r="BA66" s="1166"/>
      <c r="BB66" s="1156"/>
      <c r="BC66" s="1157"/>
      <c r="BD66" s="1158"/>
      <c r="BE66" s="1162"/>
      <c r="BF66" s="801"/>
      <c r="BG66" s="801"/>
      <c r="BH66" s="801"/>
      <c r="BI66" s="801"/>
      <c r="BJ66" s="801"/>
      <c r="BK66" s="801"/>
      <c r="BL66" s="801"/>
      <c r="BM66" s="801"/>
      <c r="BN66" s="801"/>
      <c r="BO66" s="801"/>
      <c r="BP66" s="801"/>
      <c r="BQ66" s="801"/>
      <c r="BR66" s="801"/>
      <c r="BS66" s="801"/>
      <c r="BT66" s="801"/>
      <c r="BU66" s="801"/>
      <c r="BV66" s="801"/>
      <c r="BW66" s="801"/>
      <c r="BX66" s="801"/>
      <c r="BY66" s="33"/>
      <c r="BZ66" s="33"/>
      <c r="CA66" s="33"/>
      <c r="CB66" s="33"/>
      <c r="CC66" s="33"/>
      <c r="CD66" s="33"/>
      <c r="CE66" s="33"/>
      <c r="CF66" s="33"/>
      <c r="CG66" s="33"/>
      <c r="CH66" s="33"/>
      <c r="CI66" s="33"/>
      <c r="CJ66" s="33"/>
      <c r="CK66" s="33"/>
      <c r="CL66" s="33"/>
      <c r="CM66" s="33"/>
      <c r="CN66" s="33"/>
      <c r="CO66" s="33"/>
      <c r="CP66" s="33"/>
      <c r="CQ66" s="33"/>
      <c r="CR66" s="33"/>
      <c r="CS66" s="33"/>
      <c r="CT66" s="33"/>
      <c r="CU66" s="33"/>
      <c r="CV66" s="33"/>
      <c r="CW66" s="33"/>
      <c r="CX66" s="33"/>
      <c r="CY66" s="33"/>
      <c r="CZ66" s="33"/>
      <c r="DA66" s="33"/>
      <c r="DB66" s="33"/>
      <c r="DC66" s="33"/>
      <c r="DD66" s="33"/>
      <c r="DE66" s="33"/>
      <c r="DF66" s="33"/>
      <c r="DG66" s="33"/>
      <c r="DH66" s="33"/>
      <c r="DI66" s="33"/>
      <c r="DJ66" s="33"/>
      <c r="DK66" s="33"/>
      <c r="DL66" s="33"/>
      <c r="DM66" s="33"/>
      <c r="DN66" s="33"/>
      <c r="DO66" s="33"/>
    </row>
    <row r="67" spans="1:119" s="32" customFormat="1" ht="12.75" customHeight="1">
      <c r="A67" s="65"/>
      <c r="B67" s="109" t="s">
        <v>355</v>
      </c>
      <c r="C67" s="284"/>
      <c r="D67" s="275" t="s">
        <v>356</v>
      </c>
      <c r="E67" s="276" t="s">
        <v>357</v>
      </c>
      <c r="F67" s="783">
        <v>1.8283871274801189E-2</v>
      </c>
      <c r="G67" s="784">
        <v>27.255479048636584</v>
      </c>
      <c r="H67" s="784">
        <v>5.505500595582939</v>
      </c>
      <c r="I67" s="784">
        <v>6.7684196481645115E-2</v>
      </c>
      <c r="J67" s="784">
        <v>0.23432584322108241</v>
      </c>
      <c r="K67" s="784">
        <v>46.318041032245326</v>
      </c>
      <c r="L67" s="780">
        <v>0</v>
      </c>
      <c r="M67" s="785">
        <v>28.668201135324406</v>
      </c>
      <c r="N67" s="780">
        <v>0</v>
      </c>
      <c r="O67" s="780">
        <v>0</v>
      </c>
      <c r="P67" s="780">
        <v>0</v>
      </c>
      <c r="Q67" s="784">
        <v>0.24560770258948561</v>
      </c>
      <c r="R67" s="784">
        <v>25.684332178589244</v>
      </c>
      <c r="S67" s="784">
        <v>39.83555823930255</v>
      </c>
      <c r="T67" s="784">
        <v>0.37646826393852922</v>
      </c>
      <c r="U67" s="784">
        <v>57.066090704390035</v>
      </c>
      <c r="V67" s="780">
        <v>0</v>
      </c>
      <c r="W67" s="780">
        <v>0</v>
      </c>
      <c r="X67" s="786">
        <v>1.6415629844055478E-3</v>
      </c>
      <c r="Y67" s="787">
        <v>231.277214374561</v>
      </c>
      <c r="Z67" s="130"/>
      <c r="AA67" s="33"/>
      <c r="AB67" s="1155"/>
      <c r="AC67" s="1169"/>
      <c r="AD67" s="1157"/>
      <c r="AE67" s="1158"/>
      <c r="AF67" s="1159"/>
      <c r="AG67" s="1159"/>
      <c r="AH67" s="1159"/>
      <c r="AI67" s="1159"/>
      <c r="AJ67" s="1159"/>
      <c r="AK67" s="1159"/>
      <c r="AL67" s="1160"/>
      <c r="AM67" s="1160"/>
      <c r="AN67" s="1160"/>
      <c r="AO67" s="1160"/>
      <c r="AP67" s="1160"/>
      <c r="AQ67" s="1159"/>
      <c r="AR67" s="1159"/>
      <c r="AS67" s="1159"/>
      <c r="AT67" s="1159"/>
      <c r="AU67" s="1159"/>
      <c r="AV67" s="1160"/>
      <c r="AW67" s="1160"/>
      <c r="AX67" s="1159"/>
      <c r="AY67" s="1159"/>
      <c r="AZ67" s="791"/>
      <c r="BA67" s="1155"/>
      <c r="BB67" s="1169"/>
      <c r="BC67" s="1157"/>
      <c r="BD67" s="1158"/>
      <c r="BE67" s="1162"/>
      <c r="BF67" s="801"/>
      <c r="BG67" s="801"/>
      <c r="BH67" s="801"/>
      <c r="BI67" s="801"/>
      <c r="BJ67" s="801"/>
      <c r="BK67" s="801"/>
      <c r="BL67" s="801"/>
      <c r="BM67" s="801"/>
      <c r="BN67" s="801"/>
      <c r="BO67" s="801"/>
      <c r="BP67" s="801"/>
      <c r="BQ67" s="801"/>
      <c r="BR67" s="801"/>
      <c r="BS67" s="801"/>
      <c r="BT67" s="801"/>
      <c r="BU67" s="801"/>
      <c r="BV67" s="801"/>
      <c r="BW67" s="801"/>
      <c r="BX67" s="801"/>
      <c r="BY67" s="33"/>
      <c r="BZ67" s="33"/>
      <c r="CA67" s="33"/>
      <c r="CB67" s="33"/>
      <c r="CC67" s="33"/>
      <c r="CD67" s="33"/>
      <c r="CE67" s="33"/>
      <c r="CF67" s="33"/>
      <c r="CG67" s="33"/>
      <c r="CH67" s="33"/>
      <c r="CI67" s="33"/>
      <c r="CJ67" s="33"/>
      <c r="CK67" s="33"/>
      <c r="CL67" s="33"/>
      <c r="CM67" s="33"/>
      <c r="CN67" s="33"/>
      <c r="CO67" s="33"/>
      <c r="CP67" s="33"/>
      <c r="CQ67" s="33"/>
      <c r="CR67" s="33"/>
      <c r="CS67" s="33"/>
      <c r="CT67" s="33"/>
      <c r="CU67" s="33"/>
      <c r="CV67" s="33"/>
      <c r="CW67" s="33"/>
      <c r="CX67" s="33"/>
      <c r="CY67" s="33"/>
      <c r="CZ67" s="33"/>
      <c r="DA67" s="33"/>
      <c r="DB67" s="33"/>
      <c r="DC67" s="33"/>
      <c r="DD67" s="33"/>
      <c r="DE67" s="33"/>
      <c r="DF67" s="33"/>
      <c r="DG67" s="33"/>
      <c r="DH67" s="33"/>
      <c r="DI67" s="33"/>
      <c r="DJ67" s="33"/>
      <c r="DK67" s="33"/>
      <c r="DL67" s="33"/>
      <c r="DM67" s="33"/>
      <c r="DN67" s="33"/>
      <c r="DO67" s="33"/>
    </row>
    <row r="68" spans="1:119" s="32" customFormat="1" ht="12.75" customHeight="1">
      <c r="A68" s="65"/>
      <c r="B68" s="118" t="s">
        <v>206</v>
      </c>
      <c r="C68" s="135">
        <v>56</v>
      </c>
      <c r="D68" s="112" t="s">
        <v>206</v>
      </c>
      <c r="E68" s="121" t="s">
        <v>358</v>
      </c>
      <c r="F68" s="165">
        <v>1.7283871274801188E-2</v>
      </c>
      <c r="G68" s="129">
        <v>27.255479048636584</v>
      </c>
      <c r="H68" s="129">
        <v>5.505500595582939</v>
      </c>
      <c r="I68" s="129">
        <v>4.5948196481645116E-2</v>
      </c>
      <c r="J68" s="129">
        <v>0.10703930691056834</v>
      </c>
      <c r="K68" s="129">
        <v>46.318041032245326</v>
      </c>
      <c r="L68" s="780">
        <v>0</v>
      </c>
      <c r="M68" s="781">
        <v>28.668201135324406</v>
      </c>
      <c r="N68" s="780">
        <v>0</v>
      </c>
      <c r="O68" s="780">
        <v>0</v>
      </c>
      <c r="P68" s="780">
        <v>0</v>
      </c>
      <c r="Q68" s="129">
        <v>0.2156331356251999</v>
      </c>
      <c r="R68" s="129">
        <v>25.684332178589244</v>
      </c>
      <c r="S68" s="129">
        <v>39.83555823930255</v>
      </c>
      <c r="T68" s="129">
        <v>0</v>
      </c>
      <c r="U68" s="129">
        <v>57.066090704390035</v>
      </c>
      <c r="V68" s="780">
        <v>0</v>
      </c>
      <c r="W68" s="780">
        <v>0</v>
      </c>
      <c r="X68" s="782">
        <v>1.6415629844055478E-3</v>
      </c>
      <c r="Y68" s="168">
        <v>230.72074900734771</v>
      </c>
      <c r="Z68" s="130"/>
      <c r="AA68" s="33"/>
      <c r="AB68" s="1155"/>
      <c r="AC68" s="1170"/>
      <c r="AD68" s="1157"/>
      <c r="AE68" s="1158"/>
      <c r="AF68" s="1159"/>
      <c r="AG68" s="1159"/>
      <c r="AH68" s="1159"/>
      <c r="AI68" s="1159"/>
      <c r="AJ68" s="1159"/>
      <c r="AK68" s="1159"/>
      <c r="AL68" s="1160"/>
      <c r="AM68" s="1160"/>
      <c r="AN68" s="1160"/>
      <c r="AO68" s="1160"/>
      <c r="AP68" s="1160"/>
      <c r="AQ68" s="1159"/>
      <c r="AR68" s="1159"/>
      <c r="AS68" s="1159"/>
      <c r="AT68" s="1159"/>
      <c r="AU68" s="1159"/>
      <c r="AV68" s="1160"/>
      <c r="AW68" s="1160"/>
      <c r="AX68" s="1159"/>
      <c r="AY68" s="1159"/>
      <c r="AZ68" s="791"/>
      <c r="BA68" s="1155"/>
      <c r="BB68" s="1170"/>
      <c r="BC68" s="1157"/>
      <c r="BD68" s="1158"/>
      <c r="BE68" s="1162"/>
      <c r="BF68" s="801"/>
      <c r="BG68" s="801"/>
      <c r="BH68" s="801"/>
      <c r="BI68" s="801"/>
      <c r="BJ68" s="801"/>
      <c r="BK68" s="801"/>
      <c r="BL68" s="801"/>
      <c r="BM68" s="801"/>
      <c r="BN68" s="801"/>
      <c r="BO68" s="801"/>
      <c r="BP68" s="801"/>
      <c r="BQ68" s="801"/>
      <c r="BR68" s="801"/>
      <c r="BS68" s="801"/>
      <c r="BT68" s="801"/>
      <c r="BU68" s="801"/>
      <c r="BV68" s="801"/>
      <c r="BW68" s="801"/>
      <c r="BX68" s="801"/>
      <c r="BY68" s="33"/>
      <c r="BZ68" s="33"/>
      <c r="CA68" s="33"/>
      <c r="CB68" s="33"/>
      <c r="CC68" s="33"/>
      <c r="CD68" s="33"/>
      <c r="CE68" s="33"/>
      <c r="CF68" s="33"/>
      <c r="CG68" s="33"/>
      <c r="CH68" s="33"/>
      <c r="CI68" s="33"/>
      <c r="CJ68" s="33"/>
      <c r="CK68" s="33"/>
      <c r="CL68" s="33"/>
      <c r="CM68" s="33"/>
      <c r="CN68" s="33"/>
      <c r="CO68" s="33"/>
      <c r="CP68" s="33"/>
      <c r="CQ68" s="33"/>
      <c r="CR68" s="33"/>
      <c r="CS68" s="33"/>
      <c r="CT68" s="33"/>
      <c r="CU68" s="33"/>
      <c r="CV68" s="33"/>
      <c r="CW68" s="33"/>
      <c r="CX68" s="33"/>
      <c r="CY68" s="33"/>
      <c r="CZ68" s="33"/>
      <c r="DA68" s="33"/>
      <c r="DB68" s="33"/>
      <c r="DC68" s="33"/>
      <c r="DD68" s="33"/>
      <c r="DE68" s="33"/>
      <c r="DF68" s="33"/>
      <c r="DG68" s="33"/>
      <c r="DH68" s="33"/>
      <c r="DI68" s="33"/>
      <c r="DJ68" s="33"/>
      <c r="DK68" s="33"/>
      <c r="DL68" s="33"/>
      <c r="DM68" s="33"/>
      <c r="DN68" s="33"/>
      <c r="DO68" s="33"/>
    </row>
    <row r="69" spans="1:119" s="32" customFormat="1" ht="12.75" customHeight="1">
      <c r="A69" s="65"/>
      <c r="B69" s="256" t="s">
        <v>359</v>
      </c>
      <c r="C69" s="284"/>
      <c r="D69" s="275" t="s">
        <v>360</v>
      </c>
      <c r="E69" s="276" t="s">
        <v>361</v>
      </c>
      <c r="F69" s="783">
        <v>0.6395322036259915</v>
      </c>
      <c r="G69" s="784">
        <v>60.728188047444988</v>
      </c>
      <c r="H69" s="784">
        <v>8.4161991365437281</v>
      </c>
      <c r="I69" s="784">
        <v>13.56380152142294</v>
      </c>
      <c r="J69" s="784">
        <v>8.2277658101637385</v>
      </c>
      <c r="K69" s="784">
        <v>28.201560555454932</v>
      </c>
      <c r="L69" s="780">
        <v>0</v>
      </c>
      <c r="M69" s="785">
        <v>11.488190401878921</v>
      </c>
      <c r="N69" s="780">
        <v>0</v>
      </c>
      <c r="O69" s="780">
        <v>0</v>
      </c>
      <c r="P69" s="780">
        <v>0</v>
      </c>
      <c r="Q69" s="784">
        <v>0.484384720678672</v>
      </c>
      <c r="R69" s="784">
        <v>21.470878119754364</v>
      </c>
      <c r="S69" s="784">
        <v>58.286357224453376</v>
      </c>
      <c r="T69" s="784">
        <v>0.7494794946292872</v>
      </c>
      <c r="U69" s="784">
        <v>65.190760291474689</v>
      </c>
      <c r="V69" s="780">
        <v>0</v>
      </c>
      <c r="W69" s="780">
        <v>0</v>
      </c>
      <c r="X69" s="786">
        <v>0.43831689769275178</v>
      </c>
      <c r="Y69" s="787">
        <v>277.88541442521836</v>
      </c>
      <c r="Z69" s="130"/>
      <c r="AA69" s="33"/>
      <c r="AB69" s="1155"/>
      <c r="AC69" s="1169"/>
      <c r="AD69" s="1157"/>
      <c r="AE69" s="1158"/>
      <c r="AF69" s="1159"/>
      <c r="AG69" s="1159"/>
      <c r="AH69" s="1159"/>
      <c r="AI69" s="1159"/>
      <c r="AJ69" s="1159"/>
      <c r="AK69" s="1159"/>
      <c r="AL69" s="1160"/>
      <c r="AM69" s="1160"/>
      <c r="AN69" s="1160"/>
      <c r="AO69" s="1160"/>
      <c r="AP69" s="1160"/>
      <c r="AQ69" s="1159"/>
      <c r="AR69" s="1159"/>
      <c r="AS69" s="1159"/>
      <c r="AT69" s="1159"/>
      <c r="AU69" s="1159"/>
      <c r="AV69" s="1160"/>
      <c r="AW69" s="1160"/>
      <c r="AX69" s="1159"/>
      <c r="AY69" s="1159"/>
      <c r="AZ69" s="791"/>
      <c r="BA69" s="1155"/>
      <c r="BB69" s="1169"/>
      <c r="BC69" s="1157"/>
      <c r="BD69" s="1158"/>
      <c r="BE69" s="1162"/>
      <c r="BF69" s="801"/>
      <c r="BG69" s="801"/>
      <c r="BH69" s="801"/>
      <c r="BI69" s="801"/>
      <c r="BJ69" s="801"/>
      <c r="BK69" s="801"/>
      <c r="BL69" s="801"/>
      <c r="BM69" s="801"/>
      <c r="BN69" s="801"/>
      <c r="BO69" s="801"/>
      <c r="BP69" s="801"/>
      <c r="BQ69" s="801"/>
      <c r="BR69" s="801"/>
      <c r="BS69" s="801"/>
      <c r="BT69" s="801"/>
      <c r="BU69" s="801"/>
      <c r="BV69" s="801"/>
      <c r="BW69" s="801"/>
      <c r="BX69" s="801"/>
      <c r="BY69" s="33"/>
      <c r="BZ69" s="33"/>
      <c r="CA69" s="33"/>
      <c r="CB69" s="33"/>
      <c r="CC69" s="33"/>
      <c r="CD69" s="33"/>
      <c r="CE69" s="33"/>
      <c r="CF69" s="33"/>
      <c r="CG69" s="33"/>
      <c r="CH69" s="33"/>
      <c r="CI69" s="33"/>
      <c r="CJ69" s="33"/>
      <c r="CK69" s="33"/>
      <c r="CL69" s="33"/>
      <c r="CM69" s="33"/>
      <c r="CN69" s="33"/>
      <c r="CO69" s="33"/>
      <c r="CP69" s="33"/>
      <c r="CQ69" s="33"/>
      <c r="CR69" s="33"/>
      <c r="CS69" s="33"/>
      <c r="CT69" s="33"/>
      <c r="CU69" s="33"/>
      <c r="CV69" s="33"/>
      <c r="CW69" s="33"/>
      <c r="CX69" s="33"/>
      <c r="CY69" s="33"/>
      <c r="CZ69" s="33"/>
      <c r="DA69" s="33"/>
      <c r="DB69" s="33"/>
      <c r="DC69" s="33"/>
      <c r="DD69" s="33"/>
      <c r="DE69" s="33"/>
      <c r="DF69" s="33"/>
      <c r="DG69" s="33"/>
      <c r="DH69" s="33"/>
      <c r="DI69" s="33"/>
      <c r="DJ69" s="33"/>
      <c r="DK69" s="33"/>
      <c r="DL69" s="33"/>
      <c r="DM69" s="33"/>
      <c r="DN69" s="33"/>
      <c r="DO69" s="33"/>
    </row>
    <row r="70" spans="1:119" s="32" customFormat="1" ht="12.75" customHeight="1">
      <c r="A70" s="65"/>
      <c r="B70" s="231" t="s">
        <v>362</v>
      </c>
      <c r="C70" s="120">
        <v>57</v>
      </c>
      <c r="D70" s="112" t="s">
        <v>208</v>
      </c>
      <c r="E70" s="121" t="s">
        <v>363</v>
      </c>
      <c r="F70" s="165">
        <v>4.0521652518875576E-3</v>
      </c>
      <c r="G70" s="129">
        <v>60.38236440272027</v>
      </c>
      <c r="H70" s="129">
        <v>8.4161991365437281</v>
      </c>
      <c r="I70" s="129">
        <v>5.6293261027073962</v>
      </c>
      <c r="J70" s="129">
        <v>2.5298717000511721</v>
      </c>
      <c r="K70" s="129">
        <v>26.697806956746245</v>
      </c>
      <c r="L70" s="780">
        <v>0</v>
      </c>
      <c r="M70" s="781">
        <v>11.408156611210625</v>
      </c>
      <c r="N70" s="780">
        <v>0</v>
      </c>
      <c r="O70" s="780">
        <v>0</v>
      </c>
      <c r="P70" s="780">
        <v>0</v>
      </c>
      <c r="Q70" s="129">
        <v>0</v>
      </c>
      <c r="R70" s="129">
        <v>21.467164809278557</v>
      </c>
      <c r="S70" s="129">
        <v>49.414579059392864</v>
      </c>
      <c r="T70" s="129">
        <v>0.61924569566656462</v>
      </c>
      <c r="U70" s="129">
        <v>18.859154138152768</v>
      </c>
      <c r="V70" s="780">
        <v>0</v>
      </c>
      <c r="W70" s="780">
        <v>0</v>
      </c>
      <c r="X70" s="782">
        <v>0</v>
      </c>
      <c r="Y70" s="168">
        <v>205.42792077772205</v>
      </c>
      <c r="Z70" s="130"/>
      <c r="AA70" s="33"/>
      <c r="AB70" s="1155"/>
      <c r="AC70" s="1156"/>
      <c r="AD70" s="1157"/>
      <c r="AE70" s="1158"/>
      <c r="AF70" s="1159"/>
      <c r="AG70" s="1159"/>
      <c r="AH70" s="1159"/>
      <c r="AI70" s="1159"/>
      <c r="AJ70" s="1159"/>
      <c r="AK70" s="1159"/>
      <c r="AL70" s="1160"/>
      <c r="AM70" s="1160"/>
      <c r="AN70" s="1160"/>
      <c r="AO70" s="1160"/>
      <c r="AP70" s="1160"/>
      <c r="AQ70" s="1159"/>
      <c r="AR70" s="1159"/>
      <c r="AS70" s="1159"/>
      <c r="AT70" s="1159"/>
      <c r="AU70" s="1159"/>
      <c r="AV70" s="1160"/>
      <c r="AW70" s="1160"/>
      <c r="AX70" s="1159"/>
      <c r="AY70" s="1159"/>
      <c r="AZ70" s="791"/>
      <c r="BA70" s="1155"/>
      <c r="BB70" s="1156"/>
      <c r="BC70" s="1157"/>
      <c r="BD70" s="1158"/>
      <c r="BE70" s="1162"/>
      <c r="BF70" s="801"/>
      <c r="BG70" s="801"/>
      <c r="BH70" s="801"/>
      <c r="BI70" s="801"/>
      <c r="BJ70" s="801"/>
      <c r="BK70" s="801"/>
      <c r="BL70" s="801"/>
      <c r="BM70" s="801"/>
      <c r="BN70" s="801"/>
      <c r="BO70" s="801"/>
      <c r="BP70" s="801"/>
      <c r="BQ70" s="801"/>
      <c r="BR70" s="801"/>
      <c r="BS70" s="801"/>
      <c r="BT70" s="801"/>
      <c r="BU70" s="801"/>
      <c r="BV70" s="801"/>
      <c r="BW70" s="801"/>
      <c r="BX70" s="801"/>
      <c r="BY70" s="33"/>
      <c r="BZ70" s="33"/>
      <c r="CA70" s="33"/>
      <c r="CB70" s="33"/>
      <c r="CC70" s="33"/>
      <c r="CD70" s="33"/>
      <c r="CE70" s="33"/>
      <c r="CF70" s="33"/>
      <c r="CG70" s="33"/>
      <c r="CH70" s="33"/>
      <c r="CI70" s="33"/>
      <c r="CJ70" s="33"/>
      <c r="CK70" s="33"/>
      <c r="CL70" s="33"/>
      <c r="CM70" s="33"/>
      <c r="CN70" s="33"/>
      <c r="CO70" s="33"/>
      <c r="CP70" s="33"/>
      <c r="CQ70" s="33"/>
      <c r="CR70" s="33"/>
      <c r="CS70" s="33"/>
      <c r="CT70" s="33"/>
      <c r="CU70" s="33"/>
      <c r="CV70" s="33"/>
      <c r="CW70" s="33"/>
      <c r="CX70" s="33"/>
      <c r="CY70" s="33"/>
      <c r="CZ70" s="33"/>
      <c r="DA70" s="33"/>
      <c r="DB70" s="33"/>
      <c r="DC70" s="33"/>
      <c r="DD70" s="33"/>
      <c r="DE70" s="33"/>
      <c r="DF70" s="33"/>
      <c r="DG70" s="33"/>
      <c r="DH70" s="33"/>
      <c r="DI70" s="33"/>
      <c r="DJ70" s="33"/>
      <c r="DK70" s="33"/>
      <c r="DL70" s="33"/>
      <c r="DM70" s="33"/>
      <c r="DN70" s="33"/>
      <c r="DO70" s="33"/>
    </row>
    <row r="71" spans="1:119" s="32" customFormat="1" ht="12.75" customHeight="1">
      <c r="A71" s="65"/>
      <c r="B71" s="231"/>
      <c r="C71" s="120">
        <v>58</v>
      </c>
      <c r="D71" s="829" t="s">
        <v>209</v>
      </c>
      <c r="E71" s="123" t="s">
        <v>364</v>
      </c>
      <c r="F71" s="165">
        <v>0</v>
      </c>
      <c r="G71" s="129">
        <v>0.34582364472469562</v>
      </c>
      <c r="H71" s="129">
        <v>0</v>
      </c>
      <c r="I71" s="129">
        <v>7.9344754187155422</v>
      </c>
      <c r="J71" s="129">
        <v>5.6978941101125669</v>
      </c>
      <c r="K71" s="129">
        <v>1.5037535987087078</v>
      </c>
      <c r="L71" s="780">
        <v>0</v>
      </c>
      <c r="M71" s="781">
        <v>8.0033790668296662E-2</v>
      </c>
      <c r="N71" s="780">
        <v>0</v>
      </c>
      <c r="O71" s="780">
        <v>0</v>
      </c>
      <c r="P71" s="780">
        <v>0</v>
      </c>
      <c r="Q71" s="129">
        <v>0</v>
      </c>
      <c r="R71" s="129">
        <v>3.7133104758085762E-3</v>
      </c>
      <c r="S71" s="129">
        <v>8.8717781650605172</v>
      </c>
      <c r="T71" s="129">
        <v>0</v>
      </c>
      <c r="U71" s="129">
        <v>0</v>
      </c>
      <c r="V71" s="780">
        <v>0</v>
      </c>
      <c r="W71" s="780">
        <v>0</v>
      </c>
      <c r="X71" s="782">
        <v>0</v>
      </c>
      <c r="Y71" s="168">
        <v>24.437472038466133</v>
      </c>
      <c r="Z71" s="130"/>
      <c r="AA71" s="33"/>
      <c r="AB71" s="1166"/>
      <c r="AC71" s="1156"/>
      <c r="AD71" s="1157"/>
      <c r="AE71" s="1158"/>
      <c r="AF71" s="1159"/>
      <c r="AG71" s="1159"/>
      <c r="AH71" s="1159"/>
      <c r="AI71" s="1159"/>
      <c r="AJ71" s="1159"/>
      <c r="AK71" s="1159"/>
      <c r="AL71" s="1160"/>
      <c r="AM71" s="1160"/>
      <c r="AN71" s="1160"/>
      <c r="AO71" s="1160"/>
      <c r="AP71" s="1160"/>
      <c r="AQ71" s="1159"/>
      <c r="AR71" s="1159"/>
      <c r="AS71" s="1159"/>
      <c r="AT71" s="1159"/>
      <c r="AU71" s="1159"/>
      <c r="AV71" s="1160"/>
      <c r="AW71" s="1160"/>
      <c r="AX71" s="1159"/>
      <c r="AY71" s="1159"/>
      <c r="AZ71" s="791"/>
      <c r="BA71" s="1166"/>
      <c r="BB71" s="1156"/>
      <c r="BC71" s="1157"/>
      <c r="BD71" s="1158"/>
      <c r="BE71" s="1162"/>
      <c r="BF71" s="801"/>
      <c r="BG71" s="801"/>
      <c r="BH71" s="801"/>
      <c r="BI71" s="801"/>
      <c r="BJ71" s="801"/>
      <c r="BK71" s="801"/>
      <c r="BL71" s="801"/>
      <c r="BM71" s="801"/>
      <c r="BN71" s="801"/>
      <c r="BO71" s="801"/>
      <c r="BP71" s="801"/>
      <c r="BQ71" s="801"/>
      <c r="BR71" s="801"/>
      <c r="BS71" s="801"/>
      <c r="BT71" s="801"/>
      <c r="BU71" s="801"/>
      <c r="BV71" s="801"/>
      <c r="BW71" s="801"/>
      <c r="BX71" s="801"/>
      <c r="BY71" s="33"/>
      <c r="BZ71" s="33"/>
      <c r="CA71" s="33"/>
      <c r="CB71" s="33"/>
      <c r="CC71" s="33"/>
      <c r="CD71" s="33"/>
      <c r="CE71" s="33"/>
      <c r="CF71" s="33"/>
      <c r="CG71" s="33"/>
      <c r="CH71" s="33"/>
      <c r="CI71" s="33"/>
      <c r="CJ71" s="33"/>
      <c r="CK71" s="33"/>
      <c r="CL71" s="33"/>
      <c r="CM71" s="33"/>
      <c r="CN71" s="33"/>
      <c r="CO71" s="33"/>
      <c r="CP71" s="33"/>
      <c r="CQ71" s="33"/>
      <c r="CR71" s="33"/>
      <c r="CS71" s="33"/>
      <c r="CT71" s="33"/>
      <c r="CU71" s="33"/>
      <c r="CV71" s="33"/>
      <c r="CW71" s="33"/>
      <c r="CX71" s="33"/>
      <c r="CY71" s="33"/>
      <c r="CZ71" s="33"/>
      <c r="DA71" s="33"/>
      <c r="DB71" s="33"/>
      <c r="DC71" s="33"/>
      <c r="DD71" s="33"/>
      <c r="DE71" s="33"/>
      <c r="DF71" s="33"/>
      <c r="DG71" s="33"/>
      <c r="DH71" s="33"/>
      <c r="DI71" s="33"/>
      <c r="DJ71" s="33"/>
      <c r="DK71" s="33"/>
      <c r="DL71" s="33"/>
      <c r="DM71" s="33"/>
      <c r="DN71" s="33"/>
      <c r="DO71" s="33"/>
    </row>
    <row r="72" spans="1:119" s="32" customFormat="1" ht="12.75" customHeight="1">
      <c r="A72" s="65"/>
      <c r="B72" s="264" t="s">
        <v>365</v>
      </c>
      <c r="C72" s="284"/>
      <c r="D72" s="275" t="s">
        <v>366</v>
      </c>
      <c r="E72" s="276" t="s">
        <v>367</v>
      </c>
      <c r="F72" s="783">
        <v>0.96383458714141068</v>
      </c>
      <c r="G72" s="784">
        <v>128.42815377196678</v>
      </c>
      <c r="H72" s="784">
        <v>91.951792145558741</v>
      </c>
      <c r="I72" s="784">
        <v>5.4042128822032274E-3</v>
      </c>
      <c r="J72" s="784">
        <v>2.1898217034013453E-2</v>
      </c>
      <c r="K72" s="784">
        <v>90.856154536710903</v>
      </c>
      <c r="L72" s="780">
        <v>0</v>
      </c>
      <c r="M72" s="785">
        <v>3.263194302113023</v>
      </c>
      <c r="N72" s="780">
        <v>0</v>
      </c>
      <c r="O72" s="780">
        <v>0</v>
      </c>
      <c r="P72" s="780">
        <v>0</v>
      </c>
      <c r="Q72" s="784">
        <v>1.1109312311113948E-2</v>
      </c>
      <c r="R72" s="784">
        <v>14.677713445364997</v>
      </c>
      <c r="S72" s="784">
        <v>15.130173448762873</v>
      </c>
      <c r="T72" s="784">
        <v>0</v>
      </c>
      <c r="U72" s="784">
        <v>13.57448227660654</v>
      </c>
      <c r="V72" s="780">
        <v>0</v>
      </c>
      <c r="W72" s="780">
        <v>0</v>
      </c>
      <c r="X72" s="786">
        <v>0</v>
      </c>
      <c r="Y72" s="787">
        <v>358.88391025645257</v>
      </c>
      <c r="Z72" s="130"/>
      <c r="AA72" s="33"/>
      <c r="AB72" s="1155"/>
      <c r="AC72" s="1169"/>
      <c r="AD72" s="1157"/>
      <c r="AE72" s="1158"/>
      <c r="AF72" s="1159"/>
      <c r="AG72" s="1159"/>
      <c r="AH72" s="1159"/>
      <c r="AI72" s="1159"/>
      <c r="AJ72" s="1159"/>
      <c r="AK72" s="1159"/>
      <c r="AL72" s="1160"/>
      <c r="AM72" s="1160"/>
      <c r="AN72" s="1160"/>
      <c r="AO72" s="1160"/>
      <c r="AP72" s="1160"/>
      <c r="AQ72" s="1159"/>
      <c r="AR72" s="1159"/>
      <c r="AS72" s="1159"/>
      <c r="AT72" s="1159"/>
      <c r="AU72" s="1159"/>
      <c r="AV72" s="1160"/>
      <c r="AW72" s="1160"/>
      <c r="AX72" s="1159"/>
      <c r="AY72" s="1159"/>
      <c r="AZ72" s="791"/>
      <c r="BA72" s="1155"/>
      <c r="BB72" s="1169"/>
      <c r="BC72" s="1157"/>
      <c r="BD72" s="1158"/>
      <c r="BE72" s="1162"/>
      <c r="BF72" s="801"/>
      <c r="BG72" s="801"/>
      <c r="BH72" s="801"/>
      <c r="BI72" s="801"/>
      <c r="BJ72" s="801"/>
      <c r="BK72" s="801"/>
      <c r="BL72" s="801"/>
      <c r="BM72" s="801"/>
      <c r="BN72" s="801"/>
      <c r="BO72" s="801"/>
      <c r="BP72" s="801"/>
      <c r="BQ72" s="801"/>
      <c r="BR72" s="801"/>
      <c r="BS72" s="801"/>
      <c r="BT72" s="801"/>
      <c r="BU72" s="801"/>
      <c r="BV72" s="801"/>
      <c r="BW72" s="801"/>
      <c r="BX72" s="801"/>
      <c r="BY72" s="33"/>
      <c r="BZ72" s="33"/>
      <c r="CA72" s="33"/>
      <c r="CB72" s="33"/>
      <c r="CC72" s="33"/>
      <c r="CD72" s="33"/>
      <c r="CE72" s="33"/>
      <c r="CF72" s="33"/>
      <c r="CG72" s="33"/>
      <c r="CH72" s="33"/>
      <c r="CI72" s="33"/>
      <c r="CJ72" s="33"/>
      <c r="CK72" s="33"/>
      <c r="CL72" s="33"/>
      <c r="CM72" s="33"/>
      <c r="CN72" s="33"/>
      <c r="CO72" s="33"/>
      <c r="CP72" s="33"/>
      <c r="CQ72" s="33"/>
      <c r="CR72" s="33"/>
      <c r="CS72" s="33"/>
      <c r="CT72" s="33"/>
      <c r="CU72" s="33"/>
      <c r="CV72" s="33"/>
      <c r="CW72" s="33"/>
      <c r="CX72" s="33"/>
      <c r="CY72" s="33"/>
      <c r="CZ72" s="33"/>
      <c r="DA72" s="33"/>
      <c r="DB72" s="33"/>
      <c r="DC72" s="33"/>
      <c r="DD72" s="33"/>
      <c r="DE72" s="33"/>
      <c r="DF72" s="33"/>
      <c r="DG72" s="33"/>
      <c r="DH72" s="33"/>
      <c r="DI72" s="33"/>
      <c r="DJ72" s="33"/>
      <c r="DK72" s="33"/>
      <c r="DL72" s="33"/>
      <c r="DM72" s="33"/>
      <c r="DN72" s="33"/>
      <c r="DO72" s="33"/>
    </row>
    <row r="73" spans="1:119" s="32" customFormat="1" ht="12.75" customHeight="1">
      <c r="A73" s="65"/>
      <c r="B73" s="832" t="s">
        <v>220</v>
      </c>
      <c r="C73" s="136">
        <v>59</v>
      </c>
      <c r="D73" s="112" t="s">
        <v>211</v>
      </c>
      <c r="E73" s="134" t="s">
        <v>368</v>
      </c>
      <c r="F73" s="165">
        <v>0.13205020838957693</v>
      </c>
      <c r="G73" s="129">
        <v>66.895519439290283</v>
      </c>
      <c r="H73" s="129">
        <v>77.560481386768032</v>
      </c>
      <c r="I73" s="779">
        <v>0</v>
      </c>
      <c r="J73" s="129">
        <v>2.7238952043965974E-3</v>
      </c>
      <c r="K73" s="129">
        <v>27.556058463308435</v>
      </c>
      <c r="L73" s="780">
        <v>0</v>
      </c>
      <c r="M73" s="781">
        <v>0.19729657209428064</v>
      </c>
      <c r="N73" s="780">
        <v>0</v>
      </c>
      <c r="O73" s="780">
        <v>0</v>
      </c>
      <c r="P73" s="780">
        <v>0</v>
      </c>
      <c r="Q73" s="129">
        <v>9.2392547727213617E-6</v>
      </c>
      <c r="R73" s="129">
        <v>5.0942603470202092</v>
      </c>
      <c r="S73" s="129">
        <v>5.1918736843233866</v>
      </c>
      <c r="T73" s="779">
        <v>0</v>
      </c>
      <c r="U73" s="129">
        <v>1.3520124451356011E-4</v>
      </c>
      <c r="V73" s="780">
        <v>0</v>
      </c>
      <c r="W73" s="780">
        <v>0</v>
      </c>
      <c r="X73" s="782">
        <v>0</v>
      </c>
      <c r="Y73" s="168">
        <v>182.63040843689791</v>
      </c>
      <c r="Z73" s="130"/>
      <c r="AA73" s="33"/>
      <c r="AB73" s="1167"/>
      <c r="AC73" s="1156"/>
      <c r="AD73" s="1157"/>
      <c r="AE73" s="1168"/>
      <c r="AF73" s="1159"/>
      <c r="AG73" s="1159"/>
      <c r="AH73" s="1159"/>
      <c r="AI73" s="1159"/>
      <c r="AJ73" s="1159"/>
      <c r="AK73" s="1159"/>
      <c r="AL73" s="1160"/>
      <c r="AM73" s="1160"/>
      <c r="AN73" s="1160"/>
      <c r="AO73" s="1160"/>
      <c r="AP73" s="1160"/>
      <c r="AQ73" s="1159"/>
      <c r="AR73" s="1159"/>
      <c r="AS73" s="1159"/>
      <c r="AT73" s="1159"/>
      <c r="AU73" s="1159"/>
      <c r="AV73" s="1160"/>
      <c r="AW73" s="1160"/>
      <c r="AX73" s="1159"/>
      <c r="AY73" s="1159"/>
      <c r="AZ73" s="791"/>
      <c r="BA73" s="1167"/>
      <c r="BB73" s="1156"/>
      <c r="BC73" s="1157"/>
      <c r="BD73" s="1168"/>
      <c r="BE73" s="1162"/>
      <c r="BF73" s="801"/>
      <c r="BG73" s="801"/>
      <c r="BH73" s="801"/>
      <c r="BI73" s="801"/>
      <c r="BJ73" s="801"/>
      <c r="BK73" s="801"/>
      <c r="BL73" s="801"/>
      <c r="BM73" s="801"/>
      <c r="BN73" s="801"/>
      <c r="BO73" s="801"/>
      <c r="BP73" s="801"/>
      <c r="BQ73" s="801"/>
      <c r="BR73" s="801"/>
      <c r="BS73" s="801"/>
      <c r="BT73" s="801"/>
      <c r="BU73" s="801"/>
      <c r="BV73" s="801"/>
      <c r="BW73" s="801"/>
      <c r="BX73" s="801"/>
      <c r="BY73" s="33"/>
      <c r="BZ73" s="33"/>
      <c r="CA73" s="33"/>
      <c r="CB73" s="33"/>
      <c r="CC73" s="33"/>
      <c r="CD73" s="33"/>
      <c r="CE73" s="33"/>
      <c r="CF73" s="33"/>
      <c r="CG73" s="33"/>
      <c r="CH73" s="33"/>
      <c r="CI73" s="33"/>
      <c r="CJ73" s="33"/>
      <c r="CK73" s="33"/>
      <c r="CL73" s="33"/>
      <c r="CM73" s="33"/>
      <c r="CN73" s="33"/>
      <c r="CO73" s="33"/>
      <c r="CP73" s="33"/>
      <c r="CQ73" s="33"/>
      <c r="CR73" s="33"/>
      <c r="CS73" s="33"/>
      <c r="CT73" s="33"/>
      <c r="CU73" s="33"/>
      <c r="CV73" s="33"/>
      <c r="CW73" s="33"/>
      <c r="CX73" s="33"/>
      <c r="CY73" s="33"/>
      <c r="CZ73" s="33"/>
      <c r="DA73" s="33"/>
      <c r="DB73" s="33"/>
      <c r="DC73" s="33"/>
      <c r="DD73" s="33"/>
      <c r="DE73" s="33"/>
      <c r="DF73" s="33"/>
      <c r="DG73" s="33"/>
      <c r="DH73" s="33"/>
      <c r="DI73" s="33"/>
      <c r="DJ73" s="33"/>
      <c r="DK73" s="33"/>
      <c r="DL73" s="33"/>
      <c r="DM73" s="33"/>
      <c r="DN73" s="33"/>
      <c r="DO73" s="33"/>
    </row>
    <row r="74" spans="1:119" s="32" customFormat="1" ht="12.75" customHeight="1">
      <c r="A74" s="65"/>
      <c r="B74" s="262"/>
      <c r="C74" s="120">
        <v>60</v>
      </c>
      <c r="D74" s="112" t="s">
        <v>212</v>
      </c>
      <c r="E74" s="121"/>
      <c r="F74" s="165">
        <v>0.31151095017116565</v>
      </c>
      <c r="G74" s="129">
        <v>27.705030202330214</v>
      </c>
      <c r="H74" s="129">
        <v>5.0812280150764471</v>
      </c>
      <c r="I74" s="779">
        <v>0</v>
      </c>
      <c r="J74" s="129">
        <v>0</v>
      </c>
      <c r="K74" s="129">
        <v>22.515837812943374</v>
      </c>
      <c r="L74" s="780">
        <v>0</v>
      </c>
      <c r="M74" s="781">
        <v>2.1474154569277166</v>
      </c>
      <c r="N74" s="780">
        <v>0</v>
      </c>
      <c r="O74" s="780">
        <v>0</v>
      </c>
      <c r="P74" s="780">
        <v>0</v>
      </c>
      <c r="Q74" s="129">
        <v>2.2224058524912015E-8</v>
      </c>
      <c r="R74" s="129">
        <v>3.533849400365539</v>
      </c>
      <c r="S74" s="129">
        <v>5.8342041414443209</v>
      </c>
      <c r="T74" s="779">
        <v>0</v>
      </c>
      <c r="U74" s="129">
        <v>1.0066145865788448E-3</v>
      </c>
      <c r="V74" s="780">
        <v>0</v>
      </c>
      <c r="W74" s="780">
        <v>0</v>
      </c>
      <c r="X74" s="782">
        <v>0</v>
      </c>
      <c r="Y74" s="168">
        <v>67.130082616069416</v>
      </c>
      <c r="Z74" s="130"/>
      <c r="AA74" s="33"/>
      <c r="AB74" s="1167"/>
      <c r="AC74" s="1156"/>
      <c r="AD74" s="1157"/>
      <c r="AE74" s="1158"/>
      <c r="AF74" s="1159"/>
      <c r="AG74" s="1159"/>
      <c r="AH74" s="1159"/>
      <c r="AI74" s="1159"/>
      <c r="AJ74" s="1159"/>
      <c r="AK74" s="1159"/>
      <c r="AL74" s="1160"/>
      <c r="AM74" s="1160"/>
      <c r="AN74" s="1160"/>
      <c r="AO74" s="1160"/>
      <c r="AP74" s="1160"/>
      <c r="AQ74" s="1159"/>
      <c r="AR74" s="1159"/>
      <c r="AS74" s="1159"/>
      <c r="AT74" s="1159"/>
      <c r="AU74" s="1159"/>
      <c r="AV74" s="1160"/>
      <c r="AW74" s="1160"/>
      <c r="AX74" s="1159"/>
      <c r="AY74" s="1159"/>
      <c r="AZ74" s="791"/>
      <c r="BA74" s="1167"/>
      <c r="BB74" s="1156"/>
      <c r="BC74" s="1157"/>
      <c r="BD74" s="1158"/>
      <c r="BE74" s="1162"/>
      <c r="BF74" s="801"/>
      <c r="BG74" s="801"/>
      <c r="BH74" s="801"/>
      <c r="BI74" s="801"/>
      <c r="BJ74" s="801"/>
      <c r="BK74" s="801"/>
      <c r="BL74" s="801"/>
      <c r="BM74" s="801"/>
      <c r="BN74" s="801"/>
      <c r="BO74" s="801"/>
      <c r="BP74" s="801"/>
      <c r="BQ74" s="801"/>
      <c r="BR74" s="801"/>
      <c r="BS74" s="801"/>
      <c r="BT74" s="801"/>
      <c r="BU74" s="801"/>
      <c r="BV74" s="801"/>
      <c r="BW74" s="801"/>
      <c r="BX74" s="801"/>
      <c r="BY74" s="33"/>
      <c r="BZ74" s="33"/>
      <c r="CA74" s="33"/>
      <c r="CB74" s="33"/>
      <c r="CC74" s="33"/>
      <c r="CD74" s="33"/>
      <c r="CE74" s="33"/>
      <c r="CF74" s="33"/>
      <c r="CG74" s="33"/>
      <c r="CH74" s="33"/>
      <c r="CI74" s="33"/>
      <c r="CJ74" s="33"/>
      <c r="CK74" s="33"/>
      <c r="CL74" s="33"/>
      <c r="CM74" s="33"/>
      <c r="CN74" s="33"/>
      <c r="CO74" s="33"/>
      <c r="CP74" s="33"/>
      <c r="CQ74" s="33"/>
      <c r="CR74" s="33"/>
      <c r="CS74" s="33"/>
      <c r="CT74" s="33"/>
      <c r="CU74" s="33"/>
      <c r="CV74" s="33"/>
      <c r="CW74" s="33"/>
      <c r="CX74" s="33"/>
      <c r="CY74" s="33"/>
      <c r="CZ74" s="33"/>
      <c r="DA74" s="33"/>
      <c r="DB74" s="33"/>
      <c r="DC74" s="33"/>
      <c r="DD74" s="33"/>
      <c r="DE74" s="33"/>
      <c r="DF74" s="33"/>
      <c r="DG74" s="33"/>
      <c r="DH74" s="33"/>
      <c r="DI74" s="33"/>
      <c r="DJ74" s="33"/>
      <c r="DK74" s="33"/>
      <c r="DL74" s="33"/>
      <c r="DM74" s="33"/>
      <c r="DN74" s="33"/>
      <c r="DO74" s="33"/>
    </row>
    <row r="75" spans="1:119" s="32" customFormat="1" ht="12.75" customHeight="1">
      <c r="A75" s="65"/>
      <c r="B75" s="1397" t="s">
        <v>369</v>
      </c>
      <c r="C75" s="284"/>
      <c r="D75" s="275" t="s">
        <v>370</v>
      </c>
      <c r="E75" s="276" t="s">
        <v>371</v>
      </c>
      <c r="F75" s="783">
        <v>1.4105545575539487</v>
      </c>
      <c r="G75" s="784">
        <v>74.295685654828645</v>
      </c>
      <c r="H75" s="784">
        <v>3.7970119651869543</v>
      </c>
      <c r="I75" s="784">
        <v>9.7557026007209533</v>
      </c>
      <c r="J75" s="784">
        <v>0.16905471714250447</v>
      </c>
      <c r="K75" s="784">
        <v>50.820695419033463</v>
      </c>
      <c r="L75" s="780">
        <v>0</v>
      </c>
      <c r="M75" s="785">
        <v>4.4350510596438566</v>
      </c>
      <c r="N75" s="780">
        <v>0</v>
      </c>
      <c r="O75" s="780">
        <v>0</v>
      </c>
      <c r="P75" s="780">
        <v>0</v>
      </c>
      <c r="Q75" s="784">
        <v>0</v>
      </c>
      <c r="R75" s="784">
        <v>5.6712676388355048</v>
      </c>
      <c r="S75" s="784">
        <v>2.0810388735795304</v>
      </c>
      <c r="T75" s="784">
        <v>0</v>
      </c>
      <c r="U75" s="784">
        <v>5.2576789277165137</v>
      </c>
      <c r="V75" s="780">
        <v>0</v>
      </c>
      <c r="W75" s="780">
        <v>0</v>
      </c>
      <c r="X75" s="786">
        <v>5.3043282922835382E-2</v>
      </c>
      <c r="Y75" s="787">
        <v>157.74678469716468</v>
      </c>
      <c r="Z75" s="130"/>
      <c r="AA75" s="33"/>
      <c r="AB75" s="1167"/>
      <c r="AC75" s="1169"/>
      <c r="AD75" s="1157"/>
      <c r="AE75" s="1158"/>
      <c r="AF75" s="1159"/>
      <c r="AG75" s="1159"/>
      <c r="AH75" s="1159"/>
      <c r="AI75" s="1159"/>
      <c r="AJ75" s="1159"/>
      <c r="AK75" s="1159"/>
      <c r="AL75" s="1160"/>
      <c r="AM75" s="1160"/>
      <c r="AN75" s="1160"/>
      <c r="AO75" s="1160"/>
      <c r="AP75" s="1160"/>
      <c r="AQ75" s="1159"/>
      <c r="AR75" s="1159"/>
      <c r="AS75" s="1159"/>
      <c r="AT75" s="1159"/>
      <c r="AU75" s="1159"/>
      <c r="AV75" s="1160"/>
      <c r="AW75" s="1160"/>
      <c r="AX75" s="1159"/>
      <c r="AY75" s="1159"/>
      <c r="AZ75" s="791"/>
      <c r="BA75" s="1167"/>
      <c r="BB75" s="1169"/>
      <c r="BC75" s="1157"/>
      <c r="BD75" s="1158"/>
      <c r="BE75" s="1162"/>
      <c r="BF75" s="801"/>
      <c r="BG75" s="801"/>
      <c r="BH75" s="801"/>
      <c r="BI75" s="801"/>
      <c r="BJ75" s="801"/>
      <c r="BK75" s="801"/>
      <c r="BL75" s="801"/>
      <c r="BM75" s="801"/>
      <c r="BN75" s="801"/>
      <c r="BO75" s="801"/>
      <c r="BP75" s="801"/>
      <c r="BQ75" s="801"/>
      <c r="BR75" s="801"/>
      <c r="BS75" s="801"/>
      <c r="BT75" s="801"/>
      <c r="BU75" s="801"/>
      <c r="BV75" s="801"/>
      <c r="BW75" s="801"/>
      <c r="BX75" s="801"/>
      <c r="BY75" s="33"/>
      <c r="BZ75" s="33"/>
      <c r="CA75" s="33"/>
      <c r="CB75" s="33"/>
      <c r="CC75" s="33"/>
      <c r="CD75" s="33"/>
      <c r="CE75" s="33"/>
      <c r="CF75" s="33"/>
      <c r="CG75" s="33"/>
      <c r="CH75" s="33"/>
      <c r="CI75" s="33"/>
      <c r="CJ75" s="33"/>
      <c r="CK75" s="33"/>
      <c r="CL75" s="33"/>
      <c r="CM75" s="33"/>
      <c r="CN75" s="33"/>
      <c r="CO75" s="33"/>
      <c r="CP75" s="33"/>
      <c r="CQ75" s="33"/>
      <c r="CR75" s="33"/>
      <c r="CS75" s="33"/>
      <c r="CT75" s="33"/>
      <c r="CU75" s="33"/>
      <c r="CV75" s="33"/>
      <c r="CW75" s="33"/>
      <c r="CX75" s="33"/>
      <c r="CY75" s="33"/>
      <c r="CZ75" s="33"/>
      <c r="DA75" s="33"/>
      <c r="DB75" s="33"/>
      <c r="DC75" s="33"/>
      <c r="DD75" s="33"/>
      <c r="DE75" s="33"/>
      <c r="DF75" s="33"/>
      <c r="DG75" s="33"/>
      <c r="DH75" s="33"/>
      <c r="DI75" s="33"/>
      <c r="DJ75" s="33"/>
      <c r="DK75" s="33"/>
      <c r="DL75" s="33"/>
      <c r="DM75" s="33"/>
      <c r="DN75" s="33"/>
      <c r="DO75" s="33"/>
    </row>
    <row r="76" spans="1:119" s="32" customFormat="1" ht="12.75" customHeight="1">
      <c r="A76" s="65"/>
      <c r="B76" s="1398"/>
      <c r="C76" s="136">
        <v>61</v>
      </c>
      <c r="D76" s="112" t="s">
        <v>214</v>
      </c>
      <c r="E76" s="121" t="s">
        <v>372</v>
      </c>
      <c r="F76" s="165">
        <v>0.82177587926117268</v>
      </c>
      <c r="G76" s="129">
        <v>42.022590288423991</v>
      </c>
      <c r="H76" s="129">
        <v>2.6327142239735539</v>
      </c>
      <c r="I76" s="129">
        <v>0.79271563131233824</v>
      </c>
      <c r="J76" s="129">
        <v>5.8002630736727963E-2</v>
      </c>
      <c r="K76" s="129">
        <v>26.399115133427809</v>
      </c>
      <c r="L76" s="780">
        <v>0</v>
      </c>
      <c r="M76" s="781">
        <v>2.5399634594302314</v>
      </c>
      <c r="N76" s="780">
        <v>0</v>
      </c>
      <c r="O76" s="780">
        <v>0</v>
      </c>
      <c r="P76" s="780">
        <v>0</v>
      </c>
      <c r="Q76" s="129">
        <v>0</v>
      </c>
      <c r="R76" s="129">
        <v>3.3276196414183752</v>
      </c>
      <c r="S76" s="129">
        <v>0.10135217300926981</v>
      </c>
      <c r="T76" s="129">
        <v>0</v>
      </c>
      <c r="U76" s="129">
        <v>0</v>
      </c>
      <c r="V76" s="780">
        <v>0</v>
      </c>
      <c r="W76" s="780">
        <v>0</v>
      </c>
      <c r="X76" s="782">
        <v>0</v>
      </c>
      <c r="Y76" s="168">
        <v>78.695849060993481</v>
      </c>
      <c r="Z76" s="130"/>
      <c r="AA76" s="33"/>
      <c r="AB76" s="1155"/>
      <c r="AC76" s="1156"/>
      <c r="AD76" s="1157"/>
      <c r="AE76" s="1158"/>
      <c r="AF76" s="1159"/>
      <c r="AG76" s="1159"/>
      <c r="AH76" s="1159"/>
      <c r="AI76" s="1159"/>
      <c r="AJ76" s="1159"/>
      <c r="AK76" s="1159"/>
      <c r="AL76" s="1160"/>
      <c r="AM76" s="1160"/>
      <c r="AN76" s="1160"/>
      <c r="AO76" s="1160"/>
      <c r="AP76" s="1160"/>
      <c r="AQ76" s="1159"/>
      <c r="AR76" s="1159"/>
      <c r="AS76" s="1159"/>
      <c r="AT76" s="1159"/>
      <c r="AU76" s="1159"/>
      <c r="AV76" s="1160"/>
      <c r="AW76" s="1160"/>
      <c r="AX76" s="1159"/>
      <c r="AY76" s="1159"/>
      <c r="AZ76" s="791"/>
      <c r="BA76" s="1155"/>
      <c r="BB76" s="1156"/>
      <c r="BC76" s="1157"/>
      <c r="BD76" s="1158"/>
      <c r="BE76" s="1162"/>
      <c r="BF76" s="801"/>
      <c r="BG76" s="801"/>
      <c r="BH76" s="801"/>
      <c r="BI76" s="801"/>
      <c r="BJ76" s="801"/>
      <c r="BK76" s="801"/>
      <c r="BL76" s="801"/>
      <c r="BM76" s="801"/>
      <c r="BN76" s="801"/>
      <c r="BO76" s="801"/>
      <c r="BP76" s="801"/>
      <c r="BQ76" s="801"/>
      <c r="BR76" s="801"/>
      <c r="BS76" s="801"/>
      <c r="BT76" s="801"/>
      <c r="BU76" s="801"/>
      <c r="BV76" s="801"/>
      <c r="BW76" s="801"/>
      <c r="BX76" s="801"/>
      <c r="BY76" s="33"/>
      <c r="BZ76" s="33"/>
      <c r="CA76" s="33"/>
      <c r="CB76" s="33"/>
      <c r="CC76" s="33"/>
      <c r="CD76" s="33"/>
      <c r="CE76" s="33"/>
      <c r="CF76" s="33"/>
      <c r="CG76" s="33"/>
      <c r="CH76" s="33"/>
      <c r="CI76" s="33"/>
      <c r="CJ76" s="33"/>
      <c r="CK76" s="33"/>
      <c r="CL76" s="33"/>
      <c r="CM76" s="33"/>
      <c r="CN76" s="33"/>
      <c r="CO76" s="33"/>
      <c r="CP76" s="33"/>
      <c r="CQ76" s="33"/>
      <c r="CR76" s="33"/>
      <c r="CS76" s="33"/>
      <c r="CT76" s="33"/>
      <c r="CU76" s="33"/>
      <c r="CV76" s="33"/>
      <c r="CW76" s="33"/>
      <c r="CX76" s="33"/>
      <c r="CY76" s="33"/>
      <c r="CZ76" s="33"/>
      <c r="DA76" s="33"/>
      <c r="DB76" s="33"/>
      <c r="DC76" s="33"/>
      <c r="DD76" s="33"/>
      <c r="DE76" s="33"/>
      <c r="DF76" s="33"/>
      <c r="DG76" s="33"/>
      <c r="DH76" s="33"/>
      <c r="DI76" s="33"/>
      <c r="DJ76" s="33"/>
      <c r="DK76" s="33"/>
      <c r="DL76" s="33"/>
      <c r="DM76" s="33"/>
      <c r="DN76" s="33"/>
      <c r="DO76" s="33"/>
    </row>
    <row r="77" spans="1:119" s="32" customFormat="1" ht="12.75" customHeight="1">
      <c r="A77" s="65"/>
      <c r="B77" s="118" t="s">
        <v>215</v>
      </c>
      <c r="C77" s="284">
        <v>64</v>
      </c>
      <c r="D77" s="275" t="s">
        <v>373</v>
      </c>
      <c r="E77" s="276" t="s">
        <v>374</v>
      </c>
      <c r="F77" s="783">
        <v>6.3272641521348927E-2</v>
      </c>
      <c r="G77" s="784">
        <v>82.187842332867916</v>
      </c>
      <c r="H77" s="784">
        <v>2.4479306067277635</v>
      </c>
      <c r="I77" s="784">
        <v>0.91822594872311303</v>
      </c>
      <c r="J77" s="784">
        <v>0.58644317807359847</v>
      </c>
      <c r="K77" s="784">
        <v>51.137611878054201</v>
      </c>
      <c r="L77" s="780">
        <v>0</v>
      </c>
      <c r="M77" s="785">
        <v>6.203291747624041</v>
      </c>
      <c r="N77" s="780">
        <v>0</v>
      </c>
      <c r="O77" s="780">
        <v>0</v>
      </c>
      <c r="P77" s="780">
        <v>0</v>
      </c>
      <c r="Q77" s="784">
        <v>3.9096273983115883E-3</v>
      </c>
      <c r="R77" s="784">
        <v>27.732179577439354</v>
      </c>
      <c r="S77" s="784">
        <v>13.007284180180475</v>
      </c>
      <c r="T77" s="784">
        <v>6.7928200565744223E-2</v>
      </c>
      <c r="U77" s="784">
        <v>10.66527621305768</v>
      </c>
      <c r="V77" s="780">
        <v>0</v>
      </c>
      <c r="W77" s="780">
        <v>0</v>
      </c>
      <c r="X77" s="786">
        <v>0</v>
      </c>
      <c r="Y77" s="787">
        <v>195.0211961322336</v>
      </c>
      <c r="Z77" s="130"/>
      <c r="AA77" s="33"/>
      <c r="AB77" s="1155"/>
      <c r="AC77" s="1169"/>
      <c r="AD77" s="1157"/>
      <c r="AE77" s="1158"/>
      <c r="AF77" s="1159"/>
      <c r="AG77" s="1159"/>
      <c r="AH77" s="1159"/>
      <c r="AI77" s="1159"/>
      <c r="AJ77" s="1159"/>
      <c r="AK77" s="1159"/>
      <c r="AL77" s="1160"/>
      <c r="AM77" s="1160"/>
      <c r="AN77" s="1160"/>
      <c r="AO77" s="1160"/>
      <c r="AP77" s="1160"/>
      <c r="AQ77" s="1159"/>
      <c r="AR77" s="1159"/>
      <c r="AS77" s="1159"/>
      <c r="AT77" s="1159"/>
      <c r="AU77" s="1159"/>
      <c r="AV77" s="1160"/>
      <c r="AW77" s="1160"/>
      <c r="AX77" s="1159"/>
      <c r="AY77" s="1159"/>
      <c r="AZ77" s="791"/>
      <c r="BA77" s="1155"/>
      <c r="BB77" s="1169"/>
      <c r="BC77" s="1157"/>
      <c r="BD77" s="1158"/>
      <c r="BE77" s="1162"/>
      <c r="BF77" s="801"/>
      <c r="BG77" s="801"/>
      <c r="BH77" s="801"/>
      <c r="BI77" s="801"/>
      <c r="BJ77" s="801"/>
      <c r="BK77" s="801"/>
      <c r="BL77" s="801"/>
      <c r="BM77" s="801"/>
      <c r="BN77" s="801"/>
      <c r="BO77" s="801"/>
      <c r="BP77" s="801"/>
      <c r="BQ77" s="801"/>
      <c r="BR77" s="801"/>
      <c r="BS77" s="801"/>
      <c r="BT77" s="801"/>
      <c r="BU77" s="801"/>
      <c r="BV77" s="801"/>
      <c r="BW77" s="801"/>
      <c r="BX77" s="801"/>
      <c r="BY77" s="33"/>
      <c r="BZ77" s="33"/>
      <c r="CA77" s="33"/>
      <c r="CB77" s="33"/>
      <c r="CC77" s="33"/>
      <c r="CD77" s="33"/>
      <c r="CE77" s="33"/>
      <c r="CF77" s="33"/>
      <c r="CG77" s="33"/>
      <c r="CH77" s="33"/>
      <c r="CI77" s="33"/>
      <c r="CJ77" s="33"/>
      <c r="CK77" s="33"/>
      <c r="CL77" s="33"/>
      <c r="CM77" s="33"/>
      <c r="CN77" s="33"/>
      <c r="CO77" s="33"/>
      <c r="CP77" s="33"/>
      <c r="CQ77" s="33"/>
      <c r="CR77" s="33"/>
      <c r="CS77" s="33"/>
      <c r="CT77" s="33"/>
      <c r="CU77" s="33"/>
      <c r="CV77" s="33"/>
      <c r="CW77" s="33"/>
      <c r="CX77" s="33"/>
      <c r="CY77" s="33"/>
      <c r="CZ77" s="33"/>
      <c r="DA77" s="33"/>
      <c r="DB77" s="33"/>
      <c r="DC77" s="33"/>
      <c r="DD77" s="33"/>
      <c r="DE77" s="33"/>
      <c r="DF77" s="33"/>
      <c r="DG77" s="33"/>
      <c r="DH77" s="33"/>
      <c r="DI77" s="33"/>
      <c r="DJ77" s="33"/>
      <c r="DK77" s="33"/>
      <c r="DL77" s="33"/>
      <c r="DM77" s="33"/>
      <c r="DN77" s="33"/>
      <c r="DO77" s="33"/>
    </row>
    <row r="78" spans="1:119" s="32" customFormat="1" ht="12.75" customHeight="1">
      <c r="A78" s="65"/>
      <c r="B78" s="109" t="s">
        <v>216</v>
      </c>
      <c r="C78" s="284"/>
      <c r="D78" s="275" t="s">
        <v>375</v>
      </c>
      <c r="E78" s="276" t="s">
        <v>376</v>
      </c>
      <c r="F78" s="783">
        <v>6.0910442287226312</v>
      </c>
      <c r="G78" s="784">
        <v>74.513014279203702</v>
      </c>
      <c r="H78" s="784">
        <v>25.771854395294131</v>
      </c>
      <c r="I78" s="784">
        <v>23.18871999062635</v>
      </c>
      <c r="J78" s="784">
        <v>25.782278835801311</v>
      </c>
      <c r="K78" s="784">
        <v>352.56530517649435</v>
      </c>
      <c r="L78" s="780">
        <v>0</v>
      </c>
      <c r="M78" s="785">
        <v>3.2249914346619315</v>
      </c>
      <c r="N78" s="780">
        <v>0</v>
      </c>
      <c r="O78" s="780">
        <v>0</v>
      </c>
      <c r="P78" s="780">
        <v>0</v>
      </c>
      <c r="Q78" s="784">
        <v>0.45684701369880754</v>
      </c>
      <c r="R78" s="784">
        <v>47.850425649783595</v>
      </c>
      <c r="S78" s="784">
        <v>32.478006711974551</v>
      </c>
      <c r="T78" s="784">
        <v>6.7942691665454384E-3</v>
      </c>
      <c r="U78" s="784">
        <v>11.768016673759556</v>
      </c>
      <c r="V78" s="780">
        <v>0</v>
      </c>
      <c r="W78" s="780">
        <v>0</v>
      </c>
      <c r="X78" s="786">
        <v>2.0251673553876737</v>
      </c>
      <c r="Y78" s="787">
        <v>605.72246601457516</v>
      </c>
      <c r="Z78" s="130"/>
      <c r="AA78" s="33"/>
      <c r="AB78" s="1155"/>
      <c r="AC78" s="1169"/>
      <c r="AD78" s="1157"/>
      <c r="AE78" s="1158"/>
      <c r="AF78" s="1159"/>
      <c r="AG78" s="1159"/>
      <c r="AH78" s="1159"/>
      <c r="AI78" s="1159"/>
      <c r="AJ78" s="1159"/>
      <c r="AK78" s="1159"/>
      <c r="AL78" s="1160"/>
      <c r="AM78" s="1160"/>
      <c r="AN78" s="1160"/>
      <c r="AO78" s="1160"/>
      <c r="AP78" s="1160"/>
      <c r="AQ78" s="1159"/>
      <c r="AR78" s="1159"/>
      <c r="AS78" s="1159"/>
      <c r="AT78" s="1159"/>
      <c r="AU78" s="1159"/>
      <c r="AV78" s="1160"/>
      <c r="AW78" s="1160"/>
      <c r="AX78" s="1159"/>
      <c r="AY78" s="1159"/>
      <c r="AZ78" s="791"/>
      <c r="BA78" s="1155"/>
      <c r="BB78" s="1169"/>
      <c r="BC78" s="1157"/>
      <c r="BD78" s="1158"/>
      <c r="BE78" s="1162"/>
      <c r="BF78" s="801"/>
      <c r="BG78" s="801"/>
      <c r="BH78" s="801"/>
      <c r="BI78" s="801"/>
      <c r="BJ78" s="801"/>
      <c r="BK78" s="801"/>
      <c r="BL78" s="801"/>
      <c r="BM78" s="801"/>
      <c r="BN78" s="801"/>
      <c r="BO78" s="801"/>
      <c r="BP78" s="801"/>
      <c r="BQ78" s="801"/>
      <c r="BR78" s="801"/>
      <c r="BS78" s="801"/>
      <c r="BT78" s="801"/>
      <c r="BU78" s="801"/>
      <c r="BV78" s="801"/>
      <c r="BW78" s="801"/>
      <c r="BX78" s="801"/>
      <c r="BY78" s="33"/>
      <c r="BZ78" s="33"/>
      <c r="CA78" s="33"/>
      <c r="CB78" s="33"/>
      <c r="CC78" s="33"/>
      <c r="CD78" s="33"/>
      <c r="CE78" s="33"/>
      <c r="CF78" s="33"/>
      <c r="CG78" s="33"/>
      <c r="CH78" s="33"/>
      <c r="CI78" s="33"/>
      <c r="CJ78" s="33"/>
      <c r="CK78" s="33"/>
      <c r="CL78" s="33"/>
      <c r="CM78" s="33"/>
      <c r="CN78" s="33"/>
      <c r="CO78" s="33"/>
      <c r="CP78" s="33"/>
      <c r="CQ78" s="33"/>
      <c r="CR78" s="33"/>
      <c r="CS78" s="33"/>
      <c r="CT78" s="33"/>
      <c r="CU78" s="33"/>
      <c r="CV78" s="33"/>
      <c r="CW78" s="33"/>
      <c r="CX78" s="33"/>
      <c r="CY78" s="33"/>
      <c r="CZ78" s="33"/>
      <c r="DA78" s="33"/>
      <c r="DB78" s="33"/>
      <c r="DC78" s="33"/>
      <c r="DD78" s="33"/>
      <c r="DE78" s="33"/>
      <c r="DF78" s="33"/>
      <c r="DG78" s="33"/>
      <c r="DH78" s="33"/>
      <c r="DI78" s="33"/>
      <c r="DJ78" s="33"/>
      <c r="DK78" s="33"/>
      <c r="DL78" s="33"/>
      <c r="DM78" s="33"/>
      <c r="DN78" s="33"/>
      <c r="DO78" s="33"/>
    </row>
    <row r="79" spans="1:119" s="32" customFormat="1" ht="12.75" customHeight="1">
      <c r="A79" s="65"/>
      <c r="B79" s="132"/>
      <c r="C79" s="136">
        <v>62</v>
      </c>
      <c r="D79" s="112" t="s">
        <v>217</v>
      </c>
      <c r="E79" s="121" t="s">
        <v>377</v>
      </c>
      <c r="F79" s="165">
        <v>0.27457084070691384</v>
      </c>
      <c r="G79" s="129">
        <v>42.08706253450103</v>
      </c>
      <c r="H79" s="129">
        <v>15.32773763786493</v>
      </c>
      <c r="I79" s="129">
        <v>13.273624888205068</v>
      </c>
      <c r="J79" s="129">
        <v>13.520474843036252</v>
      </c>
      <c r="K79" s="129">
        <v>291.89327886794342</v>
      </c>
      <c r="L79" s="780">
        <v>0</v>
      </c>
      <c r="M79" s="781">
        <v>3.1031955065799814</v>
      </c>
      <c r="N79" s="780">
        <v>0</v>
      </c>
      <c r="O79" s="780">
        <v>0</v>
      </c>
      <c r="P79" s="780">
        <v>0</v>
      </c>
      <c r="Q79" s="129">
        <v>0.42192391555225789</v>
      </c>
      <c r="R79" s="129">
        <v>36.51774451138769</v>
      </c>
      <c r="S79" s="129">
        <v>28.952915159658218</v>
      </c>
      <c r="T79" s="129">
        <v>0</v>
      </c>
      <c r="U79" s="129">
        <v>2.6962111037895222</v>
      </c>
      <c r="V79" s="780">
        <v>0</v>
      </c>
      <c r="W79" s="780">
        <v>0</v>
      </c>
      <c r="X79" s="782">
        <v>0</v>
      </c>
      <c r="Y79" s="168">
        <v>448.06873980922535</v>
      </c>
      <c r="Z79" s="130"/>
      <c r="AA79" s="33"/>
      <c r="AB79" s="1166"/>
      <c r="AC79" s="1156"/>
      <c r="AD79" s="1157"/>
      <c r="AE79" s="1158"/>
      <c r="AF79" s="1159"/>
      <c r="AG79" s="1159"/>
      <c r="AH79" s="1159"/>
      <c r="AI79" s="1159"/>
      <c r="AJ79" s="1159"/>
      <c r="AK79" s="1159"/>
      <c r="AL79" s="1160"/>
      <c r="AM79" s="1160"/>
      <c r="AN79" s="1160"/>
      <c r="AO79" s="1160"/>
      <c r="AP79" s="1160"/>
      <c r="AQ79" s="1159"/>
      <c r="AR79" s="1159"/>
      <c r="AS79" s="1159"/>
      <c r="AT79" s="1159"/>
      <c r="AU79" s="1159"/>
      <c r="AV79" s="1160"/>
      <c r="AW79" s="1160"/>
      <c r="AX79" s="1159"/>
      <c r="AY79" s="1159"/>
      <c r="AZ79" s="791"/>
      <c r="BA79" s="1166"/>
      <c r="BB79" s="1156"/>
      <c r="BC79" s="1157"/>
      <c r="BD79" s="1158"/>
      <c r="BE79" s="1162"/>
      <c r="BF79" s="801"/>
      <c r="BG79" s="801"/>
      <c r="BH79" s="801"/>
      <c r="BI79" s="801"/>
      <c r="BJ79" s="801"/>
      <c r="BK79" s="801"/>
      <c r="BL79" s="801"/>
      <c r="BM79" s="801"/>
      <c r="BN79" s="801"/>
      <c r="BO79" s="801"/>
      <c r="BP79" s="801"/>
      <c r="BQ79" s="801"/>
      <c r="BR79" s="801"/>
      <c r="BS79" s="801"/>
      <c r="BT79" s="801"/>
      <c r="BU79" s="801"/>
      <c r="BV79" s="801"/>
      <c r="BW79" s="801"/>
      <c r="BX79" s="801"/>
      <c r="BY79" s="33"/>
      <c r="BZ79" s="33"/>
      <c r="CA79" s="33"/>
      <c r="CB79" s="33"/>
      <c r="CC79" s="33"/>
      <c r="CD79" s="33"/>
      <c r="CE79" s="33"/>
      <c r="CF79" s="33"/>
      <c r="CG79" s="33"/>
      <c r="CH79" s="33"/>
      <c r="CI79" s="33"/>
      <c r="CJ79" s="33"/>
      <c r="CK79" s="33"/>
      <c r="CL79" s="33"/>
      <c r="CM79" s="33"/>
      <c r="CN79" s="33"/>
      <c r="CO79" s="33"/>
      <c r="CP79" s="33"/>
      <c r="CQ79" s="33"/>
      <c r="CR79" s="33"/>
      <c r="CS79" s="33"/>
      <c r="CT79" s="33"/>
      <c r="CU79" s="33"/>
      <c r="CV79" s="33"/>
      <c r="CW79" s="33"/>
      <c r="CX79" s="33"/>
      <c r="CY79" s="33"/>
      <c r="CZ79" s="33"/>
      <c r="DA79" s="33"/>
      <c r="DB79" s="33"/>
      <c r="DC79" s="33"/>
      <c r="DD79" s="33"/>
      <c r="DE79" s="33"/>
      <c r="DF79" s="33"/>
      <c r="DG79" s="33"/>
      <c r="DH79" s="33"/>
      <c r="DI79" s="33"/>
      <c r="DJ79" s="33"/>
      <c r="DK79" s="33"/>
      <c r="DL79" s="33"/>
      <c r="DM79" s="33"/>
      <c r="DN79" s="33"/>
      <c r="DO79" s="33"/>
    </row>
    <row r="80" spans="1:119" s="32" customFormat="1" ht="12.75" customHeight="1">
      <c r="A80" s="65"/>
      <c r="B80" s="118"/>
      <c r="C80" s="120">
        <v>63</v>
      </c>
      <c r="D80" s="112" t="s">
        <v>218</v>
      </c>
      <c r="E80" s="121"/>
      <c r="F80" s="165">
        <v>4.9748830550875173E-2</v>
      </c>
      <c r="G80" s="129">
        <v>32.425951744702658</v>
      </c>
      <c r="H80" s="129">
        <v>10.444116757429208</v>
      </c>
      <c r="I80" s="129">
        <v>9.9150951024212759</v>
      </c>
      <c r="J80" s="129">
        <v>12.26180399276506</v>
      </c>
      <c r="K80" s="129">
        <v>60.672026308551004</v>
      </c>
      <c r="L80" s="780">
        <v>0</v>
      </c>
      <c r="M80" s="781">
        <v>0.12179592808194967</v>
      </c>
      <c r="N80" s="780">
        <v>0</v>
      </c>
      <c r="O80" s="780">
        <v>0</v>
      </c>
      <c r="P80" s="780">
        <v>0</v>
      </c>
      <c r="Q80" s="129">
        <v>5.6992611637455984E-4</v>
      </c>
      <c r="R80" s="129">
        <v>11.332681138395888</v>
      </c>
      <c r="S80" s="129">
        <v>3.5250915523163329</v>
      </c>
      <c r="T80" s="129">
        <v>0</v>
      </c>
      <c r="U80" s="129">
        <v>0.45650731976719133</v>
      </c>
      <c r="V80" s="780">
        <v>0</v>
      </c>
      <c r="W80" s="780">
        <v>0</v>
      </c>
      <c r="X80" s="782">
        <v>0</v>
      </c>
      <c r="Y80" s="168">
        <v>141.20538860109781</v>
      </c>
      <c r="Z80" s="137">
        <v>21086101</v>
      </c>
      <c r="AA80" s="33"/>
      <c r="AB80" s="1155"/>
      <c r="AC80" s="1156"/>
      <c r="AD80" s="1157"/>
      <c r="AE80" s="1158"/>
      <c r="AF80" s="1159"/>
      <c r="AG80" s="1159"/>
      <c r="AH80" s="1159"/>
      <c r="AI80" s="1159"/>
      <c r="AJ80" s="1159"/>
      <c r="AK80" s="1159"/>
      <c r="AL80" s="1160"/>
      <c r="AM80" s="1160"/>
      <c r="AN80" s="1160"/>
      <c r="AO80" s="1160"/>
      <c r="AP80" s="1160"/>
      <c r="AQ80" s="1159"/>
      <c r="AR80" s="1159"/>
      <c r="AS80" s="1159"/>
      <c r="AT80" s="1159"/>
      <c r="AU80" s="1159"/>
      <c r="AV80" s="1160"/>
      <c r="AW80" s="1160"/>
      <c r="AX80" s="1159"/>
      <c r="AY80" s="1159"/>
      <c r="AZ80" s="791"/>
      <c r="BA80" s="1155"/>
      <c r="BB80" s="1156"/>
      <c r="BC80" s="1157"/>
      <c r="BD80" s="1158"/>
      <c r="BE80" s="1162"/>
      <c r="BF80" s="801"/>
      <c r="BG80" s="801"/>
      <c r="BH80" s="801"/>
      <c r="BI80" s="801"/>
      <c r="BJ80" s="801"/>
      <c r="BK80" s="801"/>
      <c r="BL80" s="801"/>
      <c r="BM80" s="801"/>
      <c r="BN80" s="801"/>
      <c r="BO80" s="801"/>
      <c r="BP80" s="801"/>
      <c r="BQ80" s="801"/>
      <c r="BR80" s="801"/>
      <c r="BS80" s="801"/>
      <c r="BT80" s="801"/>
      <c r="BU80" s="801"/>
      <c r="BV80" s="801"/>
      <c r="BW80" s="801"/>
      <c r="BX80" s="801"/>
      <c r="BY80" s="33"/>
      <c r="BZ80" s="33"/>
      <c r="CA80" s="33"/>
      <c r="CB80" s="33"/>
      <c r="CC80" s="33"/>
      <c r="CD80" s="33"/>
      <c r="CE80" s="33"/>
      <c r="CF80" s="33"/>
      <c r="CG80" s="33"/>
      <c r="CH80" s="33"/>
      <c r="CI80" s="33"/>
      <c r="CJ80" s="33"/>
      <c r="CK80" s="33"/>
      <c r="CL80" s="33"/>
      <c r="CM80" s="33"/>
      <c r="CN80" s="33"/>
      <c r="CO80" s="33"/>
      <c r="CP80" s="33"/>
      <c r="CQ80" s="33"/>
      <c r="CR80" s="33"/>
      <c r="CS80" s="33"/>
      <c r="CT80" s="33"/>
      <c r="CU80" s="33"/>
      <c r="CV80" s="33"/>
      <c r="CW80" s="33"/>
      <c r="CX80" s="33"/>
      <c r="CY80" s="33"/>
      <c r="CZ80" s="33"/>
      <c r="DA80" s="33"/>
      <c r="DB80" s="33"/>
      <c r="DC80" s="33"/>
      <c r="DD80" s="33"/>
      <c r="DE80" s="33"/>
      <c r="DF80" s="33"/>
      <c r="DG80" s="33"/>
      <c r="DH80" s="33"/>
      <c r="DI80" s="33"/>
      <c r="DJ80" s="33"/>
      <c r="DK80" s="33"/>
      <c r="DL80" s="33"/>
      <c r="DM80" s="33"/>
      <c r="DN80" s="33"/>
      <c r="DO80" s="33"/>
    </row>
    <row r="81" spans="1:119" s="69" customFormat="1">
      <c r="A81" s="65"/>
      <c r="B81" s="118" t="s">
        <v>219</v>
      </c>
      <c r="C81" s="284">
        <v>65</v>
      </c>
      <c r="D81" s="275" t="s">
        <v>378</v>
      </c>
      <c r="E81" s="276" t="s">
        <v>379</v>
      </c>
      <c r="F81" s="783">
        <v>4.6798511230509803</v>
      </c>
      <c r="G81" s="784">
        <v>11.538338209748705</v>
      </c>
      <c r="H81" s="784">
        <v>4.9563248559784991</v>
      </c>
      <c r="I81" s="784">
        <v>3.0017302552177472</v>
      </c>
      <c r="J81" s="784">
        <v>0.82348461665351547</v>
      </c>
      <c r="K81" s="784">
        <v>53.067710430092262</v>
      </c>
      <c r="L81" s="780">
        <v>0</v>
      </c>
      <c r="M81" s="785">
        <v>41.538223640721803</v>
      </c>
      <c r="N81" s="780">
        <v>0</v>
      </c>
      <c r="O81" s="780">
        <v>0</v>
      </c>
      <c r="P81" s="780">
        <v>0</v>
      </c>
      <c r="Q81" s="784">
        <v>7.7334517789345731E-5</v>
      </c>
      <c r="R81" s="784">
        <v>14.971820786060855</v>
      </c>
      <c r="S81" s="784">
        <v>5.3402111209002658</v>
      </c>
      <c r="T81" s="784">
        <v>0</v>
      </c>
      <c r="U81" s="784">
        <v>21.451974950615103</v>
      </c>
      <c r="V81" s="780">
        <v>0</v>
      </c>
      <c r="W81" s="780">
        <v>0</v>
      </c>
      <c r="X81" s="786">
        <v>2.6496400330461467E-2</v>
      </c>
      <c r="Y81" s="787">
        <v>161.39624372388798</v>
      </c>
      <c r="Z81" s="138"/>
      <c r="AA81" s="68"/>
      <c r="AB81" s="1155"/>
      <c r="AC81" s="1169"/>
      <c r="AD81" s="1157"/>
      <c r="AE81" s="1158"/>
      <c r="AF81" s="1159"/>
      <c r="AG81" s="1159"/>
      <c r="AH81" s="1159"/>
      <c r="AI81" s="1159"/>
      <c r="AJ81" s="1159"/>
      <c r="AK81" s="1159"/>
      <c r="AL81" s="1160"/>
      <c r="AM81" s="1160"/>
      <c r="AN81" s="1160"/>
      <c r="AO81" s="1160"/>
      <c r="AP81" s="1160"/>
      <c r="AQ81" s="1159"/>
      <c r="AR81" s="1159"/>
      <c r="AS81" s="1159"/>
      <c r="AT81" s="1159"/>
      <c r="AU81" s="1159"/>
      <c r="AV81" s="1160"/>
      <c r="AW81" s="1160"/>
      <c r="AX81" s="1159"/>
      <c r="AY81" s="1159"/>
      <c r="AZ81" s="1171"/>
      <c r="BA81" s="1155"/>
      <c r="BB81" s="1169"/>
      <c r="BC81" s="1157"/>
      <c r="BD81" s="1158"/>
      <c r="BE81" s="1162"/>
      <c r="BF81" s="801"/>
      <c r="BG81" s="801"/>
      <c r="BH81" s="801"/>
      <c r="BI81" s="801"/>
      <c r="BJ81" s="801"/>
      <c r="BK81" s="801"/>
      <c r="BL81" s="801"/>
      <c r="BM81" s="801"/>
      <c r="BN81" s="801"/>
      <c r="BO81" s="801"/>
      <c r="BP81" s="801"/>
      <c r="BQ81" s="801"/>
      <c r="BR81" s="801"/>
      <c r="BS81" s="801"/>
      <c r="BT81" s="801"/>
      <c r="BU81" s="801"/>
      <c r="BV81" s="801"/>
      <c r="BW81" s="801"/>
      <c r="BX81" s="801"/>
      <c r="BY81" s="68"/>
      <c r="BZ81" s="68"/>
      <c r="CA81" s="68"/>
      <c r="CB81" s="68"/>
      <c r="CC81" s="68"/>
      <c r="CD81" s="68"/>
      <c r="CE81" s="68"/>
      <c r="CF81" s="68"/>
      <c r="CG81" s="68"/>
      <c r="CH81" s="68"/>
      <c r="CI81" s="68"/>
      <c r="CJ81" s="68"/>
      <c r="CK81" s="68"/>
      <c r="CL81" s="68"/>
      <c r="CM81" s="68"/>
      <c r="CN81" s="68"/>
      <c r="CO81" s="68"/>
      <c r="CP81" s="68"/>
      <c r="CQ81" s="68"/>
      <c r="CR81" s="68"/>
      <c r="CS81" s="68"/>
      <c r="CT81" s="68"/>
      <c r="CU81" s="68"/>
      <c r="CV81" s="68"/>
      <c r="CW81" s="68"/>
      <c r="CX81" s="68"/>
      <c r="CY81" s="68"/>
      <c r="CZ81" s="68"/>
      <c r="DA81" s="68"/>
      <c r="DB81" s="68"/>
      <c r="DC81" s="68"/>
      <c r="DD81" s="68"/>
      <c r="DE81" s="68"/>
      <c r="DF81" s="68"/>
      <c r="DG81" s="68"/>
      <c r="DH81" s="68"/>
      <c r="DI81" s="68"/>
      <c r="DJ81" s="68"/>
      <c r="DK81" s="68"/>
      <c r="DL81" s="68"/>
      <c r="DM81" s="68"/>
      <c r="DN81" s="68"/>
      <c r="DO81" s="68"/>
    </row>
    <row r="82" spans="1:119" s="69" customFormat="1">
      <c r="A82" s="65"/>
      <c r="B82" s="109" t="s">
        <v>220</v>
      </c>
      <c r="C82" s="283"/>
      <c r="D82" s="275" t="s">
        <v>380</v>
      </c>
      <c r="E82" s="276" t="s">
        <v>381</v>
      </c>
      <c r="F82" s="783">
        <v>31.99305784516698</v>
      </c>
      <c r="G82" s="784">
        <v>787.5448677249334</v>
      </c>
      <c r="H82" s="784">
        <v>89.970866296389502</v>
      </c>
      <c r="I82" s="784">
        <v>37.43579897985591</v>
      </c>
      <c r="J82" s="784">
        <v>42.161479406743076</v>
      </c>
      <c r="K82" s="784">
        <v>648.18494484819132</v>
      </c>
      <c r="L82" s="780">
        <v>0</v>
      </c>
      <c r="M82" s="785">
        <v>160.61855028849203</v>
      </c>
      <c r="N82" s="780">
        <v>0</v>
      </c>
      <c r="O82" s="780">
        <v>0</v>
      </c>
      <c r="P82" s="785">
        <v>21.169296516271558</v>
      </c>
      <c r="Q82" s="784">
        <v>0.29732838724648314</v>
      </c>
      <c r="R82" s="784">
        <v>202.67019305895047</v>
      </c>
      <c r="S82" s="784">
        <v>162.61963769242962</v>
      </c>
      <c r="T82" s="784">
        <v>8.6966661630915105</v>
      </c>
      <c r="U82" s="784">
        <v>295.97537669804882</v>
      </c>
      <c r="V82" s="780">
        <v>0</v>
      </c>
      <c r="W82" s="780">
        <v>0</v>
      </c>
      <c r="X82" s="786">
        <v>29.119723192568763</v>
      </c>
      <c r="Y82" s="787">
        <v>2518.4577870983799</v>
      </c>
      <c r="Z82" s="68"/>
      <c r="AA82" s="68"/>
      <c r="AB82" s="1155"/>
      <c r="AC82" s="1156"/>
      <c r="AD82" s="1157"/>
      <c r="AE82" s="1158"/>
      <c r="AF82" s="1159"/>
      <c r="AG82" s="1159"/>
      <c r="AH82" s="1159"/>
      <c r="AI82" s="1159"/>
      <c r="AJ82" s="1159"/>
      <c r="AK82" s="1159"/>
      <c r="AL82" s="1160"/>
      <c r="AM82" s="1160"/>
      <c r="AN82" s="1160"/>
      <c r="AO82" s="1160"/>
      <c r="AP82" s="1160"/>
      <c r="AQ82" s="1159"/>
      <c r="AR82" s="1159"/>
      <c r="AS82" s="1159"/>
      <c r="AT82" s="1159"/>
      <c r="AU82" s="1159"/>
      <c r="AV82" s="1160"/>
      <c r="AW82" s="1160"/>
      <c r="AX82" s="1159"/>
      <c r="AY82" s="1159"/>
      <c r="AZ82" s="1171"/>
      <c r="BA82" s="1155"/>
      <c r="BB82" s="1156"/>
      <c r="BC82" s="1157"/>
      <c r="BD82" s="1158"/>
      <c r="BE82" s="1162"/>
      <c r="BF82" s="801"/>
      <c r="BG82" s="801"/>
      <c r="BH82" s="801"/>
      <c r="BI82" s="801"/>
      <c r="BJ82" s="801"/>
      <c r="BK82" s="801"/>
      <c r="BL82" s="801"/>
      <c r="BM82" s="801"/>
      <c r="BN82" s="801"/>
      <c r="BO82" s="801"/>
      <c r="BP82" s="801"/>
      <c r="BQ82" s="801"/>
      <c r="BR82" s="801"/>
      <c r="BS82" s="801"/>
      <c r="BT82" s="801"/>
      <c r="BU82" s="801"/>
      <c r="BV82" s="801"/>
      <c r="BW82" s="801"/>
      <c r="BX82" s="801"/>
      <c r="BY82" s="68"/>
      <c r="BZ82" s="68"/>
      <c r="CA82" s="68"/>
      <c r="CB82" s="68"/>
      <c r="CC82" s="68"/>
      <c r="CD82" s="68"/>
      <c r="CE82" s="68"/>
      <c r="CF82" s="68"/>
      <c r="CG82" s="68"/>
      <c r="CH82" s="68"/>
      <c r="CI82" s="68"/>
      <c r="CJ82" s="68"/>
      <c r="CK82" s="68"/>
      <c r="CL82" s="68"/>
      <c r="CM82" s="68"/>
      <c r="CN82" s="68"/>
      <c r="CO82" s="68"/>
      <c r="CP82" s="68"/>
      <c r="CQ82" s="68"/>
      <c r="CR82" s="68"/>
      <c r="CS82" s="68"/>
      <c r="CT82" s="68"/>
      <c r="CU82" s="68"/>
      <c r="CV82" s="68"/>
      <c r="CW82" s="68"/>
      <c r="CX82" s="68"/>
      <c r="CY82" s="68"/>
      <c r="CZ82" s="68"/>
      <c r="DA82" s="68"/>
      <c r="DB82" s="68"/>
      <c r="DC82" s="68"/>
      <c r="DD82" s="68"/>
      <c r="DE82" s="68"/>
      <c r="DF82" s="68"/>
      <c r="DG82" s="68"/>
      <c r="DH82" s="68"/>
      <c r="DI82" s="68"/>
      <c r="DJ82" s="68"/>
      <c r="DK82" s="68"/>
      <c r="DL82" s="68"/>
      <c r="DM82" s="68"/>
      <c r="DN82" s="68"/>
      <c r="DO82" s="68"/>
    </row>
    <row r="83" spans="1:119" s="69" customFormat="1">
      <c r="A83" s="65"/>
      <c r="B83" s="109"/>
      <c r="C83" s="120">
        <v>66</v>
      </c>
      <c r="D83" s="112" t="s">
        <v>221</v>
      </c>
      <c r="E83" s="121" t="s">
        <v>382</v>
      </c>
      <c r="F83" s="165">
        <v>3.1016064101669807E-2</v>
      </c>
      <c r="G83" s="129">
        <v>200.27260452639069</v>
      </c>
      <c r="H83" s="129">
        <v>21.847814167837988</v>
      </c>
      <c r="I83" s="129">
        <v>1.1617608655167997</v>
      </c>
      <c r="J83" s="129">
        <v>6.0448325060210655</v>
      </c>
      <c r="K83" s="129">
        <v>139.61359912490823</v>
      </c>
      <c r="L83" s="780">
        <v>0</v>
      </c>
      <c r="M83" s="781">
        <v>27.464743473359015</v>
      </c>
      <c r="N83" s="780">
        <v>0</v>
      </c>
      <c r="O83" s="780">
        <v>0</v>
      </c>
      <c r="P83" s="780">
        <v>0</v>
      </c>
      <c r="Q83" s="129">
        <v>9.3753283468119952E-2</v>
      </c>
      <c r="R83" s="129">
        <v>51.571114112713218</v>
      </c>
      <c r="S83" s="129">
        <v>6.2602050412918127</v>
      </c>
      <c r="T83" s="779">
        <v>0</v>
      </c>
      <c r="U83" s="129">
        <v>0.242558596576431</v>
      </c>
      <c r="V83" s="780">
        <v>0</v>
      </c>
      <c r="W83" s="780">
        <v>0</v>
      </c>
      <c r="X83" s="782">
        <v>0</v>
      </c>
      <c r="Y83" s="168">
        <v>454.60400176218508</v>
      </c>
      <c r="Z83" s="68"/>
      <c r="AA83" s="68"/>
      <c r="AB83" s="1155"/>
      <c r="AC83" s="1156"/>
      <c r="AD83" s="1157"/>
      <c r="AE83" s="1158"/>
      <c r="AF83" s="1159"/>
      <c r="AG83" s="1159"/>
      <c r="AH83" s="1159"/>
      <c r="AI83" s="1159"/>
      <c r="AJ83" s="1159"/>
      <c r="AK83" s="1159"/>
      <c r="AL83" s="1160"/>
      <c r="AM83" s="1160"/>
      <c r="AN83" s="1160"/>
      <c r="AO83" s="1160"/>
      <c r="AP83" s="1160"/>
      <c r="AQ83" s="1159"/>
      <c r="AR83" s="1159"/>
      <c r="AS83" s="1159"/>
      <c r="AT83" s="1159"/>
      <c r="AU83" s="1159"/>
      <c r="AV83" s="1160"/>
      <c r="AW83" s="1160"/>
      <c r="AX83" s="1159"/>
      <c r="AY83" s="1159"/>
      <c r="AZ83" s="1171"/>
      <c r="BA83" s="1155"/>
      <c r="BB83" s="1156"/>
      <c r="BC83" s="1157"/>
      <c r="BD83" s="1158"/>
      <c r="BE83" s="1162"/>
      <c r="BF83" s="801"/>
      <c r="BG83" s="801"/>
      <c r="BH83" s="801"/>
      <c r="BI83" s="801"/>
      <c r="BJ83" s="801"/>
      <c r="BK83" s="801"/>
      <c r="BL83" s="801"/>
      <c r="BM83" s="801"/>
      <c r="BN83" s="801"/>
      <c r="BO83" s="801"/>
      <c r="BP83" s="801"/>
      <c r="BQ83" s="801"/>
      <c r="BR83" s="801"/>
      <c r="BS83" s="801"/>
      <c r="BT83" s="801"/>
      <c r="BU83" s="801"/>
      <c r="BV83" s="801"/>
      <c r="BW83" s="801"/>
      <c r="BX83" s="801"/>
      <c r="BY83" s="68"/>
      <c r="BZ83" s="68"/>
      <c r="CA83" s="68"/>
      <c r="CB83" s="68"/>
      <c r="CC83" s="68"/>
      <c r="CD83" s="68"/>
      <c r="CE83" s="68"/>
      <c r="CF83" s="68"/>
      <c r="CG83" s="68"/>
      <c r="CH83" s="68"/>
      <c r="CI83" s="68"/>
      <c r="CJ83" s="68"/>
      <c r="CK83" s="68"/>
      <c r="CL83" s="68"/>
      <c r="CM83" s="68"/>
      <c r="CN83" s="68"/>
      <c r="CO83" s="68"/>
      <c r="CP83" s="68"/>
      <c r="CQ83" s="68"/>
      <c r="CR83" s="68"/>
      <c r="CS83" s="68"/>
      <c r="CT83" s="68"/>
      <c r="CU83" s="68"/>
      <c r="CV83" s="68"/>
      <c r="CW83" s="68"/>
      <c r="CX83" s="68"/>
      <c r="CY83" s="68"/>
      <c r="CZ83" s="68"/>
      <c r="DA83" s="68"/>
      <c r="DB83" s="68"/>
      <c r="DC83" s="68"/>
      <c r="DD83" s="68"/>
      <c r="DE83" s="68"/>
      <c r="DF83" s="68"/>
      <c r="DG83" s="68"/>
      <c r="DH83" s="68"/>
      <c r="DI83" s="68"/>
      <c r="DJ83" s="68"/>
      <c r="DK83" s="68"/>
      <c r="DL83" s="68"/>
      <c r="DM83" s="68"/>
      <c r="DN83" s="68"/>
      <c r="DO83" s="68"/>
    </row>
    <row r="84" spans="1:119" s="69" customFormat="1">
      <c r="A84" s="65"/>
      <c r="B84" s="109"/>
      <c r="C84" s="120">
        <v>67</v>
      </c>
      <c r="D84" s="112" t="s">
        <v>222</v>
      </c>
      <c r="E84" s="121" t="s">
        <v>383</v>
      </c>
      <c r="F84" s="165">
        <v>0</v>
      </c>
      <c r="G84" s="129">
        <v>307.6681393892556</v>
      </c>
      <c r="H84" s="129">
        <v>7.952888353575866E-4</v>
      </c>
      <c r="I84" s="129">
        <v>0</v>
      </c>
      <c r="J84" s="129">
        <v>5.8805390703520405E-4</v>
      </c>
      <c r="K84" s="129">
        <v>13.96571732510081</v>
      </c>
      <c r="L84" s="780">
        <v>0</v>
      </c>
      <c r="M84" s="781">
        <v>0</v>
      </c>
      <c r="N84" s="780">
        <v>0</v>
      </c>
      <c r="O84" s="780">
        <v>0</v>
      </c>
      <c r="P84" s="781">
        <v>5.1883215065772532</v>
      </c>
      <c r="Q84" s="129">
        <v>0</v>
      </c>
      <c r="R84" s="129">
        <v>5.7397770913933009E-4</v>
      </c>
      <c r="S84" s="129">
        <v>0</v>
      </c>
      <c r="T84" s="779">
        <v>0</v>
      </c>
      <c r="U84" s="129">
        <v>0</v>
      </c>
      <c r="V84" s="780">
        <v>0</v>
      </c>
      <c r="W84" s="780">
        <v>0</v>
      </c>
      <c r="X84" s="782">
        <v>0</v>
      </c>
      <c r="Y84" s="168">
        <v>326.8241355413852</v>
      </c>
      <c r="Z84" s="68"/>
      <c r="AA84" s="68"/>
      <c r="AB84" s="1155"/>
      <c r="AC84" s="1156"/>
      <c r="AD84" s="1157"/>
      <c r="AE84" s="1158"/>
      <c r="AF84" s="1159"/>
      <c r="AG84" s="1159"/>
      <c r="AH84" s="1159"/>
      <c r="AI84" s="1159"/>
      <c r="AJ84" s="1159"/>
      <c r="AK84" s="1159"/>
      <c r="AL84" s="1160"/>
      <c r="AM84" s="1160"/>
      <c r="AN84" s="1160"/>
      <c r="AO84" s="1160"/>
      <c r="AP84" s="1160"/>
      <c r="AQ84" s="1159"/>
      <c r="AR84" s="1159"/>
      <c r="AS84" s="1159"/>
      <c r="AT84" s="1159"/>
      <c r="AU84" s="1159"/>
      <c r="AV84" s="1160"/>
      <c r="AW84" s="1160"/>
      <c r="AX84" s="1159"/>
      <c r="AY84" s="1159"/>
      <c r="AZ84" s="1171"/>
      <c r="BA84" s="1155"/>
      <c r="BB84" s="1156"/>
      <c r="BC84" s="1157"/>
      <c r="BD84" s="1158"/>
      <c r="BE84" s="1162"/>
      <c r="BF84" s="801"/>
      <c r="BG84" s="801"/>
      <c r="BH84" s="801"/>
      <c r="BI84" s="801"/>
      <c r="BJ84" s="801"/>
      <c r="BK84" s="801"/>
      <c r="BL84" s="801"/>
      <c r="BM84" s="801"/>
      <c r="BN84" s="801"/>
      <c r="BO84" s="801"/>
      <c r="BP84" s="801"/>
      <c r="BQ84" s="801"/>
      <c r="BR84" s="801"/>
      <c r="BS84" s="801"/>
      <c r="BT84" s="801"/>
      <c r="BU84" s="801"/>
      <c r="BV84" s="801"/>
      <c r="BW84" s="801"/>
      <c r="BX84" s="801"/>
      <c r="BY84" s="68"/>
      <c r="BZ84" s="68"/>
      <c r="CA84" s="68"/>
      <c r="CB84" s="68"/>
      <c r="CC84" s="68"/>
      <c r="CD84" s="68"/>
      <c r="CE84" s="68"/>
      <c r="CF84" s="68"/>
      <c r="CG84" s="68"/>
      <c r="CH84" s="68"/>
      <c r="CI84" s="68"/>
      <c r="CJ84" s="68"/>
      <c r="CK84" s="68"/>
      <c r="CL84" s="68"/>
      <c r="CM84" s="68"/>
      <c r="CN84" s="68"/>
      <c r="CO84" s="68"/>
      <c r="CP84" s="68"/>
      <c r="CQ84" s="68"/>
      <c r="CR84" s="68"/>
      <c r="CS84" s="68"/>
      <c r="CT84" s="68"/>
      <c r="CU84" s="68"/>
      <c r="CV84" s="68"/>
      <c r="CW84" s="68"/>
      <c r="CX84" s="68"/>
      <c r="CY84" s="68"/>
      <c r="CZ84" s="68"/>
      <c r="DA84" s="68"/>
      <c r="DB84" s="68"/>
      <c r="DC84" s="68"/>
      <c r="DD84" s="68"/>
      <c r="DE84" s="68"/>
      <c r="DF84" s="68"/>
      <c r="DG84" s="68"/>
      <c r="DH84" s="68"/>
      <c r="DI84" s="68"/>
      <c r="DJ84" s="68"/>
      <c r="DK84" s="68"/>
      <c r="DL84" s="68"/>
      <c r="DM84" s="68"/>
      <c r="DN84" s="68"/>
      <c r="DO84" s="68"/>
    </row>
    <row r="85" spans="1:119" s="69" customFormat="1">
      <c r="A85" s="65"/>
      <c r="B85" s="109"/>
      <c r="C85" s="120">
        <v>68</v>
      </c>
      <c r="D85" s="112" t="s">
        <v>223</v>
      </c>
      <c r="E85" s="121"/>
      <c r="F85" s="165">
        <v>2.6626902679782094</v>
      </c>
      <c r="G85" s="129">
        <v>40.696380561905741</v>
      </c>
      <c r="H85" s="129">
        <v>1.9552865448414436</v>
      </c>
      <c r="I85" s="129">
        <v>20.81866840268648</v>
      </c>
      <c r="J85" s="129">
        <v>0.7576394353998458</v>
      </c>
      <c r="K85" s="129">
        <v>116.24577696946083</v>
      </c>
      <c r="L85" s="780">
        <v>0</v>
      </c>
      <c r="M85" s="781">
        <v>25.340667864920611</v>
      </c>
      <c r="N85" s="780">
        <v>0</v>
      </c>
      <c r="O85" s="780">
        <v>0</v>
      </c>
      <c r="P85" s="780">
        <v>0</v>
      </c>
      <c r="Q85" s="129">
        <v>8.2658037440865809E-3</v>
      </c>
      <c r="R85" s="129">
        <v>16.961223799133126</v>
      </c>
      <c r="S85" s="129">
        <v>12.744195411923069</v>
      </c>
      <c r="T85" s="779">
        <v>2.9372485698172046E-3</v>
      </c>
      <c r="U85" s="129">
        <v>64.401225184332787</v>
      </c>
      <c r="V85" s="780">
        <v>0</v>
      </c>
      <c r="W85" s="780">
        <v>0</v>
      </c>
      <c r="X85" s="782">
        <v>0.11585346390110181</v>
      </c>
      <c r="Y85" s="168">
        <v>302.7108109587972</v>
      </c>
      <c r="Z85" s="68"/>
      <c r="AA85" s="68"/>
      <c r="AB85" s="1155"/>
      <c r="AC85" s="1156"/>
      <c r="AD85" s="1157"/>
      <c r="AE85" s="1158"/>
      <c r="AF85" s="1159"/>
      <c r="AG85" s="1159"/>
      <c r="AH85" s="1159"/>
      <c r="AI85" s="1159"/>
      <c r="AJ85" s="1159"/>
      <c r="AK85" s="1159"/>
      <c r="AL85" s="1160"/>
      <c r="AM85" s="1160"/>
      <c r="AN85" s="1160"/>
      <c r="AO85" s="1160"/>
      <c r="AP85" s="1160"/>
      <c r="AQ85" s="1159"/>
      <c r="AR85" s="1159"/>
      <c r="AS85" s="1159"/>
      <c r="AT85" s="1159"/>
      <c r="AU85" s="1159"/>
      <c r="AV85" s="1160"/>
      <c r="AW85" s="1160"/>
      <c r="AX85" s="1159"/>
      <c r="AY85" s="1159"/>
      <c r="AZ85" s="1171"/>
      <c r="BA85" s="1155"/>
      <c r="BB85" s="1156"/>
      <c r="BC85" s="1157"/>
      <c r="BD85" s="1158"/>
      <c r="BE85" s="1162"/>
      <c r="BF85" s="801"/>
      <c r="BG85" s="801"/>
      <c r="BH85" s="801"/>
      <c r="BI85" s="801"/>
      <c r="BJ85" s="801"/>
      <c r="BK85" s="801"/>
      <c r="BL85" s="801"/>
      <c r="BM85" s="801"/>
      <c r="BN85" s="801"/>
      <c r="BO85" s="801"/>
      <c r="BP85" s="801"/>
      <c r="BQ85" s="801"/>
      <c r="BR85" s="801"/>
      <c r="BS85" s="801"/>
      <c r="BT85" s="801"/>
      <c r="BU85" s="801"/>
      <c r="BV85" s="801"/>
      <c r="BW85" s="801"/>
      <c r="BX85" s="801"/>
      <c r="BY85" s="68"/>
      <c r="BZ85" s="68"/>
      <c r="CA85" s="68"/>
      <c r="CB85" s="68"/>
      <c r="CC85" s="68"/>
      <c r="CD85" s="68"/>
      <c r="CE85" s="68"/>
      <c r="CF85" s="68"/>
      <c r="CG85" s="68"/>
      <c r="CH85" s="68"/>
      <c r="CI85" s="68"/>
      <c r="CJ85" s="68"/>
      <c r="CK85" s="68"/>
      <c r="CL85" s="68"/>
      <c r="CM85" s="68"/>
      <c r="CN85" s="68"/>
      <c r="CO85" s="68"/>
      <c r="CP85" s="68"/>
      <c r="CQ85" s="68"/>
      <c r="CR85" s="68"/>
      <c r="CS85" s="68"/>
      <c r="CT85" s="68"/>
      <c r="CU85" s="68"/>
      <c r="CV85" s="68"/>
      <c r="CW85" s="68"/>
      <c r="CX85" s="68"/>
      <c r="CY85" s="68"/>
      <c r="CZ85" s="68"/>
      <c r="DA85" s="68"/>
      <c r="DB85" s="68"/>
      <c r="DC85" s="68"/>
      <c r="DD85" s="68"/>
      <c r="DE85" s="68"/>
      <c r="DF85" s="68"/>
      <c r="DG85" s="68"/>
      <c r="DH85" s="68"/>
      <c r="DI85" s="68"/>
      <c r="DJ85" s="68"/>
      <c r="DK85" s="68"/>
      <c r="DL85" s="68"/>
      <c r="DM85" s="68"/>
      <c r="DN85" s="68"/>
      <c r="DO85" s="68"/>
    </row>
    <row r="86" spans="1:119" s="69" customFormat="1" ht="13.5" thickBot="1">
      <c r="A86" s="65"/>
      <c r="B86" s="139" t="s">
        <v>224</v>
      </c>
      <c r="C86" s="285">
        <v>69</v>
      </c>
      <c r="D86" s="275" t="s">
        <v>384</v>
      </c>
      <c r="E86" s="276" t="s">
        <v>385</v>
      </c>
      <c r="F86" s="869">
        <v>21.613245016057313</v>
      </c>
      <c r="G86" s="870">
        <v>286.57916946209571</v>
      </c>
      <c r="H86" s="870">
        <v>14.671396094626752</v>
      </c>
      <c r="I86" s="870">
        <v>0.25553536155417544</v>
      </c>
      <c r="J86" s="870">
        <v>2.6176135090862362</v>
      </c>
      <c r="K86" s="870">
        <v>19.054233957129625</v>
      </c>
      <c r="L86" s="871">
        <v>0</v>
      </c>
      <c r="M86" s="872">
        <v>10.646966907539655</v>
      </c>
      <c r="N86" s="871">
        <v>0</v>
      </c>
      <c r="O86" s="871">
        <v>0</v>
      </c>
      <c r="P86" s="871">
        <v>0</v>
      </c>
      <c r="Q86" s="870">
        <v>2.7334347538943683E-2</v>
      </c>
      <c r="R86" s="870">
        <v>14.373450312781644</v>
      </c>
      <c r="S86" s="870">
        <v>8.4684580881553408</v>
      </c>
      <c r="T86" s="870">
        <v>4.7492466466074544E-2</v>
      </c>
      <c r="U86" s="870">
        <v>23.2162451102711</v>
      </c>
      <c r="V86" s="871">
        <v>0</v>
      </c>
      <c r="W86" s="871">
        <v>0</v>
      </c>
      <c r="X86" s="873">
        <v>11.23217476030765</v>
      </c>
      <c r="Y86" s="874">
        <v>412.80331539361026</v>
      </c>
      <c r="Z86" s="68"/>
      <c r="AA86" s="68"/>
      <c r="AB86" s="1155"/>
      <c r="AC86" s="1169"/>
      <c r="AD86" s="1157"/>
      <c r="AE86" s="1158"/>
      <c r="AF86" s="1159"/>
      <c r="AG86" s="1159"/>
      <c r="AH86" s="1159"/>
      <c r="AI86" s="1159"/>
      <c r="AJ86" s="1159"/>
      <c r="AK86" s="1159"/>
      <c r="AL86" s="1160"/>
      <c r="AM86" s="1160"/>
      <c r="AN86" s="1160"/>
      <c r="AO86" s="1160"/>
      <c r="AP86" s="1160"/>
      <c r="AQ86" s="1159"/>
      <c r="AR86" s="1159"/>
      <c r="AS86" s="1159"/>
      <c r="AT86" s="1159"/>
      <c r="AU86" s="1159"/>
      <c r="AV86" s="1160"/>
      <c r="AW86" s="1160"/>
      <c r="AX86" s="1159"/>
      <c r="AY86" s="1159"/>
      <c r="AZ86" s="1171"/>
      <c r="BA86" s="1155"/>
      <c r="BB86" s="1169"/>
      <c r="BC86" s="1157"/>
      <c r="BD86" s="1158"/>
      <c r="BE86" s="1162"/>
      <c r="BF86" s="801"/>
      <c r="BG86" s="801"/>
      <c r="BH86" s="801"/>
      <c r="BI86" s="801"/>
      <c r="BJ86" s="801"/>
      <c r="BK86" s="801"/>
      <c r="BL86" s="801"/>
      <c r="BM86" s="801"/>
      <c r="BN86" s="801"/>
      <c r="BO86" s="801"/>
      <c r="BP86" s="801"/>
      <c r="BQ86" s="801"/>
      <c r="BR86" s="801"/>
      <c r="BS86" s="801"/>
      <c r="BT86" s="801"/>
      <c r="BU86" s="801"/>
      <c r="BV86" s="801"/>
      <c r="BW86" s="801"/>
      <c r="BX86" s="801"/>
      <c r="BY86" s="68"/>
      <c r="BZ86" s="68"/>
      <c r="CA86" s="68"/>
      <c r="CB86" s="68"/>
      <c r="CC86" s="68"/>
      <c r="CD86" s="68"/>
      <c r="CE86" s="68"/>
      <c r="CF86" s="68"/>
      <c r="CG86" s="68"/>
      <c r="CH86" s="68"/>
      <c r="CI86" s="68"/>
      <c r="CJ86" s="68"/>
      <c r="CK86" s="68"/>
      <c r="CL86" s="68"/>
      <c r="CM86" s="68"/>
      <c r="CN86" s="68"/>
      <c r="CO86" s="68"/>
      <c r="CP86" s="68"/>
      <c r="CQ86" s="68"/>
      <c r="CR86" s="68"/>
      <c r="CS86" s="68"/>
      <c r="CT86" s="68"/>
      <c r="CU86" s="68"/>
      <c r="CV86" s="68"/>
      <c r="CW86" s="68"/>
      <c r="CX86" s="68"/>
      <c r="CY86" s="68"/>
      <c r="CZ86" s="68"/>
      <c r="DA86" s="68"/>
      <c r="DB86" s="68"/>
      <c r="DC86" s="68"/>
      <c r="DD86" s="68"/>
      <c r="DE86" s="68"/>
      <c r="DF86" s="68"/>
      <c r="DG86" s="68"/>
      <c r="DH86" s="68"/>
      <c r="DI86" s="68"/>
      <c r="DJ86" s="68"/>
      <c r="DK86" s="68"/>
      <c r="DL86" s="68"/>
      <c r="DM86" s="68"/>
      <c r="DN86" s="68"/>
      <c r="DO86" s="68"/>
    </row>
    <row r="87" spans="1:119" s="69" customFormat="1" ht="14" thickTop="1" thickBot="1">
      <c r="A87" s="65"/>
      <c r="B87" s="140"/>
      <c r="C87" s="141"/>
      <c r="D87" s="141" t="s">
        <v>386</v>
      </c>
      <c r="E87" s="142"/>
      <c r="F87" s="875">
        <v>2385.7712141528023</v>
      </c>
      <c r="G87" s="876">
        <v>154538.53543253962</v>
      </c>
      <c r="H87" s="876">
        <v>3288.7340294922274</v>
      </c>
      <c r="I87" s="876">
        <v>2889.3559230120859</v>
      </c>
      <c r="J87" s="876">
        <v>2594.8254117403658</v>
      </c>
      <c r="K87" s="876">
        <v>7855.9533999021278</v>
      </c>
      <c r="L87" s="876">
        <v>819.77691387267123</v>
      </c>
      <c r="M87" s="876">
        <v>8225.5730683838392</v>
      </c>
      <c r="N87" s="876">
        <v>89.800127844014284</v>
      </c>
      <c r="O87" s="876">
        <v>2221.9474646852377</v>
      </c>
      <c r="P87" s="876">
        <v>82.462868691733689</v>
      </c>
      <c r="Q87" s="876">
        <v>31.890782653590868</v>
      </c>
      <c r="R87" s="876">
        <v>6944.4830313472012</v>
      </c>
      <c r="S87" s="876">
        <v>8345.7384527146587</v>
      </c>
      <c r="T87" s="876">
        <v>11126.084591287874</v>
      </c>
      <c r="U87" s="876">
        <v>60680.354133764631</v>
      </c>
      <c r="V87" s="876">
        <v>80363.101200000005</v>
      </c>
      <c r="W87" s="876">
        <v>135.2042986304142</v>
      </c>
      <c r="X87" s="877">
        <v>14630.013267841256</v>
      </c>
      <c r="Y87" s="878">
        <v>367249.60561255633</v>
      </c>
      <c r="Z87" s="68"/>
      <c r="AA87" s="68"/>
      <c r="AB87" s="1172"/>
      <c r="AC87" s="1172"/>
      <c r="AD87" s="1172"/>
      <c r="AE87" s="1172"/>
      <c r="AF87" s="1173"/>
      <c r="AG87" s="1173"/>
      <c r="AH87" s="1173"/>
      <c r="AI87" s="1173"/>
      <c r="AJ87" s="1173"/>
      <c r="AK87" s="1173"/>
      <c r="AL87" s="1173"/>
      <c r="AM87" s="1173"/>
      <c r="AN87" s="1173"/>
      <c r="AO87" s="1173"/>
      <c r="AP87" s="1173"/>
      <c r="AQ87" s="1173"/>
      <c r="AR87" s="1173"/>
      <c r="AS87" s="1173"/>
      <c r="AT87" s="1173"/>
      <c r="AU87" s="1173"/>
      <c r="AV87" s="1173"/>
      <c r="AW87" s="1173"/>
      <c r="AX87" s="1173"/>
      <c r="AY87" s="1173"/>
      <c r="AZ87" s="1171"/>
      <c r="BA87" s="1172"/>
      <c r="BB87" s="1172"/>
      <c r="BC87" s="1172"/>
      <c r="BD87" s="1172"/>
      <c r="BE87" s="1162"/>
      <c r="BF87" s="801"/>
      <c r="BG87" s="801"/>
      <c r="BH87" s="801"/>
      <c r="BI87" s="801"/>
      <c r="BJ87" s="801"/>
      <c r="BK87" s="801"/>
      <c r="BL87" s="801"/>
      <c r="BM87" s="801"/>
      <c r="BN87" s="801"/>
      <c r="BO87" s="801"/>
      <c r="BP87" s="801"/>
      <c r="BQ87" s="801"/>
      <c r="BR87" s="801"/>
      <c r="BS87" s="801"/>
      <c r="BT87" s="801"/>
      <c r="BU87" s="801"/>
      <c r="BV87" s="801"/>
      <c r="BW87" s="801"/>
      <c r="BX87" s="801"/>
      <c r="BY87" s="68"/>
      <c r="BZ87" s="68"/>
      <c r="CA87" s="68"/>
      <c r="CB87" s="68"/>
      <c r="CC87" s="68"/>
      <c r="CD87" s="68"/>
      <c r="CE87" s="68"/>
      <c r="CF87" s="68"/>
      <c r="CG87" s="68"/>
      <c r="CH87" s="68"/>
      <c r="CI87" s="68"/>
      <c r="CJ87" s="68"/>
      <c r="CK87" s="68"/>
      <c r="CL87" s="68"/>
      <c r="CM87" s="68"/>
      <c r="CN87" s="68"/>
      <c r="CO87" s="68"/>
      <c r="CP87" s="68"/>
      <c r="CQ87" s="68"/>
      <c r="CR87" s="68"/>
      <c r="CS87" s="68"/>
      <c r="CT87" s="68"/>
      <c r="CU87" s="68"/>
      <c r="CV87" s="68"/>
      <c r="CW87" s="68"/>
      <c r="CX87" s="68"/>
      <c r="CY87" s="68"/>
      <c r="CZ87" s="68"/>
      <c r="DA87" s="68"/>
      <c r="DB87" s="68"/>
      <c r="DC87" s="68"/>
      <c r="DD87" s="68"/>
      <c r="DE87" s="68"/>
      <c r="DF87" s="68"/>
      <c r="DG87" s="68"/>
      <c r="DH87" s="68"/>
      <c r="DI87" s="68"/>
      <c r="DJ87" s="68"/>
      <c r="DK87" s="68"/>
      <c r="DL87" s="68"/>
      <c r="DM87" s="68"/>
      <c r="DN87" s="68"/>
      <c r="DO87" s="68"/>
    </row>
    <row r="88" spans="1:119" s="69" customFormat="1">
      <c r="B88" s="69" t="s">
        <v>387</v>
      </c>
      <c r="C88" s="68"/>
      <c r="D88" s="68"/>
      <c r="E88" s="68"/>
      <c r="F88" s="68"/>
      <c r="G88" s="68"/>
      <c r="H88" s="68"/>
      <c r="I88" s="68"/>
      <c r="J88" s="68"/>
      <c r="K88" s="68"/>
      <c r="L88" s="68"/>
      <c r="M88" s="68"/>
      <c r="N88" s="68"/>
      <c r="O88" s="68"/>
      <c r="P88" s="68"/>
      <c r="Q88" s="68"/>
      <c r="R88" s="68"/>
      <c r="S88" s="68"/>
      <c r="T88" s="68"/>
      <c r="U88" s="68"/>
      <c r="V88" s="68"/>
      <c r="W88" s="68"/>
      <c r="X88" s="68"/>
      <c r="Y88" s="68"/>
      <c r="Z88" s="68"/>
      <c r="AA88" s="1174"/>
      <c r="AB88" s="1174"/>
      <c r="AC88" s="68"/>
      <c r="AD88" s="68"/>
      <c r="AE88" s="68"/>
      <c r="AF88" s="68"/>
      <c r="AG88" s="68"/>
      <c r="AH88" s="68"/>
      <c r="AI88" s="68"/>
      <c r="AJ88" s="68"/>
      <c r="AK88" s="68"/>
      <c r="AL88" s="68"/>
      <c r="AM88" s="68"/>
      <c r="AN88" s="68"/>
      <c r="AO88" s="68"/>
      <c r="AP88" s="68"/>
      <c r="AQ88" s="68"/>
      <c r="AR88" s="68"/>
      <c r="AS88" s="68"/>
      <c r="AT88" s="68"/>
      <c r="AU88" s="68"/>
      <c r="AV88" s="68"/>
      <c r="AW88" s="68"/>
      <c r="AX88" s="68"/>
      <c r="AY88" s="68"/>
      <c r="AZ88" s="68"/>
      <c r="BA88" s="68"/>
      <c r="BB88" s="68"/>
      <c r="BC88" s="68"/>
      <c r="BD88" s="68"/>
      <c r="BE88" s="68"/>
      <c r="BF88" s="68"/>
      <c r="BG88" s="68"/>
      <c r="BH88" s="68"/>
      <c r="BI88" s="68"/>
      <c r="BJ88" s="68"/>
      <c r="BK88" s="68"/>
      <c r="BL88" s="68"/>
      <c r="BM88" s="68"/>
      <c r="BN88" s="68"/>
      <c r="BO88" s="68"/>
      <c r="BP88" s="68"/>
      <c r="BQ88" s="68"/>
      <c r="BR88" s="68"/>
      <c r="BS88" s="68"/>
      <c r="BT88" s="68"/>
      <c r="BU88" s="68"/>
      <c r="BV88" s="68"/>
      <c r="BW88" s="68"/>
      <c r="BX88" s="68"/>
      <c r="BY88" s="68"/>
      <c r="BZ88" s="68"/>
      <c r="CA88" s="68"/>
      <c r="CB88" s="68"/>
      <c r="CC88" s="68"/>
      <c r="CD88" s="68"/>
      <c r="CE88" s="68"/>
      <c r="CF88" s="68"/>
      <c r="CG88" s="68"/>
      <c r="CH88" s="68"/>
      <c r="CI88" s="68"/>
      <c r="CJ88" s="68"/>
      <c r="CK88" s="68"/>
      <c r="CL88" s="68"/>
      <c r="CM88" s="68"/>
      <c r="CN88" s="68"/>
      <c r="CO88" s="68"/>
      <c r="CP88" s="68"/>
      <c r="CQ88" s="68"/>
      <c r="CR88" s="68"/>
      <c r="CS88" s="68"/>
      <c r="CT88" s="68"/>
      <c r="CU88" s="68"/>
      <c r="CV88" s="68"/>
      <c r="CW88" s="68"/>
      <c r="CX88" s="68"/>
      <c r="CY88" s="68"/>
      <c r="CZ88" s="68"/>
      <c r="DA88" s="68"/>
      <c r="DB88" s="68"/>
      <c r="DC88" s="68"/>
      <c r="DD88" s="68"/>
      <c r="DE88" s="68"/>
      <c r="DF88" s="68"/>
      <c r="DG88" s="68"/>
      <c r="DH88" s="68"/>
      <c r="DI88" s="68"/>
      <c r="DJ88" s="68"/>
      <c r="DK88" s="68"/>
      <c r="DL88" s="68"/>
      <c r="DM88" s="68"/>
      <c r="DN88" s="68"/>
      <c r="DO88" s="68"/>
    </row>
    <row r="89" spans="1:119" s="69" customFormat="1">
      <c r="B89" s="69" t="s">
        <v>388</v>
      </c>
      <c r="C89" s="68"/>
      <c r="D89" s="68"/>
      <c r="E89" s="68"/>
      <c r="F89" s="68"/>
      <c r="G89" s="68"/>
      <c r="H89" s="68"/>
      <c r="I89" s="68"/>
      <c r="J89" s="68"/>
      <c r="K89" s="68"/>
      <c r="L89" s="68"/>
      <c r="M89" s="68"/>
      <c r="N89" s="68"/>
      <c r="O89" s="68"/>
      <c r="P89" s="68"/>
      <c r="Q89" s="68"/>
      <c r="R89" s="68"/>
      <c r="S89" s="68"/>
      <c r="T89" s="68"/>
      <c r="U89" s="68"/>
      <c r="V89" s="68"/>
      <c r="W89" s="68"/>
      <c r="X89" s="68"/>
      <c r="Y89" s="68"/>
      <c r="Z89" s="68"/>
      <c r="AA89" s="68"/>
      <c r="AB89" s="68"/>
      <c r="AC89" s="68"/>
      <c r="AD89" s="68"/>
      <c r="AE89" s="68"/>
      <c r="AF89" s="68"/>
      <c r="AG89" s="68"/>
      <c r="AH89" s="68"/>
      <c r="AI89" s="68"/>
      <c r="AJ89" s="68"/>
      <c r="AK89" s="68"/>
      <c r="AL89" s="68"/>
      <c r="AM89" s="68"/>
      <c r="AN89" s="68"/>
      <c r="AO89" s="68"/>
      <c r="AP89" s="68"/>
      <c r="AQ89" s="68"/>
      <c r="AR89" s="68"/>
      <c r="AS89" s="68"/>
      <c r="AT89" s="68"/>
      <c r="AU89" s="68"/>
      <c r="AV89" s="68"/>
      <c r="AW89" s="68"/>
      <c r="AX89" s="68"/>
      <c r="AY89" s="68"/>
      <c r="AZ89" s="68"/>
      <c r="BA89" s="68"/>
      <c r="BB89" s="68"/>
      <c r="BC89" s="68"/>
      <c r="BD89" s="68"/>
      <c r="BE89" s="68"/>
      <c r="BF89" s="68"/>
      <c r="BG89" s="68"/>
      <c r="BH89" s="68"/>
      <c r="BI89" s="68"/>
      <c r="BJ89" s="68"/>
      <c r="BK89" s="68"/>
      <c r="BL89" s="68"/>
      <c r="BM89" s="68"/>
      <c r="BN89" s="68"/>
      <c r="BO89" s="68"/>
      <c r="BP89" s="68"/>
      <c r="BQ89" s="68"/>
      <c r="BR89" s="68"/>
      <c r="BS89" s="68"/>
      <c r="BT89" s="68"/>
      <c r="BU89" s="68"/>
      <c r="BV89" s="68"/>
      <c r="BW89" s="68"/>
      <c r="BX89" s="68"/>
      <c r="BY89" s="68"/>
      <c r="BZ89" s="68"/>
      <c r="CA89" s="68"/>
      <c r="CB89" s="68"/>
      <c r="CC89" s="68"/>
      <c r="CD89" s="68"/>
      <c r="CE89" s="68"/>
      <c r="CF89" s="68"/>
      <c r="CG89" s="68"/>
      <c r="CH89" s="68"/>
      <c r="CI89" s="68"/>
      <c r="CJ89" s="68"/>
      <c r="CK89" s="68"/>
      <c r="CL89" s="68"/>
      <c r="CM89" s="68"/>
      <c r="CN89" s="68"/>
      <c r="CO89" s="68"/>
      <c r="CP89" s="68"/>
      <c r="CQ89" s="68"/>
      <c r="CR89" s="68"/>
      <c r="CS89" s="68"/>
      <c r="CT89" s="68"/>
      <c r="CU89" s="68"/>
      <c r="CV89" s="68"/>
      <c r="CW89" s="68"/>
      <c r="CX89" s="68"/>
      <c r="CY89" s="68"/>
      <c r="CZ89" s="68"/>
      <c r="DA89" s="68"/>
      <c r="DB89" s="68"/>
      <c r="DC89" s="68"/>
      <c r="DD89" s="68"/>
      <c r="DE89" s="68"/>
      <c r="DF89" s="68"/>
      <c r="DG89" s="68"/>
      <c r="DH89" s="68"/>
      <c r="DI89" s="68"/>
      <c r="DJ89" s="68"/>
      <c r="DK89" s="68"/>
      <c r="DL89" s="68"/>
      <c r="DM89" s="68"/>
      <c r="DN89" s="68"/>
      <c r="DO89" s="68"/>
    </row>
    <row r="90" spans="1:119" s="69" customFormat="1">
      <c r="B90" s="69" t="s">
        <v>389</v>
      </c>
      <c r="C90" s="68"/>
      <c r="D90" s="68"/>
      <c r="E90" s="68"/>
      <c r="F90" s="68"/>
      <c r="G90" s="68"/>
      <c r="H90" s="68"/>
      <c r="I90" s="68"/>
      <c r="J90" s="68"/>
      <c r="K90" s="68"/>
      <c r="L90" s="68"/>
      <c r="M90" s="68"/>
      <c r="N90" s="68"/>
      <c r="O90" s="68"/>
      <c r="P90" s="68"/>
      <c r="Q90" s="68"/>
      <c r="R90" s="68"/>
      <c r="S90" s="68"/>
      <c r="T90" s="68"/>
      <c r="U90" s="68"/>
      <c r="V90" s="68"/>
      <c r="W90" s="68"/>
      <c r="X90" s="68"/>
      <c r="Y90" s="68"/>
      <c r="Z90" s="68"/>
      <c r="AA90" s="68"/>
      <c r="AB90" s="68"/>
      <c r="AC90" s="68"/>
      <c r="AD90" s="68"/>
      <c r="AE90" s="68"/>
      <c r="AF90" s="68"/>
      <c r="AG90" s="68"/>
      <c r="AH90" s="68"/>
      <c r="AI90" s="68"/>
      <c r="AJ90" s="68"/>
      <c r="AK90" s="68"/>
      <c r="AL90" s="68"/>
      <c r="AM90" s="68"/>
      <c r="AN90" s="68"/>
      <c r="AO90" s="68"/>
      <c r="AP90" s="68"/>
      <c r="AQ90" s="68"/>
      <c r="AR90" s="68"/>
      <c r="AS90" s="68"/>
      <c r="AT90" s="68"/>
      <c r="AU90" s="68"/>
      <c r="AV90" s="68"/>
      <c r="AW90" s="68"/>
      <c r="AX90" s="68"/>
      <c r="AY90" s="68"/>
      <c r="AZ90" s="68"/>
      <c r="BA90" s="68"/>
      <c r="BB90" s="68"/>
      <c r="BC90" s="68"/>
      <c r="BD90" s="68"/>
      <c r="BE90" s="68"/>
      <c r="BF90" s="68"/>
      <c r="BG90" s="68"/>
      <c r="BH90" s="68"/>
      <c r="BI90" s="68"/>
      <c r="BJ90" s="68"/>
      <c r="BK90" s="68"/>
      <c r="BL90" s="68"/>
      <c r="BM90" s="68"/>
      <c r="BN90" s="68"/>
      <c r="BO90" s="68"/>
      <c r="BP90" s="68"/>
      <c r="BQ90" s="68"/>
      <c r="BR90" s="68"/>
      <c r="BS90" s="68"/>
      <c r="BT90" s="68"/>
      <c r="BU90" s="68"/>
      <c r="BV90" s="68"/>
      <c r="BW90" s="68"/>
      <c r="BX90" s="68"/>
      <c r="BY90" s="68"/>
      <c r="BZ90" s="68"/>
      <c r="CA90" s="68"/>
      <c r="CB90" s="68"/>
      <c r="CC90" s="68"/>
      <c r="CD90" s="68"/>
      <c r="CE90" s="68"/>
      <c r="CF90" s="68"/>
      <c r="CG90" s="68"/>
      <c r="CH90" s="68"/>
      <c r="CI90" s="68"/>
      <c r="CJ90" s="68"/>
      <c r="CK90" s="68"/>
      <c r="CL90" s="68"/>
      <c r="CM90" s="68"/>
      <c r="CN90" s="68"/>
      <c r="CO90" s="68"/>
      <c r="CP90" s="68"/>
      <c r="CQ90" s="68"/>
      <c r="CR90" s="68"/>
      <c r="CS90" s="68"/>
      <c r="CT90" s="68"/>
      <c r="CU90" s="68"/>
      <c r="CV90" s="68"/>
      <c r="CW90" s="68"/>
      <c r="CX90" s="68"/>
      <c r="CY90" s="68"/>
      <c r="CZ90" s="68"/>
      <c r="DA90" s="68"/>
      <c r="DB90" s="68"/>
      <c r="DC90" s="68"/>
      <c r="DD90" s="68"/>
      <c r="DE90" s="68"/>
      <c r="DF90" s="68"/>
      <c r="DG90" s="68"/>
      <c r="DH90" s="68"/>
      <c r="DI90" s="68"/>
      <c r="DJ90" s="68"/>
      <c r="DK90" s="68"/>
      <c r="DL90" s="68"/>
      <c r="DM90" s="68"/>
      <c r="DN90" s="68"/>
      <c r="DO90" s="68"/>
    </row>
    <row r="91" spans="1:119" s="69" customFormat="1">
      <c r="B91" s="69" t="s">
        <v>390</v>
      </c>
      <c r="P91" s="68"/>
      <c r="Q91" s="68"/>
      <c r="R91" s="68"/>
      <c r="S91" s="68"/>
      <c r="T91" s="68"/>
      <c r="U91" s="68"/>
      <c r="V91" s="68"/>
      <c r="W91" s="68"/>
      <c r="X91" s="68"/>
      <c r="Y91" s="68"/>
      <c r="Z91" s="68"/>
      <c r="AA91" s="68"/>
      <c r="AB91" s="68"/>
      <c r="AC91" s="68"/>
      <c r="AD91" s="68"/>
      <c r="AE91" s="68"/>
      <c r="AF91" s="68"/>
      <c r="AG91" s="68"/>
      <c r="AH91" s="68"/>
      <c r="AI91" s="68"/>
      <c r="AJ91" s="68"/>
      <c r="AK91" s="68"/>
      <c r="AL91" s="68"/>
      <c r="AM91" s="68"/>
      <c r="AN91" s="68"/>
      <c r="AO91" s="68"/>
      <c r="AP91" s="68"/>
      <c r="AQ91" s="68"/>
      <c r="AR91" s="68"/>
      <c r="AS91" s="68"/>
      <c r="AT91" s="68"/>
      <c r="AU91" s="68"/>
      <c r="AV91" s="68"/>
      <c r="AW91" s="68"/>
      <c r="AX91" s="68"/>
      <c r="AY91" s="68"/>
      <c r="AZ91" s="68"/>
      <c r="BA91" s="68"/>
      <c r="BB91" s="68"/>
      <c r="BC91" s="68"/>
      <c r="BD91" s="68"/>
      <c r="BE91" s="68"/>
      <c r="BF91" s="68"/>
      <c r="BG91" s="68"/>
      <c r="BH91" s="68"/>
      <c r="BI91" s="68"/>
      <c r="BJ91" s="68"/>
      <c r="BK91" s="68"/>
      <c r="BL91" s="68"/>
      <c r="BM91" s="68"/>
      <c r="BN91" s="68"/>
      <c r="BO91" s="68"/>
      <c r="BP91" s="68"/>
      <c r="BQ91" s="68"/>
      <c r="BR91" s="68"/>
      <c r="BS91" s="68"/>
      <c r="BT91" s="68"/>
      <c r="BU91" s="68"/>
      <c r="BV91" s="68"/>
      <c r="BW91" s="68"/>
      <c r="BX91" s="68"/>
      <c r="BY91" s="68"/>
      <c r="BZ91" s="68"/>
      <c r="CA91" s="68"/>
      <c r="CB91" s="68"/>
      <c r="CC91" s="68"/>
      <c r="CD91" s="68"/>
      <c r="CE91" s="68"/>
      <c r="CF91" s="68"/>
      <c r="CG91" s="68"/>
      <c r="CH91" s="68"/>
      <c r="CI91" s="68"/>
      <c r="CJ91" s="68"/>
      <c r="CK91" s="68"/>
      <c r="CL91" s="68"/>
      <c r="CM91" s="68"/>
      <c r="CN91" s="68"/>
      <c r="CO91" s="68"/>
      <c r="CP91" s="68"/>
      <c r="CQ91" s="68"/>
      <c r="CR91" s="68"/>
      <c r="CS91" s="68"/>
      <c r="CT91" s="68"/>
      <c r="CU91" s="68"/>
      <c r="CV91" s="68"/>
      <c r="CW91" s="68"/>
      <c r="CX91" s="68"/>
      <c r="CY91" s="68"/>
      <c r="CZ91" s="68"/>
      <c r="DA91" s="68"/>
      <c r="DB91" s="68"/>
      <c r="DC91" s="68"/>
      <c r="DD91" s="68"/>
      <c r="DE91" s="68"/>
      <c r="DF91" s="68"/>
      <c r="DG91" s="68"/>
      <c r="DH91" s="68"/>
      <c r="DI91" s="68"/>
      <c r="DJ91" s="68"/>
      <c r="DK91" s="68"/>
      <c r="DL91" s="68"/>
      <c r="DM91" s="68"/>
      <c r="DN91" s="68"/>
      <c r="DO91" s="68"/>
    </row>
    <row r="92" spans="1:119" s="69" customFormat="1">
      <c r="C92" s="68"/>
      <c r="D92" s="68"/>
      <c r="E92" s="68"/>
      <c r="F92" s="742"/>
      <c r="G92" s="742"/>
      <c r="H92" s="742"/>
      <c r="I92" s="742"/>
      <c r="J92" s="742"/>
      <c r="K92" s="742"/>
      <c r="L92" s="742"/>
      <c r="M92" s="742"/>
      <c r="N92" s="742"/>
      <c r="O92" s="742"/>
      <c r="P92" s="742"/>
      <c r="Q92" s="742"/>
      <c r="R92" s="742"/>
      <c r="S92" s="742"/>
      <c r="T92" s="742"/>
      <c r="U92" s="742"/>
      <c r="V92" s="742"/>
      <c r="W92" s="742"/>
      <c r="X92" s="742"/>
      <c r="Y92" s="742"/>
      <c r="Z92" s="68"/>
      <c r="AA92" s="68"/>
      <c r="AB92" s="68"/>
      <c r="AC92" s="68"/>
      <c r="AD92" s="68"/>
      <c r="AE92" s="68"/>
      <c r="AF92" s="68"/>
      <c r="AG92" s="68"/>
      <c r="AH92" s="68"/>
      <c r="AI92" s="68"/>
      <c r="AJ92" s="68"/>
      <c r="AK92" s="68"/>
      <c r="AL92" s="68"/>
      <c r="AM92" s="68"/>
      <c r="AN92" s="68"/>
      <c r="AO92" s="68"/>
      <c r="AP92" s="68"/>
      <c r="AQ92" s="68"/>
      <c r="AR92" s="68"/>
      <c r="AS92" s="68"/>
      <c r="AT92" s="68"/>
      <c r="AU92" s="68"/>
      <c r="AV92" s="68"/>
      <c r="AW92" s="68"/>
      <c r="AX92" s="68"/>
      <c r="AY92" s="68"/>
      <c r="AZ92" s="68"/>
      <c r="BA92" s="68"/>
      <c r="BB92" s="68"/>
      <c r="BC92" s="68"/>
      <c r="BD92" s="68"/>
      <c r="BE92" s="68"/>
      <c r="BF92" s="68"/>
      <c r="BG92" s="68"/>
      <c r="BH92" s="68"/>
      <c r="BI92" s="68"/>
      <c r="BJ92" s="68"/>
      <c r="BK92" s="68"/>
      <c r="BL92" s="68"/>
      <c r="BM92" s="68"/>
      <c r="BN92" s="68"/>
      <c r="BO92" s="68"/>
      <c r="BP92" s="68"/>
      <c r="BQ92" s="68"/>
      <c r="BR92" s="68"/>
      <c r="BS92" s="68"/>
      <c r="BT92" s="68"/>
      <c r="BU92" s="68"/>
      <c r="BV92" s="68"/>
      <c r="BW92" s="68"/>
      <c r="BX92" s="68"/>
      <c r="BY92" s="68"/>
      <c r="BZ92" s="68"/>
      <c r="CA92" s="68"/>
      <c r="CB92" s="68"/>
      <c r="CC92" s="68"/>
      <c r="CD92" s="68"/>
      <c r="CE92" s="68"/>
      <c r="CF92" s="68"/>
      <c r="CG92" s="68"/>
      <c r="CH92" s="68"/>
      <c r="CI92" s="68"/>
      <c r="CJ92" s="68"/>
      <c r="CK92" s="68"/>
      <c r="CL92" s="68"/>
      <c r="CM92" s="68"/>
      <c r="CN92" s="68"/>
      <c r="CO92" s="68"/>
      <c r="CP92" s="68"/>
      <c r="CQ92" s="68"/>
      <c r="CR92" s="68"/>
      <c r="CS92" s="68"/>
      <c r="CT92" s="68"/>
      <c r="CU92" s="68"/>
      <c r="CV92" s="68"/>
      <c r="CW92" s="68"/>
      <c r="CX92" s="68"/>
      <c r="CY92" s="68"/>
      <c r="CZ92" s="68"/>
      <c r="DA92" s="68"/>
      <c r="DB92" s="68"/>
      <c r="DC92" s="68"/>
      <c r="DD92" s="68"/>
      <c r="DE92" s="68"/>
      <c r="DF92" s="68"/>
      <c r="DG92" s="68"/>
      <c r="DH92" s="68"/>
      <c r="DI92" s="68"/>
      <c r="DJ92" s="68"/>
      <c r="DK92" s="68"/>
      <c r="DL92" s="68"/>
      <c r="DM92" s="68"/>
      <c r="DN92" s="68"/>
      <c r="DO92" s="68"/>
    </row>
    <row r="93" spans="1:119" s="69" customFormat="1">
      <c r="C93" s="68"/>
      <c r="D93" s="68"/>
      <c r="E93" s="68"/>
      <c r="F93" s="68"/>
      <c r="G93" s="68"/>
      <c r="H93" s="68"/>
      <c r="I93" s="68"/>
      <c r="J93" s="68"/>
      <c r="K93" s="68"/>
      <c r="L93" s="68"/>
      <c r="M93" s="68"/>
      <c r="N93" s="68"/>
      <c r="O93" s="68"/>
      <c r="P93" s="68"/>
      <c r="Q93" s="68"/>
      <c r="R93" s="68"/>
      <c r="S93" s="68"/>
      <c r="T93" s="68"/>
      <c r="U93" s="68"/>
      <c r="V93" s="68"/>
      <c r="W93" s="68"/>
      <c r="X93" s="68"/>
      <c r="Y93" s="74"/>
      <c r="Z93" s="68"/>
      <c r="AA93" s="68"/>
      <c r="AB93" s="68"/>
      <c r="AC93" s="68"/>
      <c r="AD93" s="68"/>
      <c r="AE93" s="68"/>
      <c r="AF93" s="68"/>
      <c r="AG93" s="68"/>
      <c r="AH93" s="68"/>
      <c r="AI93" s="68"/>
      <c r="AJ93" s="68"/>
      <c r="AK93" s="68"/>
      <c r="AL93" s="68"/>
      <c r="AM93" s="68"/>
      <c r="AN93" s="68"/>
      <c r="AO93" s="68"/>
      <c r="AP93" s="68"/>
      <c r="AQ93" s="68"/>
      <c r="AR93" s="68"/>
      <c r="AS93" s="68"/>
      <c r="AT93" s="68"/>
      <c r="AU93" s="68"/>
      <c r="AV93" s="68"/>
      <c r="AW93" s="68"/>
      <c r="AX93" s="68"/>
      <c r="AY93" s="68"/>
      <c r="AZ93" s="68"/>
      <c r="BA93" s="68"/>
      <c r="BB93" s="68"/>
      <c r="BC93" s="68"/>
      <c r="BD93" s="68"/>
      <c r="BE93" s="68"/>
      <c r="BF93" s="68"/>
      <c r="BG93" s="68"/>
      <c r="BH93" s="68"/>
      <c r="BI93" s="68"/>
      <c r="BJ93" s="68"/>
      <c r="BK93" s="68"/>
      <c r="BL93" s="68"/>
      <c r="BM93" s="68"/>
      <c r="BN93" s="68"/>
      <c r="BO93" s="68"/>
      <c r="BP93" s="68"/>
      <c r="BQ93" s="68"/>
      <c r="BR93" s="68"/>
      <c r="BS93" s="68"/>
      <c r="BT93" s="68"/>
      <c r="BU93" s="68"/>
      <c r="BV93" s="68"/>
      <c r="BW93" s="68"/>
      <c r="BX93" s="68"/>
      <c r="BY93" s="68"/>
      <c r="BZ93" s="68"/>
      <c r="CA93" s="68"/>
      <c r="CB93" s="68"/>
      <c r="CC93" s="68"/>
      <c r="CD93" s="68"/>
      <c r="CE93" s="68"/>
      <c r="CF93" s="68"/>
      <c r="CG93" s="68"/>
      <c r="CH93" s="68"/>
      <c r="CI93" s="68"/>
      <c r="CJ93" s="68"/>
      <c r="CK93" s="68"/>
      <c r="CL93" s="68"/>
      <c r="CM93" s="68"/>
      <c r="CN93" s="68"/>
      <c r="CO93" s="68"/>
      <c r="CP93" s="68"/>
      <c r="CQ93" s="68"/>
      <c r="CR93" s="68"/>
      <c r="CS93" s="68"/>
      <c r="CT93" s="68"/>
      <c r="CU93" s="68"/>
      <c r="CV93" s="68"/>
      <c r="CW93" s="68"/>
      <c r="CX93" s="68"/>
      <c r="CY93" s="68"/>
      <c r="CZ93" s="68"/>
      <c r="DA93" s="68"/>
      <c r="DB93" s="68"/>
      <c r="DC93" s="68"/>
      <c r="DD93" s="68"/>
      <c r="DE93" s="68"/>
      <c r="DF93" s="68"/>
      <c r="DG93" s="68"/>
      <c r="DH93" s="68"/>
      <c r="DI93" s="68"/>
      <c r="DJ93" s="68"/>
      <c r="DK93" s="68"/>
      <c r="DL93" s="68"/>
      <c r="DM93" s="68"/>
      <c r="DN93" s="68"/>
      <c r="DO93" s="68"/>
    </row>
    <row r="94" spans="1:119" s="69" customFormat="1">
      <c r="C94" s="68"/>
      <c r="D94" s="68"/>
      <c r="E94" s="68"/>
      <c r="F94" s="68"/>
      <c r="G94" s="68"/>
      <c r="H94" s="68"/>
      <c r="I94" s="68"/>
      <c r="J94" s="68"/>
      <c r="K94" s="68"/>
      <c r="L94" s="68"/>
      <c r="M94" s="68"/>
      <c r="N94" s="68"/>
      <c r="O94" s="68"/>
      <c r="P94" s="68"/>
      <c r="Q94" s="68"/>
      <c r="R94" s="68"/>
      <c r="S94" s="68"/>
      <c r="T94" s="68"/>
      <c r="U94" s="68"/>
      <c r="V94" s="68"/>
      <c r="W94" s="68"/>
      <c r="X94" s="68"/>
      <c r="Y94" s="793"/>
      <c r="Z94" s="68"/>
      <c r="AA94" s="68"/>
      <c r="AB94" s="68"/>
      <c r="AC94" s="68"/>
      <c r="AD94" s="68"/>
      <c r="AE94" s="68"/>
      <c r="AF94" s="68"/>
      <c r="AG94" s="68"/>
      <c r="AH94" s="68"/>
      <c r="AI94" s="68"/>
      <c r="AJ94" s="68"/>
      <c r="AK94" s="68"/>
      <c r="AL94" s="68"/>
      <c r="AM94" s="68"/>
      <c r="AN94" s="68"/>
      <c r="AO94" s="68"/>
      <c r="AP94" s="68"/>
      <c r="AQ94" s="68"/>
      <c r="AR94" s="68"/>
      <c r="AS94" s="68"/>
      <c r="AT94" s="68"/>
      <c r="AU94" s="68"/>
      <c r="AV94" s="68"/>
      <c r="AW94" s="68"/>
      <c r="AX94" s="68"/>
      <c r="AY94" s="68"/>
      <c r="AZ94" s="68"/>
      <c r="BA94" s="68"/>
      <c r="BB94" s="68"/>
      <c r="BC94" s="68"/>
      <c r="BD94" s="68"/>
      <c r="BE94" s="68"/>
      <c r="BF94" s="68"/>
      <c r="BG94" s="68"/>
      <c r="BH94" s="68"/>
      <c r="BI94" s="68"/>
      <c r="BJ94" s="68"/>
      <c r="BK94" s="68"/>
      <c r="BL94" s="68"/>
      <c r="BM94" s="68"/>
      <c r="BN94" s="68"/>
      <c r="BO94" s="68"/>
      <c r="BP94" s="68"/>
      <c r="BQ94" s="68"/>
      <c r="BR94" s="68"/>
      <c r="BS94" s="68"/>
      <c r="BT94" s="68"/>
      <c r="BU94" s="68"/>
      <c r="BV94" s="68"/>
      <c r="BW94" s="68"/>
      <c r="BX94" s="68"/>
      <c r="BY94" s="68"/>
      <c r="BZ94" s="68"/>
      <c r="CA94" s="68"/>
      <c r="CB94" s="68"/>
      <c r="CC94" s="68"/>
      <c r="CD94" s="68"/>
      <c r="CE94" s="68"/>
      <c r="CF94" s="68"/>
      <c r="CG94" s="68"/>
      <c r="CH94" s="68"/>
      <c r="CI94" s="68"/>
      <c r="CJ94" s="68"/>
      <c r="CK94" s="68"/>
      <c r="CL94" s="68"/>
      <c r="CM94" s="68"/>
      <c r="CN94" s="68"/>
      <c r="CO94" s="68"/>
      <c r="CP94" s="68"/>
      <c r="CQ94" s="68"/>
      <c r="CR94" s="68"/>
      <c r="CS94" s="68"/>
      <c r="CT94" s="68"/>
      <c r="CU94" s="68"/>
      <c r="CV94" s="68"/>
      <c r="CW94" s="68"/>
      <c r="CX94" s="68"/>
      <c r="CY94" s="68"/>
      <c r="CZ94" s="68"/>
      <c r="DA94" s="68"/>
      <c r="DB94" s="68"/>
      <c r="DC94" s="68"/>
      <c r="DD94" s="68"/>
      <c r="DE94" s="68"/>
      <c r="DF94" s="68"/>
      <c r="DG94" s="68"/>
      <c r="DH94" s="68"/>
      <c r="DI94" s="68"/>
      <c r="DJ94" s="68"/>
      <c r="DK94" s="68"/>
      <c r="DL94" s="68"/>
      <c r="DM94" s="68"/>
      <c r="DN94" s="68"/>
      <c r="DO94" s="68"/>
    </row>
    <row r="95" spans="1:119" s="69" customFormat="1">
      <c r="B95" s="833"/>
      <c r="C95" s="68"/>
      <c r="D95" s="68"/>
      <c r="E95" s="68"/>
      <c r="F95" s="68"/>
      <c r="G95" s="68"/>
      <c r="H95" s="68"/>
      <c r="I95" s="68"/>
      <c r="J95" s="68"/>
      <c r="K95" s="68"/>
      <c r="L95" s="68"/>
      <c r="M95" s="68"/>
      <c r="N95" s="68"/>
      <c r="O95" s="68"/>
      <c r="P95" s="68"/>
      <c r="Q95" s="68"/>
      <c r="R95" s="68"/>
      <c r="S95" s="68"/>
      <c r="T95" s="68"/>
      <c r="U95" s="68"/>
      <c r="V95" s="68"/>
      <c r="W95" s="68"/>
      <c r="X95" s="68"/>
      <c r="Y95" s="68"/>
      <c r="Z95" s="68"/>
      <c r="AA95" s="68"/>
      <c r="AB95" s="68"/>
      <c r="AC95" s="68"/>
      <c r="AD95" s="68"/>
      <c r="AE95" s="68"/>
      <c r="AF95" s="68"/>
      <c r="AG95" s="68"/>
      <c r="AH95" s="68"/>
      <c r="AI95" s="68"/>
      <c r="AJ95" s="68"/>
      <c r="AK95" s="68"/>
      <c r="AL95" s="68"/>
      <c r="AM95" s="68"/>
      <c r="AN95" s="68"/>
      <c r="AO95" s="68"/>
      <c r="AP95" s="68"/>
      <c r="AQ95" s="68"/>
      <c r="AR95" s="68"/>
      <c r="AS95" s="68"/>
      <c r="AT95" s="68"/>
      <c r="AU95" s="68"/>
      <c r="AV95" s="68"/>
      <c r="AW95" s="68"/>
      <c r="AX95" s="68"/>
      <c r="AY95" s="68"/>
      <c r="AZ95" s="68"/>
      <c r="BA95" s="68"/>
      <c r="BB95" s="68"/>
      <c r="BC95" s="68"/>
      <c r="BD95" s="68"/>
      <c r="BE95" s="68"/>
      <c r="BF95" s="68"/>
      <c r="BG95" s="68"/>
      <c r="BH95" s="68"/>
      <c r="BI95" s="68"/>
      <c r="BJ95" s="68"/>
      <c r="BK95" s="68"/>
      <c r="BL95" s="68"/>
      <c r="BM95" s="68"/>
      <c r="BN95" s="68"/>
      <c r="BO95" s="68"/>
      <c r="BP95" s="68"/>
      <c r="BQ95" s="68"/>
      <c r="BR95" s="68"/>
      <c r="BS95" s="68"/>
      <c r="BT95" s="68"/>
      <c r="BU95" s="68"/>
      <c r="BV95" s="68"/>
      <c r="BW95" s="68"/>
      <c r="BX95" s="68"/>
      <c r="BY95" s="68"/>
      <c r="BZ95" s="68"/>
      <c r="CA95" s="68"/>
      <c r="CB95" s="68"/>
      <c r="CC95" s="68"/>
      <c r="CD95" s="68"/>
      <c r="CE95" s="68"/>
      <c r="CF95" s="68"/>
      <c r="CG95" s="68"/>
      <c r="CH95" s="68"/>
      <c r="CI95" s="68"/>
      <c r="CJ95" s="68"/>
      <c r="CK95" s="68"/>
      <c r="CL95" s="68"/>
      <c r="CM95" s="68"/>
      <c r="CN95" s="68"/>
      <c r="CO95" s="68"/>
      <c r="CP95" s="68"/>
      <c r="CQ95" s="68"/>
      <c r="CR95" s="68"/>
      <c r="CS95" s="68"/>
      <c r="CT95" s="68"/>
      <c r="CU95" s="68"/>
      <c r="CV95" s="68"/>
      <c r="CW95" s="68"/>
      <c r="CX95" s="68"/>
      <c r="CY95" s="68"/>
      <c r="CZ95" s="68"/>
      <c r="DA95" s="68"/>
      <c r="DB95" s="68"/>
      <c r="DC95" s="68"/>
      <c r="DD95" s="68"/>
      <c r="DE95" s="68"/>
      <c r="DF95" s="68"/>
      <c r="DG95" s="68"/>
      <c r="DH95" s="68"/>
      <c r="DI95" s="68"/>
      <c r="DJ95" s="68"/>
      <c r="DK95" s="68"/>
      <c r="DL95" s="68"/>
      <c r="DM95" s="68"/>
      <c r="DN95" s="68"/>
      <c r="DO95" s="68"/>
    </row>
    <row r="96" spans="1:119" s="69" customFormat="1">
      <c r="C96" s="68"/>
      <c r="D96" s="68"/>
      <c r="E96" s="68"/>
      <c r="F96" s="68"/>
      <c r="G96" s="68"/>
      <c r="H96" s="68"/>
      <c r="I96" s="68"/>
      <c r="J96" s="68"/>
      <c r="K96" s="68"/>
      <c r="L96" s="68"/>
      <c r="M96" s="68"/>
      <c r="N96" s="68"/>
      <c r="O96" s="68"/>
      <c r="P96" s="68"/>
      <c r="Q96" s="68"/>
      <c r="R96" s="68"/>
      <c r="S96" s="68"/>
      <c r="T96" s="68"/>
      <c r="U96" s="68"/>
      <c r="V96" s="68"/>
      <c r="W96" s="68"/>
      <c r="X96" s="68"/>
      <c r="Y96" s="68"/>
      <c r="Z96" s="68"/>
      <c r="AA96" s="68"/>
      <c r="AB96" s="68"/>
      <c r="AC96" s="68"/>
      <c r="AD96" s="68"/>
      <c r="AE96" s="68"/>
      <c r="AF96" s="68"/>
      <c r="AG96" s="68"/>
      <c r="AH96" s="68"/>
      <c r="AI96" s="68"/>
      <c r="AJ96" s="68"/>
      <c r="AK96" s="68"/>
      <c r="AL96" s="68"/>
      <c r="AM96" s="68"/>
      <c r="AN96" s="68"/>
      <c r="AO96" s="68"/>
      <c r="AP96" s="68"/>
      <c r="AQ96" s="68"/>
      <c r="AR96" s="68"/>
      <c r="AS96" s="68"/>
      <c r="AT96" s="68"/>
      <c r="AU96" s="68"/>
      <c r="AV96" s="68"/>
      <c r="AW96" s="68"/>
      <c r="AX96" s="68"/>
      <c r="AY96" s="68"/>
      <c r="AZ96" s="68"/>
      <c r="BA96" s="68"/>
      <c r="BB96" s="68"/>
      <c r="BC96" s="68"/>
      <c r="BD96" s="68"/>
      <c r="BE96" s="68"/>
      <c r="BF96" s="68"/>
      <c r="BG96" s="68"/>
      <c r="BH96" s="68"/>
      <c r="BI96" s="68"/>
      <c r="BJ96" s="68"/>
      <c r="BK96" s="68"/>
      <c r="BL96" s="68"/>
      <c r="BM96" s="68"/>
      <c r="BN96" s="68"/>
      <c r="BO96" s="68"/>
      <c r="BP96" s="68"/>
      <c r="BQ96" s="68"/>
      <c r="BR96" s="68"/>
      <c r="BS96" s="68"/>
      <c r="BT96" s="68"/>
      <c r="BU96" s="68"/>
      <c r="BV96" s="68"/>
      <c r="BW96" s="68"/>
      <c r="BX96" s="68"/>
      <c r="BY96" s="68"/>
      <c r="BZ96" s="68"/>
      <c r="CA96" s="68"/>
      <c r="CB96" s="68"/>
      <c r="CC96" s="68"/>
      <c r="CD96" s="68"/>
      <c r="CE96" s="68"/>
      <c r="CF96" s="68"/>
      <c r="CG96" s="68"/>
      <c r="CH96" s="68"/>
      <c r="CI96" s="68"/>
      <c r="CJ96" s="68"/>
      <c r="CK96" s="68"/>
      <c r="CL96" s="68"/>
      <c r="CM96" s="68"/>
      <c r="CN96" s="68"/>
      <c r="CO96" s="68"/>
      <c r="CP96" s="68"/>
      <c r="CQ96" s="68"/>
      <c r="CR96" s="68"/>
      <c r="CS96" s="68"/>
      <c r="CT96" s="68"/>
      <c r="CU96" s="68"/>
      <c r="CV96" s="68"/>
      <c r="CW96" s="68"/>
      <c r="CX96" s="68"/>
      <c r="CY96" s="68"/>
      <c r="CZ96" s="68"/>
      <c r="DA96" s="68"/>
      <c r="DB96" s="68"/>
      <c r="DC96" s="68"/>
      <c r="DD96" s="68"/>
      <c r="DE96" s="68"/>
      <c r="DF96" s="68"/>
      <c r="DG96" s="68"/>
      <c r="DH96" s="68"/>
      <c r="DI96" s="68"/>
      <c r="DJ96" s="68"/>
      <c r="DK96" s="68"/>
      <c r="DL96" s="68"/>
      <c r="DM96" s="68"/>
      <c r="DN96" s="68"/>
      <c r="DO96" s="68"/>
    </row>
    <row r="97" spans="2:119" s="69" customFormat="1">
      <c r="C97" s="68"/>
      <c r="D97" s="68"/>
      <c r="E97" s="68"/>
      <c r="F97" s="68"/>
      <c r="G97" s="68"/>
      <c r="H97" s="68"/>
      <c r="I97" s="68"/>
      <c r="J97" s="68"/>
      <c r="K97" s="68"/>
      <c r="L97" s="68"/>
      <c r="M97" s="68"/>
      <c r="N97" s="68"/>
      <c r="O97" s="68"/>
      <c r="P97" s="68"/>
      <c r="Q97" s="68"/>
      <c r="R97" s="68"/>
      <c r="S97" s="68"/>
      <c r="T97" s="68"/>
      <c r="U97" s="68"/>
      <c r="V97" s="68"/>
      <c r="W97" s="68"/>
      <c r="X97" s="68"/>
      <c r="Y97" s="68"/>
      <c r="Z97" s="68"/>
      <c r="AA97" s="68"/>
      <c r="AB97" s="68"/>
      <c r="AC97" s="68"/>
      <c r="AD97" s="68"/>
      <c r="AE97" s="68"/>
      <c r="AF97" s="68"/>
      <c r="AG97" s="68"/>
      <c r="AH97" s="68"/>
      <c r="AI97" s="68"/>
      <c r="AJ97" s="68"/>
      <c r="AK97" s="68"/>
      <c r="AL97" s="68"/>
      <c r="AM97" s="68"/>
      <c r="AN97" s="68"/>
      <c r="AO97" s="68"/>
      <c r="AP97" s="68"/>
      <c r="AQ97" s="68"/>
      <c r="AR97" s="68"/>
      <c r="AS97" s="68"/>
      <c r="AT97" s="68"/>
      <c r="AU97" s="68"/>
      <c r="AV97" s="68"/>
      <c r="AW97" s="68"/>
      <c r="AX97" s="68"/>
      <c r="AY97" s="68"/>
      <c r="AZ97" s="68"/>
      <c r="BA97" s="68"/>
      <c r="BB97" s="68"/>
      <c r="BC97" s="68"/>
      <c r="BD97" s="68"/>
      <c r="BE97" s="68"/>
      <c r="BF97" s="68"/>
      <c r="BG97" s="68"/>
      <c r="BH97" s="68"/>
      <c r="BI97" s="68"/>
      <c r="BJ97" s="68"/>
      <c r="BK97" s="68"/>
      <c r="BL97" s="68"/>
      <c r="BM97" s="68"/>
      <c r="BN97" s="68"/>
      <c r="BO97" s="68"/>
      <c r="BP97" s="68"/>
      <c r="BQ97" s="68"/>
      <c r="BR97" s="68"/>
      <c r="BS97" s="68"/>
      <c r="BT97" s="68"/>
      <c r="BU97" s="68"/>
      <c r="BV97" s="68"/>
      <c r="BW97" s="68"/>
      <c r="BX97" s="68"/>
      <c r="BY97" s="68"/>
      <c r="BZ97" s="68"/>
      <c r="CA97" s="68"/>
      <c r="CB97" s="68"/>
      <c r="CC97" s="68"/>
      <c r="CD97" s="68"/>
      <c r="CE97" s="68"/>
      <c r="CF97" s="68"/>
      <c r="CG97" s="68"/>
      <c r="CH97" s="68"/>
      <c r="CI97" s="68"/>
      <c r="CJ97" s="68"/>
      <c r="CK97" s="68"/>
      <c r="CL97" s="68"/>
      <c r="CM97" s="68"/>
      <c r="CN97" s="68"/>
      <c r="CO97" s="68"/>
      <c r="CP97" s="68"/>
      <c r="CQ97" s="68"/>
      <c r="CR97" s="68"/>
      <c r="CS97" s="68"/>
      <c r="CT97" s="68"/>
      <c r="CU97" s="68"/>
      <c r="CV97" s="68"/>
      <c r="CW97" s="68"/>
      <c r="CX97" s="68"/>
      <c r="CY97" s="68"/>
      <c r="CZ97" s="68"/>
      <c r="DA97" s="68"/>
      <c r="DB97" s="68"/>
      <c r="DC97" s="68"/>
      <c r="DD97" s="68"/>
      <c r="DE97" s="68"/>
      <c r="DF97" s="68"/>
      <c r="DG97" s="68"/>
      <c r="DH97" s="68"/>
      <c r="DI97" s="68"/>
      <c r="DJ97" s="68"/>
      <c r="DK97" s="68"/>
      <c r="DL97" s="68"/>
      <c r="DM97" s="68"/>
      <c r="DN97" s="68"/>
      <c r="DO97" s="68"/>
    </row>
    <row r="98" spans="2:119" s="69" customFormat="1">
      <c r="C98" s="68"/>
      <c r="D98" s="68"/>
      <c r="E98" s="68"/>
      <c r="F98" s="68"/>
      <c r="G98" s="68"/>
      <c r="H98" s="68"/>
      <c r="I98" s="68"/>
      <c r="J98" s="68"/>
      <c r="K98" s="68"/>
      <c r="L98" s="68"/>
      <c r="M98" s="68"/>
      <c r="N98" s="68"/>
      <c r="O98" s="68"/>
      <c r="P98" s="68"/>
      <c r="Q98" s="68"/>
      <c r="R98" s="68"/>
      <c r="S98" s="68"/>
      <c r="T98" s="68"/>
      <c r="U98" s="68"/>
      <c r="V98" s="68"/>
      <c r="W98" s="68"/>
      <c r="X98" s="68"/>
      <c r="Y98" s="68"/>
      <c r="Z98" s="68"/>
      <c r="AA98" s="68"/>
      <c r="AB98" s="68"/>
      <c r="AC98" s="68"/>
      <c r="AD98" s="68"/>
      <c r="AE98" s="68"/>
      <c r="AF98" s="68"/>
      <c r="AG98" s="68"/>
      <c r="AH98" s="68"/>
      <c r="AI98" s="68"/>
      <c r="AJ98" s="68"/>
      <c r="AK98" s="68"/>
      <c r="AL98" s="68"/>
      <c r="AM98" s="68"/>
      <c r="AN98" s="68"/>
      <c r="AO98" s="68"/>
      <c r="AP98" s="68"/>
      <c r="AQ98" s="68"/>
      <c r="AR98" s="68"/>
      <c r="AS98" s="68"/>
      <c r="AT98" s="68"/>
      <c r="AU98" s="68"/>
      <c r="AV98" s="68"/>
      <c r="AW98" s="68"/>
      <c r="AX98" s="68"/>
      <c r="AY98" s="68"/>
      <c r="AZ98" s="68"/>
      <c r="BA98" s="68"/>
      <c r="BB98" s="68"/>
      <c r="BC98" s="68"/>
      <c r="BD98" s="68"/>
      <c r="BE98" s="68"/>
      <c r="BF98" s="68"/>
      <c r="BG98" s="68"/>
      <c r="BH98" s="68"/>
      <c r="BI98" s="68"/>
      <c r="BJ98" s="68"/>
      <c r="BK98" s="68"/>
      <c r="BL98" s="68"/>
      <c r="BM98" s="68"/>
      <c r="BN98" s="68"/>
      <c r="BO98" s="68"/>
      <c r="BP98" s="68"/>
      <c r="BQ98" s="68"/>
      <c r="BR98" s="68"/>
      <c r="BS98" s="68"/>
      <c r="BT98" s="68"/>
      <c r="BU98" s="68"/>
      <c r="BV98" s="68"/>
      <c r="BW98" s="68"/>
      <c r="BX98" s="68"/>
      <c r="BY98" s="68"/>
      <c r="BZ98" s="68"/>
      <c r="CA98" s="68"/>
      <c r="CB98" s="68"/>
      <c r="CC98" s="68"/>
      <c r="CD98" s="68"/>
      <c r="CE98" s="68"/>
      <c r="CF98" s="68"/>
      <c r="CG98" s="68"/>
      <c r="CH98" s="68"/>
      <c r="CI98" s="68"/>
      <c r="CJ98" s="68"/>
      <c r="CK98" s="68"/>
      <c r="CL98" s="68"/>
      <c r="CM98" s="68"/>
      <c r="CN98" s="68"/>
      <c r="CO98" s="68"/>
      <c r="CP98" s="68"/>
      <c r="CQ98" s="68"/>
      <c r="CR98" s="68"/>
      <c r="CS98" s="68"/>
      <c r="CT98" s="68"/>
      <c r="CU98" s="68"/>
      <c r="CV98" s="68"/>
      <c r="CW98" s="68"/>
      <c r="CX98" s="68"/>
      <c r="CY98" s="68"/>
      <c r="CZ98" s="68"/>
      <c r="DA98" s="68"/>
      <c r="DB98" s="68"/>
      <c r="DC98" s="68"/>
      <c r="DD98" s="68"/>
      <c r="DE98" s="68"/>
      <c r="DF98" s="68"/>
      <c r="DG98" s="68"/>
      <c r="DH98" s="68"/>
      <c r="DI98" s="68"/>
      <c r="DJ98" s="68"/>
      <c r="DK98" s="68"/>
      <c r="DL98" s="68"/>
      <c r="DM98" s="68"/>
      <c r="DN98" s="68"/>
      <c r="DO98" s="68"/>
    </row>
    <row r="99" spans="2:119">
      <c r="B99" s="1175"/>
      <c r="AB99" s="1175"/>
    </row>
    <row r="100" spans="2:119" s="1178" customFormat="1" ht="21">
      <c r="B100" s="1176"/>
      <c r="C100" s="1177"/>
      <c r="D100" s="1177"/>
      <c r="E100" s="1177"/>
      <c r="F100" s="1177"/>
      <c r="G100" s="1177"/>
      <c r="H100" s="1177"/>
      <c r="I100" s="1177"/>
      <c r="J100" s="1177"/>
      <c r="K100" s="1177"/>
      <c r="L100" s="1177"/>
      <c r="M100" s="1177"/>
      <c r="N100" s="1177"/>
      <c r="O100" s="1177"/>
      <c r="P100" s="1177"/>
      <c r="Q100" s="1177"/>
      <c r="R100" s="1177"/>
      <c r="S100" s="1177"/>
      <c r="T100" s="1177"/>
      <c r="U100" s="1177"/>
      <c r="V100" s="1177"/>
      <c r="W100" s="1177"/>
      <c r="X100" s="1177"/>
      <c r="Y100" s="1177"/>
      <c r="Z100" s="1175"/>
      <c r="AA100" s="1175"/>
      <c r="AB100" s="1176"/>
      <c r="AC100" s="1177"/>
      <c r="AD100" s="1177"/>
      <c r="AE100" s="1177"/>
      <c r="AF100" s="1177"/>
      <c r="AG100" s="1177"/>
      <c r="AH100" s="1177"/>
      <c r="AI100" s="1177"/>
      <c r="AJ100" s="1177"/>
      <c r="AK100" s="1177"/>
      <c r="AL100" s="1177"/>
      <c r="AM100" s="1177"/>
      <c r="AN100" s="1177"/>
      <c r="AO100" s="1177"/>
      <c r="AP100" s="1177"/>
      <c r="AQ100" s="1177"/>
      <c r="AR100" s="1177"/>
      <c r="AS100" s="1177"/>
      <c r="AT100" s="1177"/>
      <c r="AU100" s="1177"/>
      <c r="AV100" s="1177"/>
      <c r="AW100" s="1177"/>
      <c r="AX100" s="1177"/>
      <c r="AY100" s="1177"/>
      <c r="AZ100" s="1175"/>
      <c r="BA100" s="1175"/>
      <c r="BB100" s="1175"/>
      <c r="BC100" s="1175"/>
      <c r="BD100" s="1175"/>
      <c r="BE100" s="1175"/>
      <c r="BF100" s="1175"/>
      <c r="BG100" s="1175"/>
      <c r="BH100" s="1175"/>
      <c r="BI100" s="1175"/>
      <c r="BJ100" s="1175"/>
      <c r="BK100" s="1175"/>
      <c r="BL100" s="1175"/>
      <c r="BM100" s="1175"/>
      <c r="BN100" s="1175"/>
      <c r="BO100" s="1175"/>
      <c r="BP100" s="1175"/>
      <c r="BQ100" s="1175"/>
      <c r="BR100" s="1175"/>
      <c r="BS100" s="1175"/>
      <c r="BT100" s="1175"/>
      <c r="BU100" s="1175"/>
      <c r="BV100" s="1175"/>
      <c r="BW100" s="1175"/>
      <c r="BX100" s="1175"/>
      <c r="BY100" s="1175"/>
      <c r="BZ100" s="1175"/>
      <c r="CA100" s="1175"/>
      <c r="CB100" s="1175"/>
      <c r="CC100" s="1175"/>
      <c r="CD100" s="1175"/>
      <c r="CE100" s="1175"/>
      <c r="CF100" s="1175"/>
      <c r="CG100" s="1175"/>
      <c r="CH100" s="1175"/>
      <c r="CI100" s="1175"/>
      <c r="CJ100" s="1175"/>
      <c r="CK100" s="1175"/>
      <c r="CL100" s="1175"/>
      <c r="CM100" s="1175"/>
      <c r="CN100" s="1175"/>
      <c r="CO100" s="1175"/>
      <c r="CP100" s="1175"/>
      <c r="CQ100" s="1175"/>
      <c r="CR100" s="1175"/>
      <c r="CS100" s="1175"/>
      <c r="CT100" s="1175"/>
      <c r="CU100" s="1175"/>
      <c r="CV100" s="1175"/>
      <c r="CW100" s="1175"/>
      <c r="CX100" s="1175"/>
      <c r="CY100" s="1175"/>
      <c r="CZ100" s="1175"/>
      <c r="DA100" s="1175"/>
      <c r="DB100" s="1175"/>
      <c r="DC100" s="1175"/>
      <c r="DD100" s="1175"/>
      <c r="DE100" s="1175"/>
      <c r="DF100" s="1175"/>
      <c r="DG100" s="1175"/>
      <c r="DH100" s="1175"/>
      <c r="DI100" s="1175"/>
      <c r="DJ100" s="1175"/>
      <c r="DK100" s="1175"/>
      <c r="DL100" s="1175"/>
      <c r="DM100" s="1175"/>
      <c r="DN100" s="1175"/>
      <c r="DO100" s="1175"/>
    </row>
    <row r="101" spans="2:119" s="1178" customFormat="1" ht="21">
      <c r="B101" s="1176"/>
      <c r="C101" s="1177"/>
      <c r="D101" s="1177"/>
      <c r="E101" s="1177"/>
      <c r="F101" s="1177"/>
      <c r="G101" s="1177"/>
      <c r="H101" s="1177"/>
      <c r="I101" s="1177"/>
      <c r="J101" s="1177"/>
      <c r="K101" s="1177"/>
      <c r="L101" s="1177"/>
      <c r="M101" s="1177"/>
      <c r="N101" s="1177"/>
      <c r="O101" s="1177"/>
      <c r="P101" s="1177"/>
      <c r="Q101" s="1177"/>
      <c r="R101" s="1177"/>
      <c r="S101" s="1177"/>
      <c r="T101" s="1177"/>
      <c r="U101" s="1177"/>
      <c r="V101" s="1177"/>
      <c r="W101" s="1177"/>
      <c r="X101" s="1177"/>
      <c r="Y101" s="1177"/>
      <c r="Z101" s="1175"/>
      <c r="AA101" s="1175"/>
      <c r="AB101" s="1176"/>
      <c r="AC101" s="1177"/>
      <c r="AD101" s="1177"/>
      <c r="AE101" s="1177"/>
      <c r="AF101" s="1177"/>
      <c r="AG101" s="1177"/>
      <c r="AH101" s="1177"/>
      <c r="AI101" s="1177"/>
      <c r="AJ101" s="1177"/>
      <c r="AK101" s="1177"/>
      <c r="AL101" s="1177"/>
      <c r="AM101" s="1177"/>
      <c r="AN101" s="1177"/>
      <c r="AO101" s="1177"/>
      <c r="AP101" s="1177"/>
      <c r="AQ101" s="1177"/>
      <c r="AR101" s="1177"/>
      <c r="AS101" s="1177"/>
      <c r="AT101" s="1177"/>
      <c r="AU101" s="1177"/>
      <c r="AV101" s="1177"/>
      <c r="AW101" s="1177"/>
      <c r="AX101" s="1177"/>
      <c r="AY101" s="1177"/>
      <c r="AZ101" s="1175"/>
      <c r="BA101" s="1175"/>
      <c r="BB101" s="1175"/>
      <c r="BC101" s="1175"/>
      <c r="BD101" s="1175"/>
      <c r="BE101" s="1175"/>
      <c r="BF101" s="1175"/>
      <c r="BG101" s="1175"/>
      <c r="BH101" s="1175"/>
      <c r="BI101" s="1175"/>
      <c r="BJ101" s="1175"/>
      <c r="BK101" s="1175"/>
      <c r="BL101" s="1175"/>
      <c r="BM101" s="1175"/>
      <c r="BN101" s="1175"/>
      <c r="BO101" s="1175"/>
      <c r="BP101" s="1175"/>
      <c r="BQ101" s="1175"/>
      <c r="BR101" s="1175"/>
      <c r="BS101" s="1175"/>
      <c r="BT101" s="1175"/>
      <c r="BU101" s="1175"/>
      <c r="BV101" s="1175"/>
      <c r="BW101" s="1175"/>
      <c r="BX101" s="1175"/>
      <c r="BY101" s="1175"/>
      <c r="BZ101" s="1175"/>
      <c r="CA101" s="1175"/>
      <c r="CB101" s="1175"/>
      <c r="CC101" s="1175"/>
      <c r="CD101" s="1175"/>
      <c r="CE101" s="1175"/>
      <c r="CF101" s="1175"/>
      <c r="CG101" s="1175"/>
      <c r="CH101" s="1175"/>
      <c r="CI101" s="1175"/>
      <c r="CJ101" s="1175"/>
      <c r="CK101" s="1175"/>
      <c r="CL101" s="1175"/>
      <c r="CM101" s="1175"/>
      <c r="CN101" s="1175"/>
      <c r="CO101" s="1175"/>
      <c r="CP101" s="1175"/>
      <c r="CQ101" s="1175"/>
      <c r="CR101" s="1175"/>
      <c r="CS101" s="1175"/>
      <c r="CT101" s="1175"/>
      <c r="CU101" s="1175"/>
      <c r="CV101" s="1175"/>
      <c r="CW101" s="1175"/>
      <c r="CX101" s="1175"/>
      <c r="CY101" s="1175"/>
      <c r="CZ101" s="1175"/>
      <c r="DA101" s="1175"/>
      <c r="DB101" s="1175"/>
      <c r="DC101" s="1175"/>
      <c r="DD101" s="1175"/>
      <c r="DE101" s="1175"/>
      <c r="DF101" s="1175"/>
      <c r="DG101" s="1175"/>
      <c r="DH101" s="1175"/>
      <c r="DI101" s="1175"/>
      <c r="DJ101" s="1175"/>
      <c r="DK101" s="1175"/>
      <c r="DL101" s="1175"/>
      <c r="DM101" s="1175"/>
      <c r="DN101" s="1175"/>
      <c r="DO101" s="1175"/>
    </row>
    <row r="102" spans="2:119" s="1178" customFormat="1">
      <c r="B102" s="1179"/>
      <c r="C102" s="1180"/>
      <c r="D102" s="1180"/>
      <c r="E102" s="1181"/>
      <c r="F102" s="1181"/>
      <c r="G102" s="1182"/>
      <c r="H102" s="1182"/>
      <c r="I102" s="1182"/>
      <c r="J102" s="1182"/>
      <c r="K102" s="1182"/>
      <c r="L102" s="1182"/>
      <c r="M102" s="1182"/>
      <c r="N102" s="1182"/>
      <c r="O102" s="1182"/>
      <c r="P102" s="1182"/>
      <c r="Q102" s="1182"/>
      <c r="R102" s="1182"/>
      <c r="S102" s="1182"/>
      <c r="T102" s="1182"/>
      <c r="U102" s="1182"/>
      <c r="V102" s="1182"/>
      <c r="W102" s="1182"/>
      <c r="X102" s="1182"/>
      <c r="Y102" s="1183"/>
      <c r="Z102" s="1175"/>
      <c r="AA102" s="1175"/>
      <c r="AB102" s="1179"/>
      <c r="AC102" s="1180"/>
      <c r="AD102" s="1180"/>
      <c r="AE102" s="1181"/>
      <c r="AF102" s="1181"/>
      <c r="AG102" s="1182"/>
      <c r="AH102" s="1182"/>
      <c r="AI102" s="1182"/>
      <c r="AJ102" s="1182"/>
      <c r="AK102" s="1182"/>
      <c r="AL102" s="1182"/>
      <c r="AM102" s="1182"/>
      <c r="AN102" s="1182"/>
      <c r="AO102" s="1182"/>
      <c r="AP102" s="1182"/>
      <c r="AQ102" s="1182"/>
      <c r="AR102" s="1182"/>
      <c r="AS102" s="1182"/>
      <c r="AT102" s="1182"/>
      <c r="AU102" s="1182"/>
      <c r="AV102" s="1182"/>
      <c r="AW102" s="1182"/>
      <c r="AX102" s="1182"/>
      <c r="AY102" s="1183"/>
      <c r="AZ102" s="1175"/>
      <c r="BA102" s="1175"/>
      <c r="BB102" s="1175"/>
      <c r="BC102" s="1175"/>
      <c r="BD102" s="1175"/>
      <c r="BE102" s="1175"/>
      <c r="BF102" s="1175"/>
      <c r="BG102" s="1175"/>
      <c r="BH102" s="1175"/>
      <c r="BI102" s="1175"/>
      <c r="BJ102" s="1175"/>
      <c r="BK102" s="1175"/>
      <c r="BL102" s="1175"/>
      <c r="BM102" s="1175"/>
      <c r="BN102" s="1175"/>
      <c r="BO102" s="1175"/>
      <c r="BP102" s="1175"/>
      <c r="BQ102" s="1175"/>
      <c r="BR102" s="1175"/>
      <c r="BS102" s="1175"/>
      <c r="BT102" s="1175"/>
      <c r="BU102" s="1175"/>
      <c r="BV102" s="1175"/>
      <c r="BW102" s="1175"/>
      <c r="BX102" s="1175"/>
      <c r="BY102" s="1175"/>
      <c r="BZ102" s="1175"/>
      <c r="CA102" s="1175"/>
      <c r="CB102" s="1175"/>
      <c r="CC102" s="1175"/>
      <c r="CD102" s="1175"/>
      <c r="CE102" s="1175"/>
      <c r="CF102" s="1175"/>
      <c r="CG102" s="1175"/>
      <c r="CH102" s="1175"/>
      <c r="CI102" s="1175"/>
      <c r="CJ102" s="1175"/>
      <c r="CK102" s="1175"/>
      <c r="CL102" s="1175"/>
      <c r="CM102" s="1175"/>
      <c r="CN102" s="1175"/>
      <c r="CO102" s="1175"/>
      <c r="CP102" s="1175"/>
      <c r="CQ102" s="1175"/>
      <c r="CR102" s="1175"/>
      <c r="CS102" s="1175"/>
      <c r="CT102" s="1175"/>
      <c r="CU102" s="1175"/>
      <c r="CV102" s="1175"/>
      <c r="CW102" s="1175"/>
      <c r="CX102" s="1175"/>
      <c r="CY102" s="1175"/>
      <c r="CZ102" s="1175"/>
      <c r="DA102" s="1175"/>
      <c r="DB102" s="1175"/>
      <c r="DC102" s="1175"/>
      <c r="DD102" s="1175"/>
      <c r="DE102" s="1175"/>
      <c r="DF102" s="1175"/>
      <c r="DG102" s="1175"/>
      <c r="DH102" s="1175"/>
      <c r="DI102" s="1175"/>
      <c r="DJ102" s="1175"/>
      <c r="DK102" s="1175"/>
      <c r="DL102" s="1175"/>
      <c r="DM102" s="1175"/>
      <c r="DN102" s="1175"/>
      <c r="DO102" s="1175"/>
    </row>
    <row r="103" spans="2:119" s="1178" customFormat="1">
      <c r="B103" s="1184"/>
      <c r="C103" s="1184"/>
      <c r="D103" s="1184"/>
      <c r="E103" s="1184"/>
      <c r="F103" s="1185"/>
      <c r="G103" s="1185"/>
      <c r="H103" s="1185"/>
      <c r="I103" s="1185"/>
      <c r="J103" s="1185"/>
      <c r="K103" s="1186"/>
      <c r="L103" s="1185"/>
      <c r="M103" s="1185"/>
      <c r="N103" s="1185"/>
      <c r="O103" s="1187"/>
      <c r="P103" s="1187"/>
      <c r="Q103" s="1188"/>
      <c r="R103" s="1189"/>
      <c r="S103" s="1190"/>
      <c r="T103" s="1188"/>
      <c r="U103" s="1188"/>
      <c r="V103" s="1187"/>
      <c r="W103" s="1188"/>
      <c r="X103" s="1188"/>
      <c r="Y103" s="1189"/>
      <c r="Z103" s="1175"/>
      <c r="AA103" s="1175"/>
      <c r="AB103" s="1184"/>
      <c r="AC103" s="1184"/>
      <c r="AD103" s="1184"/>
      <c r="AE103" s="1184"/>
      <c r="AF103" s="1185"/>
      <c r="AG103" s="1185"/>
      <c r="AH103" s="1185"/>
      <c r="AI103" s="1185"/>
      <c r="AJ103" s="1185"/>
      <c r="AK103" s="1186"/>
      <c r="AL103" s="1185"/>
      <c r="AM103" s="1185"/>
      <c r="AN103" s="1185"/>
      <c r="AO103" s="1187"/>
      <c r="AP103" s="1187"/>
      <c r="AQ103" s="1188"/>
      <c r="AR103" s="1189"/>
      <c r="AS103" s="1190"/>
      <c r="AT103" s="1188"/>
      <c r="AU103" s="1188"/>
      <c r="AV103" s="1187"/>
      <c r="AW103" s="1188"/>
      <c r="AX103" s="1188"/>
      <c r="AY103" s="1189"/>
      <c r="AZ103" s="1175"/>
      <c r="BA103" s="1175"/>
      <c r="BB103" s="1175"/>
      <c r="BC103" s="1175"/>
      <c r="BD103" s="1175"/>
      <c r="BE103" s="1175"/>
      <c r="BF103" s="1175"/>
      <c r="BG103" s="1175"/>
      <c r="BH103" s="1175"/>
      <c r="BI103" s="1175"/>
      <c r="BJ103" s="1175"/>
      <c r="BK103" s="1175"/>
      <c r="BL103" s="1175"/>
      <c r="BM103" s="1175"/>
      <c r="BN103" s="1175"/>
      <c r="BO103" s="1175"/>
      <c r="BP103" s="1175"/>
      <c r="BQ103" s="1175"/>
      <c r="BR103" s="1175"/>
      <c r="BS103" s="1175"/>
      <c r="BT103" s="1175"/>
      <c r="BU103" s="1175"/>
      <c r="BV103" s="1175"/>
      <c r="BW103" s="1175"/>
      <c r="BX103" s="1175"/>
      <c r="BY103" s="1175"/>
      <c r="BZ103" s="1175"/>
      <c r="CA103" s="1175"/>
      <c r="CB103" s="1175"/>
      <c r="CC103" s="1175"/>
      <c r="CD103" s="1175"/>
      <c r="CE103" s="1175"/>
      <c r="CF103" s="1175"/>
      <c r="CG103" s="1175"/>
      <c r="CH103" s="1175"/>
      <c r="CI103" s="1175"/>
      <c r="CJ103" s="1175"/>
      <c r="CK103" s="1175"/>
      <c r="CL103" s="1175"/>
      <c r="CM103" s="1175"/>
      <c r="CN103" s="1175"/>
      <c r="CO103" s="1175"/>
      <c r="CP103" s="1175"/>
      <c r="CQ103" s="1175"/>
      <c r="CR103" s="1175"/>
      <c r="CS103" s="1175"/>
      <c r="CT103" s="1175"/>
      <c r="CU103" s="1175"/>
      <c r="CV103" s="1175"/>
      <c r="CW103" s="1175"/>
      <c r="CX103" s="1175"/>
      <c r="CY103" s="1175"/>
      <c r="CZ103" s="1175"/>
      <c r="DA103" s="1175"/>
      <c r="DB103" s="1175"/>
      <c r="DC103" s="1175"/>
      <c r="DD103" s="1175"/>
      <c r="DE103" s="1175"/>
      <c r="DF103" s="1175"/>
      <c r="DG103" s="1175"/>
      <c r="DH103" s="1175"/>
      <c r="DI103" s="1175"/>
      <c r="DJ103" s="1175"/>
      <c r="DK103" s="1175"/>
      <c r="DL103" s="1175"/>
      <c r="DM103" s="1175"/>
      <c r="DN103" s="1175"/>
      <c r="DO103" s="1175"/>
    </row>
    <row r="104" spans="2:119" s="1178" customFormat="1">
      <c r="B104" s="1191"/>
      <c r="C104" s="1192"/>
      <c r="D104" s="1193"/>
      <c r="E104" s="1194"/>
      <c r="F104" s="1195"/>
      <c r="G104" s="1195"/>
      <c r="H104" s="1195"/>
      <c r="I104" s="1195"/>
      <c r="J104" s="1195"/>
      <c r="K104" s="1195"/>
      <c r="L104" s="1196"/>
      <c r="M104" s="1196"/>
      <c r="N104" s="1196"/>
      <c r="O104" s="1196"/>
      <c r="P104" s="1196"/>
      <c r="Q104" s="1195"/>
      <c r="R104" s="1195"/>
      <c r="S104" s="1195"/>
      <c r="T104" s="1195"/>
      <c r="U104" s="1195"/>
      <c r="V104" s="1196"/>
      <c r="W104" s="1196"/>
      <c r="X104" s="1195"/>
      <c r="Y104" s="1195"/>
      <c r="Z104" s="1175"/>
      <c r="AA104" s="1175"/>
      <c r="AB104" s="1191"/>
      <c r="AC104" s="1192"/>
      <c r="AD104" s="1193"/>
      <c r="AE104" s="1194"/>
      <c r="AF104" s="1195"/>
      <c r="AG104" s="1195"/>
      <c r="AH104" s="1195"/>
      <c r="AI104" s="1195"/>
      <c r="AJ104" s="1195"/>
      <c r="AK104" s="1195"/>
      <c r="AL104" s="1196"/>
      <c r="AM104" s="1196"/>
      <c r="AN104" s="1196"/>
      <c r="AO104" s="1196"/>
      <c r="AP104" s="1196"/>
      <c r="AQ104" s="1195"/>
      <c r="AR104" s="1195"/>
      <c r="AS104" s="1195"/>
      <c r="AT104" s="1195"/>
      <c r="AU104" s="1195"/>
      <c r="AV104" s="1196"/>
      <c r="AW104" s="1196"/>
      <c r="AX104" s="1195"/>
      <c r="AY104" s="1195"/>
      <c r="AZ104" s="1175"/>
      <c r="BA104" s="1175"/>
      <c r="BB104" s="1175"/>
      <c r="BC104" s="1175"/>
      <c r="BD104" s="1175"/>
      <c r="BE104" s="1175"/>
      <c r="BF104" s="1175"/>
      <c r="BG104" s="1175"/>
      <c r="BH104" s="1175"/>
      <c r="BI104" s="1175"/>
      <c r="BJ104" s="1175"/>
      <c r="BK104" s="1175"/>
      <c r="BL104" s="1175"/>
      <c r="BM104" s="1175"/>
      <c r="BN104" s="1175"/>
      <c r="BO104" s="1175"/>
      <c r="BP104" s="1175"/>
      <c r="BQ104" s="1175"/>
      <c r="BR104" s="1175"/>
      <c r="BS104" s="1175"/>
      <c r="BT104" s="1175"/>
      <c r="BU104" s="1175"/>
      <c r="BV104" s="1175"/>
      <c r="BW104" s="1175"/>
      <c r="BX104" s="1175"/>
      <c r="BY104" s="1175"/>
      <c r="BZ104" s="1175"/>
      <c r="CA104" s="1175"/>
      <c r="CB104" s="1175"/>
      <c r="CC104" s="1175"/>
      <c r="CD104" s="1175"/>
      <c r="CE104" s="1175"/>
      <c r="CF104" s="1175"/>
      <c r="CG104" s="1175"/>
      <c r="CH104" s="1175"/>
      <c r="CI104" s="1175"/>
      <c r="CJ104" s="1175"/>
      <c r="CK104" s="1175"/>
      <c r="CL104" s="1175"/>
      <c r="CM104" s="1175"/>
      <c r="CN104" s="1175"/>
      <c r="CO104" s="1175"/>
      <c r="CP104" s="1175"/>
      <c r="CQ104" s="1175"/>
      <c r="CR104" s="1175"/>
      <c r="CS104" s="1175"/>
      <c r="CT104" s="1175"/>
      <c r="CU104" s="1175"/>
      <c r="CV104" s="1175"/>
      <c r="CW104" s="1175"/>
      <c r="CX104" s="1175"/>
      <c r="CY104" s="1175"/>
      <c r="CZ104" s="1175"/>
      <c r="DA104" s="1175"/>
      <c r="DB104" s="1175"/>
      <c r="DC104" s="1175"/>
      <c r="DD104" s="1175"/>
      <c r="DE104" s="1175"/>
      <c r="DF104" s="1175"/>
      <c r="DG104" s="1175"/>
      <c r="DH104" s="1175"/>
      <c r="DI104" s="1175"/>
      <c r="DJ104" s="1175"/>
      <c r="DK104" s="1175"/>
      <c r="DL104" s="1175"/>
      <c r="DM104" s="1175"/>
      <c r="DN104" s="1175"/>
      <c r="DO104" s="1175"/>
    </row>
    <row r="105" spans="2:119" s="1178" customFormat="1">
      <c r="B105" s="1191"/>
      <c r="C105" s="1192"/>
      <c r="D105" s="1193"/>
      <c r="E105" s="1197"/>
      <c r="F105" s="1195"/>
      <c r="G105" s="1195"/>
      <c r="H105" s="1195"/>
      <c r="I105" s="1195"/>
      <c r="J105" s="1195"/>
      <c r="K105" s="1195"/>
      <c r="L105" s="1196"/>
      <c r="M105" s="1196"/>
      <c r="N105" s="1196"/>
      <c r="O105" s="1196"/>
      <c r="P105" s="1196"/>
      <c r="Q105" s="1195"/>
      <c r="R105" s="1195"/>
      <c r="S105" s="1195"/>
      <c r="T105" s="1195"/>
      <c r="U105" s="1195"/>
      <c r="V105" s="1196"/>
      <c r="W105" s="1196"/>
      <c r="X105" s="1195"/>
      <c r="Y105" s="1195"/>
      <c r="Z105" s="1175"/>
      <c r="AA105" s="1175"/>
      <c r="AB105" s="1191"/>
      <c r="AC105" s="1192"/>
      <c r="AD105" s="1193"/>
      <c r="AE105" s="1197"/>
      <c r="AF105" s="1195"/>
      <c r="AG105" s="1195"/>
      <c r="AH105" s="1195"/>
      <c r="AI105" s="1195"/>
      <c r="AJ105" s="1195"/>
      <c r="AK105" s="1195"/>
      <c r="AL105" s="1196"/>
      <c r="AM105" s="1196"/>
      <c r="AN105" s="1196"/>
      <c r="AO105" s="1196"/>
      <c r="AP105" s="1196"/>
      <c r="AQ105" s="1195"/>
      <c r="AR105" s="1195"/>
      <c r="AS105" s="1195"/>
      <c r="AT105" s="1195"/>
      <c r="AU105" s="1195"/>
      <c r="AV105" s="1196"/>
      <c r="AW105" s="1196"/>
      <c r="AX105" s="1195"/>
      <c r="AY105" s="1195"/>
      <c r="AZ105" s="1175"/>
      <c r="BA105" s="1175"/>
      <c r="BB105" s="1175"/>
      <c r="BC105" s="1175"/>
      <c r="BD105" s="1175"/>
      <c r="BE105" s="1175"/>
      <c r="BF105" s="1175"/>
      <c r="BG105" s="1175"/>
      <c r="BH105" s="1175"/>
      <c r="BI105" s="1175"/>
      <c r="BJ105" s="1175"/>
      <c r="BK105" s="1175"/>
      <c r="BL105" s="1175"/>
      <c r="BM105" s="1175"/>
      <c r="BN105" s="1175"/>
      <c r="BO105" s="1175"/>
      <c r="BP105" s="1175"/>
      <c r="BQ105" s="1175"/>
      <c r="BR105" s="1175"/>
      <c r="BS105" s="1175"/>
      <c r="BT105" s="1175"/>
      <c r="BU105" s="1175"/>
      <c r="BV105" s="1175"/>
      <c r="BW105" s="1175"/>
      <c r="BX105" s="1175"/>
      <c r="BY105" s="1175"/>
      <c r="BZ105" s="1175"/>
      <c r="CA105" s="1175"/>
      <c r="CB105" s="1175"/>
      <c r="CC105" s="1175"/>
      <c r="CD105" s="1175"/>
      <c r="CE105" s="1175"/>
      <c r="CF105" s="1175"/>
      <c r="CG105" s="1175"/>
      <c r="CH105" s="1175"/>
      <c r="CI105" s="1175"/>
      <c r="CJ105" s="1175"/>
      <c r="CK105" s="1175"/>
      <c r="CL105" s="1175"/>
      <c r="CM105" s="1175"/>
      <c r="CN105" s="1175"/>
      <c r="CO105" s="1175"/>
      <c r="CP105" s="1175"/>
      <c r="CQ105" s="1175"/>
      <c r="CR105" s="1175"/>
      <c r="CS105" s="1175"/>
      <c r="CT105" s="1175"/>
      <c r="CU105" s="1175"/>
      <c r="CV105" s="1175"/>
      <c r="CW105" s="1175"/>
      <c r="CX105" s="1175"/>
      <c r="CY105" s="1175"/>
      <c r="CZ105" s="1175"/>
      <c r="DA105" s="1175"/>
      <c r="DB105" s="1175"/>
      <c r="DC105" s="1175"/>
      <c r="DD105" s="1175"/>
      <c r="DE105" s="1175"/>
      <c r="DF105" s="1175"/>
      <c r="DG105" s="1175"/>
      <c r="DH105" s="1175"/>
      <c r="DI105" s="1175"/>
      <c r="DJ105" s="1175"/>
      <c r="DK105" s="1175"/>
      <c r="DL105" s="1175"/>
      <c r="DM105" s="1175"/>
      <c r="DN105" s="1175"/>
      <c r="DO105" s="1175"/>
    </row>
    <row r="106" spans="2:119" s="1178" customFormat="1">
      <c r="B106" s="1191"/>
      <c r="C106" s="1192"/>
      <c r="D106" s="1193"/>
      <c r="E106" s="1197"/>
      <c r="F106" s="1195"/>
      <c r="G106" s="1195"/>
      <c r="H106" s="1195"/>
      <c r="I106" s="1195"/>
      <c r="J106" s="1195"/>
      <c r="K106" s="1195"/>
      <c r="L106" s="1196"/>
      <c r="M106" s="1196"/>
      <c r="N106" s="1196"/>
      <c r="O106" s="1196"/>
      <c r="P106" s="1196"/>
      <c r="Q106" s="1195"/>
      <c r="R106" s="1195"/>
      <c r="S106" s="1195"/>
      <c r="T106" s="1195"/>
      <c r="U106" s="1195"/>
      <c r="V106" s="1196"/>
      <c r="W106" s="1196"/>
      <c r="X106" s="1195"/>
      <c r="Y106" s="1195"/>
      <c r="Z106" s="1175"/>
      <c r="AA106" s="1175"/>
      <c r="AB106" s="1191"/>
      <c r="AC106" s="1192"/>
      <c r="AD106" s="1193"/>
      <c r="AE106" s="1197"/>
      <c r="AF106" s="1195"/>
      <c r="AG106" s="1195"/>
      <c r="AH106" s="1195"/>
      <c r="AI106" s="1195"/>
      <c r="AJ106" s="1195"/>
      <c r="AK106" s="1195"/>
      <c r="AL106" s="1196"/>
      <c r="AM106" s="1196"/>
      <c r="AN106" s="1196"/>
      <c r="AO106" s="1196"/>
      <c r="AP106" s="1196"/>
      <c r="AQ106" s="1195"/>
      <c r="AR106" s="1195"/>
      <c r="AS106" s="1195"/>
      <c r="AT106" s="1195"/>
      <c r="AU106" s="1195"/>
      <c r="AV106" s="1196"/>
      <c r="AW106" s="1196"/>
      <c r="AX106" s="1195"/>
      <c r="AY106" s="1195"/>
      <c r="AZ106" s="1175"/>
      <c r="BA106" s="1175"/>
      <c r="BB106" s="1175"/>
      <c r="BC106" s="1175"/>
      <c r="BD106" s="1175"/>
      <c r="BE106" s="1175"/>
      <c r="BF106" s="1175"/>
      <c r="BG106" s="1175"/>
      <c r="BH106" s="1175"/>
      <c r="BI106" s="1175"/>
      <c r="BJ106" s="1175"/>
      <c r="BK106" s="1175"/>
      <c r="BL106" s="1175"/>
      <c r="BM106" s="1175"/>
      <c r="BN106" s="1175"/>
      <c r="BO106" s="1175"/>
      <c r="BP106" s="1175"/>
      <c r="BQ106" s="1175"/>
      <c r="BR106" s="1175"/>
      <c r="BS106" s="1175"/>
      <c r="BT106" s="1175"/>
      <c r="BU106" s="1175"/>
      <c r="BV106" s="1175"/>
      <c r="BW106" s="1175"/>
      <c r="BX106" s="1175"/>
      <c r="BY106" s="1175"/>
      <c r="BZ106" s="1175"/>
      <c r="CA106" s="1175"/>
      <c r="CB106" s="1175"/>
      <c r="CC106" s="1175"/>
      <c r="CD106" s="1175"/>
      <c r="CE106" s="1175"/>
      <c r="CF106" s="1175"/>
      <c r="CG106" s="1175"/>
      <c r="CH106" s="1175"/>
      <c r="CI106" s="1175"/>
      <c r="CJ106" s="1175"/>
      <c r="CK106" s="1175"/>
      <c r="CL106" s="1175"/>
      <c r="CM106" s="1175"/>
      <c r="CN106" s="1175"/>
      <c r="CO106" s="1175"/>
      <c r="CP106" s="1175"/>
      <c r="CQ106" s="1175"/>
      <c r="CR106" s="1175"/>
      <c r="CS106" s="1175"/>
      <c r="CT106" s="1175"/>
      <c r="CU106" s="1175"/>
      <c r="CV106" s="1175"/>
      <c r="CW106" s="1175"/>
      <c r="CX106" s="1175"/>
      <c r="CY106" s="1175"/>
      <c r="CZ106" s="1175"/>
      <c r="DA106" s="1175"/>
      <c r="DB106" s="1175"/>
      <c r="DC106" s="1175"/>
      <c r="DD106" s="1175"/>
      <c r="DE106" s="1175"/>
      <c r="DF106" s="1175"/>
      <c r="DG106" s="1175"/>
      <c r="DH106" s="1175"/>
      <c r="DI106" s="1175"/>
      <c r="DJ106" s="1175"/>
      <c r="DK106" s="1175"/>
      <c r="DL106" s="1175"/>
      <c r="DM106" s="1175"/>
      <c r="DN106" s="1175"/>
      <c r="DO106" s="1175"/>
    </row>
    <row r="107" spans="2:119" s="1178" customFormat="1">
      <c r="B107" s="1191"/>
      <c r="C107" s="1192"/>
      <c r="D107" s="1193"/>
      <c r="E107" s="1197"/>
      <c r="F107" s="1195"/>
      <c r="G107" s="1195"/>
      <c r="H107" s="1195"/>
      <c r="I107" s="1195"/>
      <c r="J107" s="1195"/>
      <c r="K107" s="1195"/>
      <c r="L107" s="1196"/>
      <c r="M107" s="1196"/>
      <c r="N107" s="1196"/>
      <c r="O107" s="1196"/>
      <c r="P107" s="1196"/>
      <c r="Q107" s="1195"/>
      <c r="R107" s="1195"/>
      <c r="S107" s="1195"/>
      <c r="T107" s="1195"/>
      <c r="U107" s="1195"/>
      <c r="V107" s="1196"/>
      <c r="W107" s="1196"/>
      <c r="X107" s="1195"/>
      <c r="Y107" s="1195"/>
      <c r="Z107" s="1175"/>
      <c r="AA107" s="1175"/>
      <c r="AB107" s="1191"/>
      <c r="AC107" s="1192"/>
      <c r="AD107" s="1193"/>
      <c r="AE107" s="1197"/>
      <c r="AF107" s="1195"/>
      <c r="AG107" s="1195"/>
      <c r="AH107" s="1195"/>
      <c r="AI107" s="1195"/>
      <c r="AJ107" s="1195"/>
      <c r="AK107" s="1195"/>
      <c r="AL107" s="1196"/>
      <c r="AM107" s="1196"/>
      <c r="AN107" s="1196"/>
      <c r="AO107" s="1196"/>
      <c r="AP107" s="1196"/>
      <c r="AQ107" s="1195"/>
      <c r="AR107" s="1195"/>
      <c r="AS107" s="1195"/>
      <c r="AT107" s="1195"/>
      <c r="AU107" s="1195"/>
      <c r="AV107" s="1196"/>
      <c r="AW107" s="1196"/>
      <c r="AX107" s="1195"/>
      <c r="AY107" s="1195"/>
      <c r="AZ107" s="1175"/>
      <c r="BA107" s="1175"/>
      <c r="BB107" s="1175"/>
      <c r="BC107" s="1175"/>
      <c r="BD107" s="1175"/>
      <c r="BE107" s="1175"/>
      <c r="BF107" s="1175"/>
      <c r="BG107" s="1175"/>
      <c r="BH107" s="1175"/>
      <c r="BI107" s="1175"/>
      <c r="BJ107" s="1175"/>
      <c r="BK107" s="1175"/>
      <c r="BL107" s="1175"/>
      <c r="BM107" s="1175"/>
      <c r="BN107" s="1175"/>
      <c r="BO107" s="1175"/>
      <c r="BP107" s="1175"/>
      <c r="BQ107" s="1175"/>
      <c r="BR107" s="1175"/>
      <c r="BS107" s="1175"/>
      <c r="BT107" s="1175"/>
      <c r="BU107" s="1175"/>
      <c r="BV107" s="1175"/>
      <c r="BW107" s="1175"/>
      <c r="BX107" s="1175"/>
      <c r="BY107" s="1175"/>
      <c r="BZ107" s="1175"/>
      <c r="CA107" s="1175"/>
      <c r="CB107" s="1175"/>
      <c r="CC107" s="1175"/>
      <c r="CD107" s="1175"/>
      <c r="CE107" s="1175"/>
      <c r="CF107" s="1175"/>
      <c r="CG107" s="1175"/>
      <c r="CH107" s="1175"/>
      <c r="CI107" s="1175"/>
      <c r="CJ107" s="1175"/>
      <c r="CK107" s="1175"/>
      <c r="CL107" s="1175"/>
      <c r="CM107" s="1175"/>
      <c r="CN107" s="1175"/>
      <c r="CO107" s="1175"/>
      <c r="CP107" s="1175"/>
      <c r="CQ107" s="1175"/>
      <c r="CR107" s="1175"/>
      <c r="CS107" s="1175"/>
      <c r="CT107" s="1175"/>
      <c r="CU107" s="1175"/>
      <c r="CV107" s="1175"/>
      <c r="CW107" s="1175"/>
      <c r="CX107" s="1175"/>
      <c r="CY107" s="1175"/>
      <c r="CZ107" s="1175"/>
      <c r="DA107" s="1175"/>
      <c r="DB107" s="1175"/>
      <c r="DC107" s="1175"/>
      <c r="DD107" s="1175"/>
      <c r="DE107" s="1175"/>
      <c r="DF107" s="1175"/>
      <c r="DG107" s="1175"/>
      <c r="DH107" s="1175"/>
      <c r="DI107" s="1175"/>
      <c r="DJ107" s="1175"/>
      <c r="DK107" s="1175"/>
      <c r="DL107" s="1175"/>
      <c r="DM107" s="1175"/>
      <c r="DN107" s="1175"/>
      <c r="DO107" s="1175"/>
    </row>
    <row r="108" spans="2:119" s="1178" customFormat="1">
      <c r="B108" s="1191"/>
      <c r="C108" s="1192"/>
      <c r="D108" s="1193"/>
      <c r="E108" s="1197"/>
      <c r="F108" s="1195"/>
      <c r="G108" s="1195"/>
      <c r="H108" s="1195"/>
      <c r="I108" s="1195"/>
      <c r="J108" s="1195"/>
      <c r="K108" s="1195"/>
      <c r="L108" s="1196"/>
      <c r="M108" s="1196"/>
      <c r="N108" s="1196"/>
      <c r="O108" s="1196"/>
      <c r="P108" s="1196"/>
      <c r="Q108" s="1195"/>
      <c r="R108" s="1195"/>
      <c r="S108" s="1195"/>
      <c r="T108" s="1195"/>
      <c r="U108" s="1195"/>
      <c r="V108" s="1196"/>
      <c r="W108" s="1196"/>
      <c r="X108" s="1195"/>
      <c r="Y108" s="1195"/>
      <c r="Z108" s="1175"/>
      <c r="AA108" s="1175"/>
      <c r="AB108" s="1191"/>
      <c r="AC108" s="1192"/>
      <c r="AD108" s="1193"/>
      <c r="AE108" s="1197"/>
      <c r="AF108" s="1195"/>
      <c r="AG108" s="1195"/>
      <c r="AH108" s="1195"/>
      <c r="AI108" s="1195"/>
      <c r="AJ108" s="1195"/>
      <c r="AK108" s="1195"/>
      <c r="AL108" s="1196"/>
      <c r="AM108" s="1196"/>
      <c r="AN108" s="1196"/>
      <c r="AO108" s="1196"/>
      <c r="AP108" s="1196"/>
      <c r="AQ108" s="1195"/>
      <c r="AR108" s="1195"/>
      <c r="AS108" s="1195"/>
      <c r="AT108" s="1195"/>
      <c r="AU108" s="1195"/>
      <c r="AV108" s="1196"/>
      <c r="AW108" s="1196"/>
      <c r="AX108" s="1195"/>
      <c r="AY108" s="1195"/>
      <c r="AZ108" s="1175"/>
      <c r="BA108" s="1175"/>
      <c r="BB108" s="1175"/>
      <c r="BC108" s="1175"/>
      <c r="BD108" s="1175"/>
      <c r="BE108" s="1175"/>
      <c r="BF108" s="1175"/>
      <c r="BG108" s="1175"/>
      <c r="BH108" s="1175"/>
      <c r="BI108" s="1175"/>
      <c r="BJ108" s="1175"/>
      <c r="BK108" s="1175"/>
      <c r="BL108" s="1175"/>
      <c r="BM108" s="1175"/>
      <c r="BN108" s="1175"/>
      <c r="BO108" s="1175"/>
      <c r="BP108" s="1175"/>
      <c r="BQ108" s="1175"/>
      <c r="BR108" s="1175"/>
      <c r="BS108" s="1175"/>
      <c r="BT108" s="1175"/>
      <c r="BU108" s="1175"/>
      <c r="BV108" s="1175"/>
      <c r="BW108" s="1175"/>
      <c r="BX108" s="1175"/>
      <c r="BY108" s="1175"/>
      <c r="BZ108" s="1175"/>
      <c r="CA108" s="1175"/>
      <c r="CB108" s="1175"/>
      <c r="CC108" s="1175"/>
      <c r="CD108" s="1175"/>
      <c r="CE108" s="1175"/>
      <c r="CF108" s="1175"/>
      <c r="CG108" s="1175"/>
      <c r="CH108" s="1175"/>
      <c r="CI108" s="1175"/>
      <c r="CJ108" s="1175"/>
      <c r="CK108" s="1175"/>
      <c r="CL108" s="1175"/>
      <c r="CM108" s="1175"/>
      <c r="CN108" s="1175"/>
      <c r="CO108" s="1175"/>
      <c r="CP108" s="1175"/>
      <c r="CQ108" s="1175"/>
      <c r="CR108" s="1175"/>
      <c r="CS108" s="1175"/>
      <c r="CT108" s="1175"/>
      <c r="CU108" s="1175"/>
      <c r="CV108" s="1175"/>
      <c r="CW108" s="1175"/>
      <c r="CX108" s="1175"/>
      <c r="CY108" s="1175"/>
      <c r="CZ108" s="1175"/>
      <c r="DA108" s="1175"/>
      <c r="DB108" s="1175"/>
      <c r="DC108" s="1175"/>
      <c r="DD108" s="1175"/>
      <c r="DE108" s="1175"/>
      <c r="DF108" s="1175"/>
      <c r="DG108" s="1175"/>
      <c r="DH108" s="1175"/>
      <c r="DI108" s="1175"/>
      <c r="DJ108" s="1175"/>
      <c r="DK108" s="1175"/>
      <c r="DL108" s="1175"/>
      <c r="DM108" s="1175"/>
      <c r="DN108" s="1175"/>
      <c r="DO108" s="1175"/>
    </row>
    <row r="109" spans="2:119" s="1178" customFormat="1">
      <c r="B109" s="1191"/>
      <c r="C109" s="1192"/>
      <c r="D109" s="1193"/>
      <c r="E109" s="1197"/>
      <c r="F109" s="1195"/>
      <c r="G109" s="1195"/>
      <c r="H109" s="1195"/>
      <c r="I109" s="1195"/>
      <c r="J109" s="1195"/>
      <c r="K109" s="1195"/>
      <c r="L109" s="1196"/>
      <c r="M109" s="1196"/>
      <c r="N109" s="1196"/>
      <c r="O109" s="1196"/>
      <c r="P109" s="1196"/>
      <c r="Q109" s="1195"/>
      <c r="R109" s="1195"/>
      <c r="S109" s="1195"/>
      <c r="T109" s="1195"/>
      <c r="U109" s="1195"/>
      <c r="V109" s="1196"/>
      <c r="W109" s="1196"/>
      <c r="X109" s="1195"/>
      <c r="Y109" s="1195"/>
      <c r="Z109" s="1175"/>
      <c r="AA109" s="1175"/>
      <c r="AB109" s="1191"/>
      <c r="AC109" s="1192"/>
      <c r="AD109" s="1193"/>
      <c r="AE109" s="1197"/>
      <c r="AF109" s="1195"/>
      <c r="AG109" s="1195"/>
      <c r="AH109" s="1195"/>
      <c r="AI109" s="1195"/>
      <c r="AJ109" s="1195"/>
      <c r="AK109" s="1195"/>
      <c r="AL109" s="1196"/>
      <c r="AM109" s="1196"/>
      <c r="AN109" s="1196"/>
      <c r="AO109" s="1196"/>
      <c r="AP109" s="1196"/>
      <c r="AQ109" s="1195"/>
      <c r="AR109" s="1195"/>
      <c r="AS109" s="1195"/>
      <c r="AT109" s="1195"/>
      <c r="AU109" s="1195"/>
      <c r="AV109" s="1196"/>
      <c r="AW109" s="1196"/>
      <c r="AX109" s="1195"/>
      <c r="AY109" s="1195"/>
      <c r="AZ109" s="1175"/>
      <c r="BA109" s="1175"/>
      <c r="BB109" s="1175"/>
      <c r="BC109" s="1175"/>
      <c r="BD109" s="1175"/>
      <c r="BE109" s="1175"/>
      <c r="BF109" s="1175"/>
      <c r="BG109" s="1175"/>
      <c r="BH109" s="1175"/>
      <c r="BI109" s="1175"/>
      <c r="BJ109" s="1175"/>
      <c r="BK109" s="1175"/>
      <c r="BL109" s="1175"/>
      <c r="BM109" s="1175"/>
      <c r="BN109" s="1175"/>
      <c r="BO109" s="1175"/>
      <c r="BP109" s="1175"/>
      <c r="BQ109" s="1175"/>
      <c r="BR109" s="1175"/>
      <c r="BS109" s="1175"/>
      <c r="BT109" s="1175"/>
      <c r="BU109" s="1175"/>
      <c r="BV109" s="1175"/>
      <c r="BW109" s="1175"/>
      <c r="BX109" s="1175"/>
      <c r="BY109" s="1175"/>
      <c r="BZ109" s="1175"/>
      <c r="CA109" s="1175"/>
      <c r="CB109" s="1175"/>
      <c r="CC109" s="1175"/>
      <c r="CD109" s="1175"/>
      <c r="CE109" s="1175"/>
      <c r="CF109" s="1175"/>
      <c r="CG109" s="1175"/>
      <c r="CH109" s="1175"/>
      <c r="CI109" s="1175"/>
      <c r="CJ109" s="1175"/>
      <c r="CK109" s="1175"/>
      <c r="CL109" s="1175"/>
      <c r="CM109" s="1175"/>
      <c r="CN109" s="1175"/>
      <c r="CO109" s="1175"/>
      <c r="CP109" s="1175"/>
      <c r="CQ109" s="1175"/>
      <c r="CR109" s="1175"/>
      <c r="CS109" s="1175"/>
      <c r="CT109" s="1175"/>
      <c r="CU109" s="1175"/>
      <c r="CV109" s="1175"/>
      <c r="CW109" s="1175"/>
      <c r="CX109" s="1175"/>
      <c r="CY109" s="1175"/>
      <c r="CZ109" s="1175"/>
      <c r="DA109" s="1175"/>
      <c r="DB109" s="1175"/>
      <c r="DC109" s="1175"/>
      <c r="DD109" s="1175"/>
      <c r="DE109" s="1175"/>
      <c r="DF109" s="1175"/>
      <c r="DG109" s="1175"/>
      <c r="DH109" s="1175"/>
      <c r="DI109" s="1175"/>
      <c r="DJ109" s="1175"/>
      <c r="DK109" s="1175"/>
      <c r="DL109" s="1175"/>
      <c r="DM109" s="1175"/>
      <c r="DN109" s="1175"/>
      <c r="DO109" s="1175"/>
    </row>
    <row r="110" spans="2:119" s="1178" customFormat="1">
      <c r="B110" s="1191"/>
      <c r="C110" s="1192"/>
      <c r="D110" s="1193"/>
      <c r="E110" s="1197"/>
      <c r="F110" s="1195"/>
      <c r="G110" s="1195"/>
      <c r="H110" s="1195"/>
      <c r="I110" s="1195"/>
      <c r="J110" s="1195"/>
      <c r="K110" s="1195"/>
      <c r="L110" s="1196"/>
      <c r="M110" s="1196"/>
      <c r="N110" s="1196"/>
      <c r="O110" s="1196"/>
      <c r="P110" s="1196"/>
      <c r="Q110" s="1195"/>
      <c r="R110" s="1195"/>
      <c r="S110" s="1195"/>
      <c r="T110" s="1195"/>
      <c r="U110" s="1195"/>
      <c r="V110" s="1196"/>
      <c r="W110" s="1196"/>
      <c r="X110" s="1195"/>
      <c r="Y110" s="1195"/>
      <c r="Z110" s="1175"/>
      <c r="AA110" s="1175"/>
      <c r="AB110" s="1191"/>
      <c r="AC110" s="1192"/>
      <c r="AD110" s="1193"/>
      <c r="AE110" s="1197"/>
      <c r="AF110" s="1195"/>
      <c r="AG110" s="1195"/>
      <c r="AH110" s="1195"/>
      <c r="AI110" s="1195"/>
      <c r="AJ110" s="1195"/>
      <c r="AK110" s="1195"/>
      <c r="AL110" s="1196"/>
      <c r="AM110" s="1196"/>
      <c r="AN110" s="1196"/>
      <c r="AO110" s="1196"/>
      <c r="AP110" s="1196"/>
      <c r="AQ110" s="1195"/>
      <c r="AR110" s="1195"/>
      <c r="AS110" s="1195"/>
      <c r="AT110" s="1195"/>
      <c r="AU110" s="1195"/>
      <c r="AV110" s="1196"/>
      <c r="AW110" s="1196"/>
      <c r="AX110" s="1195"/>
      <c r="AY110" s="1195"/>
      <c r="AZ110" s="1175"/>
      <c r="BA110" s="1175"/>
      <c r="BB110" s="1175"/>
      <c r="BC110" s="1175"/>
      <c r="BD110" s="1175"/>
      <c r="BE110" s="1175"/>
      <c r="BF110" s="1175"/>
      <c r="BG110" s="1175"/>
      <c r="BH110" s="1175"/>
      <c r="BI110" s="1175"/>
      <c r="BJ110" s="1175"/>
      <c r="BK110" s="1175"/>
      <c r="BL110" s="1175"/>
      <c r="BM110" s="1175"/>
      <c r="BN110" s="1175"/>
      <c r="BO110" s="1175"/>
      <c r="BP110" s="1175"/>
      <c r="BQ110" s="1175"/>
      <c r="BR110" s="1175"/>
      <c r="BS110" s="1175"/>
      <c r="BT110" s="1175"/>
      <c r="BU110" s="1175"/>
      <c r="BV110" s="1175"/>
      <c r="BW110" s="1175"/>
      <c r="BX110" s="1175"/>
      <c r="BY110" s="1175"/>
      <c r="BZ110" s="1175"/>
      <c r="CA110" s="1175"/>
      <c r="CB110" s="1175"/>
      <c r="CC110" s="1175"/>
      <c r="CD110" s="1175"/>
      <c r="CE110" s="1175"/>
      <c r="CF110" s="1175"/>
      <c r="CG110" s="1175"/>
      <c r="CH110" s="1175"/>
      <c r="CI110" s="1175"/>
      <c r="CJ110" s="1175"/>
      <c r="CK110" s="1175"/>
      <c r="CL110" s="1175"/>
      <c r="CM110" s="1175"/>
      <c r="CN110" s="1175"/>
      <c r="CO110" s="1175"/>
      <c r="CP110" s="1175"/>
      <c r="CQ110" s="1175"/>
      <c r="CR110" s="1175"/>
      <c r="CS110" s="1175"/>
      <c r="CT110" s="1175"/>
      <c r="CU110" s="1175"/>
      <c r="CV110" s="1175"/>
      <c r="CW110" s="1175"/>
      <c r="CX110" s="1175"/>
      <c r="CY110" s="1175"/>
      <c r="CZ110" s="1175"/>
      <c r="DA110" s="1175"/>
      <c r="DB110" s="1175"/>
      <c r="DC110" s="1175"/>
      <c r="DD110" s="1175"/>
      <c r="DE110" s="1175"/>
      <c r="DF110" s="1175"/>
      <c r="DG110" s="1175"/>
      <c r="DH110" s="1175"/>
      <c r="DI110" s="1175"/>
      <c r="DJ110" s="1175"/>
      <c r="DK110" s="1175"/>
      <c r="DL110" s="1175"/>
      <c r="DM110" s="1175"/>
      <c r="DN110" s="1175"/>
      <c r="DO110" s="1175"/>
    </row>
    <row r="111" spans="2:119" s="1178" customFormat="1">
      <c r="B111" s="1191"/>
      <c r="C111" s="1192"/>
      <c r="D111" s="1193"/>
      <c r="E111" s="1197"/>
      <c r="F111" s="1195"/>
      <c r="G111" s="1195"/>
      <c r="H111" s="1195"/>
      <c r="I111" s="1195"/>
      <c r="J111" s="1195"/>
      <c r="K111" s="1195"/>
      <c r="L111" s="1196"/>
      <c r="M111" s="1196"/>
      <c r="N111" s="1196"/>
      <c r="O111" s="1196"/>
      <c r="P111" s="1196"/>
      <c r="Q111" s="1195"/>
      <c r="R111" s="1195"/>
      <c r="S111" s="1195"/>
      <c r="T111" s="1195"/>
      <c r="U111" s="1195"/>
      <c r="V111" s="1196"/>
      <c r="W111" s="1196"/>
      <c r="X111" s="1195"/>
      <c r="Y111" s="1195"/>
      <c r="Z111" s="1175"/>
      <c r="AA111" s="1175"/>
      <c r="AB111" s="1191"/>
      <c r="AC111" s="1192"/>
      <c r="AD111" s="1193"/>
      <c r="AE111" s="1197"/>
      <c r="AF111" s="1195"/>
      <c r="AG111" s="1195"/>
      <c r="AH111" s="1195"/>
      <c r="AI111" s="1195"/>
      <c r="AJ111" s="1195"/>
      <c r="AK111" s="1195"/>
      <c r="AL111" s="1196"/>
      <c r="AM111" s="1196"/>
      <c r="AN111" s="1196"/>
      <c r="AO111" s="1196"/>
      <c r="AP111" s="1196"/>
      <c r="AQ111" s="1195"/>
      <c r="AR111" s="1195"/>
      <c r="AS111" s="1195"/>
      <c r="AT111" s="1195"/>
      <c r="AU111" s="1195"/>
      <c r="AV111" s="1196"/>
      <c r="AW111" s="1196"/>
      <c r="AX111" s="1195"/>
      <c r="AY111" s="1195"/>
      <c r="AZ111" s="1175"/>
      <c r="BA111" s="1175"/>
      <c r="BB111" s="1175"/>
      <c r="BC111" s="1175"/>
      <c r="BD111" s="1175"/>
      <c r="BE111" s="1175"/>
      <c r="BF111" s="1175"/>
      <c r="BG111" s="1175"/>
      <c r="BH111" s="1175"/>
      <c r="BI111" s="1175"/>
      <c r="BJ111" s="1175"/>
      <c r="BK111" s="1175"/>
      <c r="BL111" s="1175"/>
      <c r="BM111" s="1175"/>
      <c r="BN111" s="1175"/>
      <c r="BO111" s="1175"/>
      <c r="BP111" s="1175"/>
      <c r="BQ111" s="1175"/>
      <c r="BR111" s="1175"/>
      <c r="BS111" s="1175"/>
      <c r="BT111" s="1175"/>
      <c r="BU111" s="1175"/>
      <c r="BV111" s="1175"/>
      <c r="BW111" s="1175"/>
      <c r="BX111" s="1175"/>
      <c r="BY111" s="1175"/>
      <c r="BZ111" s="1175"/>
      <c r="CA111" s="1175"/>
      <c r="CB111" s="1175"/>
      <c r="CC111" s="1175"/>
      <c r="CD111" s="1175"/>
      <c r="CE111" s="1175"/>
      <c r="CF111" s="1175"/>
      <c r="CG111" s="1175"/>
      <c r="CH111" s="1175"/>
      <c r="CI111" s="1175"/>
      <c r="CJ111" s="1175"/>
      <c r="CK111" s="1175"/>
      <c r="CL111" s="1175"/>
      <c r="CM111" s="1175"/>
      <c r="CN111" s="1175"/>
      <c r="CO111" s="1175"/>
      <c r="CP111" s="1175"/>
      <c r="CQ111" s="1175"/>
      <c r="CR111" s="1175"/>
      <c r="CS111" s="1175"/>
      <c r="CT111" s="1175"/>
      <c r="CU111" s="1175"/>
      <c r="CV111" s="1175"/>
      <c r="CW111" s="1175"/>
      <c r="CX111" s="1175"/>
      <c r="CY111" s="1175"/>
      <c r="CZ111" s="1175"/>
      <c r="DA111" s="1175"/>
      <c r="DB111" s="1175"/>
      <c r="DC111" s="1175"/>
      <c r="DD111" s="1175"/>
      <c r="DE111" s="1175"/>
      <c r="DF111" s="1175"/>
      <c r="DG111" s="1175"/>
      <c r="DH111" s="1175"/>
      <c r="DI111" s="1175"/>
      <c r="DJ111" s="1175"/>
      <c r="DK111" s="1175"/>
      <c r="DL111" s="1175"/>
      <c r="DM111" s="1175"/>
      <c r="DN111" s="1175"/>
      <c r="DO111" s="1175"/>
    </row>
    <row r="112" spans="2:119" s="1178" customFormat="1">
      <c r="B112" s="1191"/>
      <c r="C112" s="1192"/>
      <c r="D112" s="1193"/>
      <c r="E112" s="1197"/>
      <c r="F112" s="1195"/>
      <c r="G112" s="1195"/>
      <c r="H112" s="1195"/>
      <c r="I112" s="1195"/>
      <c r="J112" s="1195"/>
      <c r="K112" s="1195"/>
      <c r="L112" s="1196"/>
      <c r="M112" s="1196"/>
      <c r="N112" s="1196"/>
      <c r="O112" s="1196"/>
      <c r="P112" s="1196"/>
      <c r="Q112" s="1195"/>
      <c r="R112" s="1195"/>
      <c r="S112" s="1195"/>
      <c r="T112" s="1195"/>
      <c r="U112" s="1195"/>
      <c r="V112" s="1196"/>
      <c r="W112" s="1196"/>
      <c r="X112" s="1195"/>
      <c r="Y112" s="1195"/>
      <c r="Z112" s="1175"/>
      <c r="AA112" s="1175"/>
      <c r="AB112" s="1191"/>
      <c r="AC112" s="1192"/>
      <c r="AD112" s="1193"/>
      <c r="AE112" s="1197"/>
      <c r="AF112" s="1195"/>
      <c r="AG112" s="1195"/>
      <c r="AH112" s="1195"/>
      <c r="AI112" s="1195"/>
      <c r="AJ112" s="1195"/>
      <c r="AK112" s="1195"/>
      <c r="AL112" s="1196"/>
      <c r="AM112" s="1196"/>
      <c r="AN112" s="1196"/>
      <c r="AO112" s="1196"/>
      <c r="AP112" s="1196"/>
      <c r="AQ112" s="1195"/>
      <c r="AR112" s="1195"/>
      <c r="AS112" s="1195"/>
      <c r="AT112" s="1195"/>
      <c r="AU112" s="1195"/>
      <c r="AV112" s="1196"/>
      <c r="AW112" s="1196"/>
      <c r="AX112" s="1195"/>
      <c r="AY112" s="1195"/>
      <c r="AZ112" s="1175"/>
      <c r="BA112" s="1175"/>
      <c r="BB112" s="1175"/>
      <c r="BC112" s="1175"/>
      <c r="BD112" s="1175"/>
      <c r="BE112" s="1175"/>
      <c r="BF112" s="1175"/>
      <c r="BG112" s="1175"/>
      <c r="BH112" s="1175"/>
      <c r="BI112" s="1175"/>
      <c r="BJ112" s="1175"/>
      <c r="BK112" s="1175"/>
      <c r="BL112" s="1175"/>
      <c r="BM112" s="1175"/>
      <c r="BN112" s="1175"/>
      <c r="BO112" s="1175"/>
      <c r="BP112" s="1175"/>
      <c r="BQ112" s="1175"/>
      <c r="BR112" s="1175"/>
      <c r="BS112" s="1175"/>
      <c r="BT112" s="1175"/>
      <c r="BU112" s="1175"/>
      <c r="BV112" s="1175"/>
      <c r="BW112" s="1175"/>
      <c r="BX112" s="1175"/>
      <c r="BY112" s="1175"/>
      <c r="BZ112" s="1175"/>
      <c r="CA112" s="1175"/>
      <c r="CB112" s="1175"/>
      <c r="CC112" s="1175"/>
      <c r="CD112" s="1175"/>
      <c r="CE112" s="1175"/>
      <c r="CF112" s="1175"/>
      <c r="CG112" s="1175"/>
      <c r="CH112" s="1175"/>
      <c r="CI112" s="1175"/>
      <c r="CJ112" s="1175"/>
      <c r="CK112" s="1175"/>
      <c r="CL112" s="1175"/>
      <c r="CM112" s="1175"/>
      <c r="CN112" s="1175"/>
      <c r="CO112" s="1175"/>
      <c r="CP112" s="1175"/>
      <c r="CQ112" s="1175"/>
      <c r="CR112" s="1175"/>
      <c r="CS112" s="1175"/>
      <c r="CT112" s="1175"/>
      <c r="CU112" s="1175"/>
      <c r="CV112" s="1175"/>
      <c r="CW112" s="1175"/>
      <c r="CX112" s="1175"/>
      <c r="CY112" s="1175"/>
      <c r="CZ112" s="1175"/>
      <c r="DA112" s="1175"/>
      <c r="DB112" s="1175"/>
      <c r="DC112" s="1175"/>
      <c r="DD112" s="1175"/>
      <c r="DE112" s="1175"/>
      <c r="DF112" s="1175"/>
      <c r="DG112" s="1175"/>
      <c r="DH112" s="1175"/>
      <c r="DI112" s="1175"/>
      <c r="DJ112" s="1175"/>
      <c r="DK112" s="1175"/>
      <c r="DL112" s="1175"/>
      <c r="DM112" s="1175"/>
      <c r="DN112" s="1175"/>
      <c r="DO112" s="1175"/>
    </row>
    <row r="113" spans="2:119" s="1178" customFormat="1">
      <c r="B113" s="1191"/>
      <c r="C113" s="1192"/>
      <c r="D113" s="1193"/>
      <c r="E113" s="1197"/>
      <c r="F113" s="1195"/>
      <c r="G113" s="1195"/>
      <c r="H113" s="1195"/>
      <c r="I113" s="1195"/>
      <c r="J113" s="1195"/>
      <c r="K113" s="1195"/>
      <c r="L113" s="1196"/>
      <c r="M113" s="1196"/>
      <c r="N113" s="1196"/>
      <c r="O113" s="1196"/>
      <c r="P113" s="1196"/>
      <c r="Q113" s="1195"/>
      <c r="R113" s="1195"/>
      <c r="S113" s="1195"/>
      <c r="T113" s="1195"/>
      <c r="U113" s="1195"/>
      <c r="V113" s="1196"/>
      <c r="W113" s="1196"/>
      <c r="X113" s="1195"/>
      <c r="Y113" s="1195"/>
      <c r="Z113" s="1175"/>
      <c r="AA113" s="1175"/>
      <c r="AB113" s="1191"/>
      <c r="AC113" s="1192"/>
      <c r="AD113" s="1193"/>
      <c r="AE113" s="1197"/>
      <c r="AF113" s="1195"/>
      <c r="AG113" s="1195"/>
      <c r="AH113" s="1195"/>
      <c r="AI113" s="1195"/>
      <c r="AJ113" s="1195"/>
      <c r="AK113" s="1195"/>
      <c r="AL113" s="1196"/>
      <c r="AM113" s="1196"/>
      <c r="AN113" s="1196"/>
      <c r="AO113" s="1196"/>
      <c r="AP113" s="1196"/>
      <c r="AQ113" s="1195"/>
      <c r="AR113" s="1195"/>
      <c r="AS113" s="1195"/>
      <c r="AT113" s="1195"/>
      <c r="AU113" s="1195"/>
      <c r="AV113" s="1196"/>
      <c r="AW113" s="1196"/>
      <c r="AX113" s="1195"/>
      <c r="AY113" s="1195"/>
      <c r="AZ113" s="1175"/>
      <c r="BA113" s="1175"/>
      <c r="BB113" s="1175"/>
      <c r="BC113" s="1175"/>
      <c r="BD113" s="1175"/>
      <c r="BE113" s="1175"/>
      <c r="BF113" s="1175"/>
      <c r="BG113" s="1175"/>
      <c r="BH113" s="1175"/>
      <c r="BI113" s="1175"/>
      <c r="BJ113" s="1175"/>
      <c r="BK113" s="1175"/>
      <c r="BL113" s="1175"/>
      <c r="BM113" s="1175"/>
      <c r="BN113" s="1175"/>
      <c r="BO113" s="1175"/>
      <c r="BP113" s="1175"/>
      <c r="BQ113" s="1175"/>
      <c r="BR113" s="1175"/>
      <c r="BS113" s="1175"/>
      <c r="BT113" s="1175"/>
      <c r="BU113" s="1175"/>
      <c r="BV113" s="1175"/>
      <c r="BW113" s="1175"/>
      <c r="BX113" s="1175"/>
      <c r="BY113" s="1175"/>
      <c r="BZ113" s="1175"/>
      <c r="CA113" s="1175"/>
      <c r="CB113" s="1175"/>
      <c r="CC113" s="1175"/>
      <c r="CD113" s="1175"/>
      <c r="CE113" s="1175"/>
      <c r="CF113" s="1175"/>
      <c r="CG113" s="1175"/>
      <c r="CH113" s="1175"/>
      <c r="CI113" s="1175"/>
      <c r="CJ113" s="1175"/>
      <c r="CK113" s="1175"/>
      <c r="CL113" s="1175"/>
      <c r="CM113" s="1175"/>
      <c r="CN113" s="1175"/>
      <c r="CO113" s="1175"/>
      <c r="CP113" s="1175"/>
      <c r="CQ113" s="1175"/>
      <c r="CR113" s="1175"/>
      <c r="CS113" s="1175"/>
      <c r="CT113" s="1175"/>
      <c r="CU113" s="1175"/>
      <c r="CV113" s="1175"/>
      <c r="CW113" s="1175"/>
      <c r="CX113" s="1175"/>
      <c r="CY113" s="1175"/>
      <c r="CZ113" s="1175"/>
      <c r="DA113" s="1175"/>
      <c r="DB113" s="1175"/>
      <c r="DC113" s="1175"/>
      <c r="DD113" s="1175"/>
      <c r="DE113" s="1175"/>
      <c r="DF113" s="1175"/>
      <c r="DG113" s="1175"/>
      <c r="DH113" s="1175"/>
      <c r="DI113" s="1175"/>
      <c r="DJ113" s="1175"/>
      <c r="DK113" s="1175"/>
      <c r="DL113" s="1175"/>
      <c r="DM113" s="1175"/>
      <c r="DN113" s="1175"/>
      <c r="DO113" s="1175"/>
    </row>
    <row r="114" spans="2:119" s="1178" customFormat="1">
      <c r="B114" s="1191"/>
      <c r="C114" s="1192"/>
      <c r="D114" s="1193"/>
      <c r="E114" s="1194"/>
      <c r="F114" s="1195"/>
      <c r="G114" s="1195"/>
      <c r="H114" s="1195"/>
      <c r="I114" s="1195"/>
      <c r="J114" s="1195"/>
      <c r="K114" s="1195"/>
      <c r="L114" s="1196"/>
      <c r="M114" s="1196"/>
      <c r="N114" s="1196"/>
      <c r="O114" s="1196"/>
      <c r="P114" s="1196"/>
      <c r="Q114" s="1195"/>
      <c r="R114" s="1195"/>
      <c r="S114" s="1195"/>
      <c r="T114" s="1195"/>
      <c r="U114" s="1195"/>
      <c r="V114" s="1196"/>
      <c r="W114" s="1196"/>
      <c r="X114" s="1195"/>
      <c r="Y114" s="1195"/>
      <c r="Z114" s="1175"/>
      <c r="AA114" s="1175"/>
      <c r="AB114" s="1191"/>
      <c r="AC114" s="1192"/>
      <c r="AD114" s="1193"/>
      <c r="AE114" s="1194"/>
      <c r="AF114" s="1195"/>
      <c r="AG114" s="1195"/>
      <c r="AH114" s="1195"/>
      <c r="AI114" s="1195"/>
      <c r="AJ114" s="1195"/>
      <c r="AK114" s="1195"/>
      <c r="AL114" s="1196"/>
      <c r="AM114" s="1196"/>
      <c r="AN114" s="1196"/>
      <c r="AO114" s="1196"/>
      <c r="AP114" s="1196"/>
      <c r="AQ114" s="1195"/>
      <c r="AR114" s="1195"/>
      <c r="AS114" s="1195"/>
      <c r="AT114" s="1195"/>
      <c r="AU114" s="1195"/>
      <c r="AV114" s="1196"/>
      <c r="AW114" s="1196"/>
      <c r="AX114" s="1195"/>
      <c r="AY114" s="1195"/>
      <c r="AZ114" s="1175"/>
      <c r="BA114" s="1175"/>
      <c r="BB114" s="1175"/>
      <c r="BC114" s="1175"/>
      <c r="BD114" s="1175"/>
      <c r="BE114" s="1175"/>
      <c r="BF114" s="1175"/>
      <c r="BG114" s="1175"/>
      <c r="BH114" s="1175"/>
      <c r="BI114" s="1175"/>
      <c r="BJ114" s="1175"/>
      <c r="BK114" s="1175"/>
      <c r="BL114" s="1175"/>
      <c r="BM114" s="1175"/>
      <c r="BN114" s="1175"/>
      <c r="BO114" s="1175"/>
      <c r="BP114" s="1175"/>
      <c r="BQ114" s="1175"/>
      <c r="BR114" s="1175"/>
      <c r="BS114" s="1175"/>
      <c r="BT114" s="1175"/>
      <c r="BU114" s="1175"/>
      <c r="BV114" s="1175"/>
      <c r="BW114" s="1175"/>
      <c r="BX114" s="1175"/>
      <c r="BY114" s="1175"/>
      <c r="BZ114" s="1175"/>
      <c r="CA114" s="1175"/>
      <c r="CB114" s="1175"/>
      <c r="CC114" s="1175"/>
      <c r="CD114" s="1175"/>
      <c r="CE114" s="1175"/>
      <c r="CF114" s="1175"/>
      <c r="CG114" s="1175"/>
      <c r="CH114" s="1175"/>
      <c r="CI114" s="1175"/>
      <c r="CJ114" s="1175"/>
      <c r="CK114" s="1175"/>
      <c r="CL114" s="1175"/>
      <c r="CM114" s="1175"/>
      <c r="CN114" s="1175"/>
      <c r="CO114" s="1175"/>
      <c r="CP114" s="1175"/>
      <c r="CQ114" s="1175"/>
      <c r="CR114" s="1175"/>
      <c r="CS114" s="1175"/>
      <c r="CT114" s="1175"/>
      <c r="CU114" s="1175"/>
      <c r="CV114" s="1175"/>
      <c r="CW114" s="1175"/>
      <c r="CX114" s="1175"/>
      <c r="CY114" s="1175"/>
      <c r="CZ114" s="1175"/>
      <c r="DA114" s="1175"/>
      <c r="DB114" s="1175"/>
      <c r="DC114" s="1175"/>
      <c r="DD114" s="1175"/>
      <c r="DE114" s="1175"/>
      <c r="DF114" s="1175"/>
      <c r="DG114" s="1175"/>
      <c r="DH114" s="1175"/>
      <c r="DI114" s="1175"/>
      <c r="DJ114" s="1175"/>
      <c r="DK114" s="1175"/>
      <c r="DL114" s="1175"/>
      <c r="DM114" s="1175"/>
      <c r="DN114" s="1175"/>
      <c r="DO114" s="1175"/>
    </row>
    <row r="115" spans="2:119" s="1178" customFormat="1">
      <c r="B115" s="1191"/>
      <c r="C115" s="1192"/>
      <c r="D115" s="1193"/>
      <c r="E115" s="1194"/>
      <c r="F115" s="1195"/>
      <c r="G115" s="1195"/>
      <c r="H115" s="1195"/>
      <c r="I115" s="1195"/>
      <c r="J115" s="1195"/>
      <c r="K115" s="1195"/>
      <c r="L115" s="1196"/>
      <c r="M115" s="1196"/>
      <c r="N115" s="1196"/>
      <c r="O115" s="1196"/>
      <c r="P115" s="1196"/>
      <c r="Q115" s="1195"/>
      <c r="R115" s="1195"/>
      <c r="S115" s="1195"/>
      <c r="T115" s="1195"/>
      <c r="U115" s="1195"/>
      <c r="V115" s="1196"/>
      <c r="W115" s="1196"/>
      <c r="X115" s="1195"/>
      <c r="Y115" s="1195"/>
      <c r="Z115" s="1175"/>
      <c r="AA115" s="1175"/>
      <c r="AB115" s="1191"/>
      <c r="AC115" s="1192"/>
      <c r="AD115" s="1193"/>
      <c r="AE115" s="1194"/>
      <c r="AF115" s="1195"/>
      <c r="AG115" s="1195"/>
      <c r="AH115" s="1195"/>
      <c r="AI115" s="1195"/>
      <c r="AJ115" s="1195"/>
      <c r="AK115" s="1195"/>
      <c r="AL115" s="1196"/>
      <c r="AM115" s="1196"/>
      <c r="AN115" s="1196"/>
      <c r="AO115" s="1196"/>
      <c r="AP115" s="1196"/>
      <c r="AQ115" s="1195"/>
      <c r="AR115" s="1195"/>
      <c r="AS115" s="1195"/>
      <c r="AT115" s="1195"/>
      <c r="AU115" s="1195"/>
      <c r="AV115" s="1196"/>
      <c r="AW115" s="1196"/>
      <c r="AX115" s="1195"/>
      <c r="AY115" s="1195"/>
      <c r="AZ115" s="1175"/>
      <c r="BA115" s="1175"/>
      <c r="BB115" s="1175"/>
      <c r="BC115" s="1175"/>
      <c r="BD115" s="1175"/>
      <c r="BE115" s="1175"/>
      <c r="BF115" s="1175"/>
      <c r="BG115" s="1175"/>
      <c r="BH115" s="1175"/>
      <c r="BI115" s="1175"/>
      <c r="BJ115" s="1175"/>
      <c r="BK115" s="1175"/>
      <c r="BL115" s="1175"/>
      <c r="BM115" s="1175"/>
      <c r="BN115" s="1175"/>
      <c r="BO115" s="1175"/>
      <c r="BP115" s="1175"/>
      <c r="BQ115" s="1175"/>
      <c r="BR115" s="1175"/>
      <c r="BS115" s="1175"/>
      <c r="BT115" s="1175"/>
      <c r="BU115" s="1175"/>
      <c r="BV115" s="1175"/>
      <c r="BW115" s="1175"/>
      <c r="BX115" s="1175"/>
      <c r="BY115" s="1175"/>
      <c r="BZ115" s="1175"/>
      <c r="CA115" s="1175"/>
      <c r="CB115" s="1175"/>
      <c r="CC115" s="1175"/>
      <c r="CD115" s="1175"/>
      <c r="CE115" s="1175"/>
      <c r="CF115" s="1175"/>
      <c r="CG115" s="1175"/>
      <c r="CH115" s="1175"/>
      <c r="CI115" s="1175"/>
      <c r="CJ115" s="1175"/>
      <c r="CK115" s="1175"/>
      <c r="CL115" s="1175"/>
      <c r="CM115" s="1175"/>
      <c r="CN115" s="1175"/>
      <c r="CO115" s="1175"/>
      <c r="CP115" s="1175"/>
      <c r="CQ115" s="1175"/>
      <c r="CR115" s="1175"/>
      <c r="CS115" s="1175"/>
      <c r="CT115" s="1175"/>
      <c r="CU115" s="1175"/>
      <c r="CV115" s="1175"/>
      <c r="CW115" s="1175"/>
      <c r="CX115" s="1175"/>
      <c r="CY115" s="1175"/>
      <c r="CZ115" s="1175"/>
      <c r="DA115" s="1175"/>
      <c r="DB115" s="1175"/>
      <c r="DC115" s="1175"/>
      <c r="DD115" s="1175"/>
      <c r="DE115" s="1175"/>
      <c r="DF115" s="1175"/>
      <c r="DG115" s="1175"/>
      <c r="DH115" s="1175"/>
      <c r="DI115" s="1175"/>
      <c r="DJ115" s="1175"/>
      <c r="DK115" s="1175"/>
      <c r="DL115" s="1175"/>
      <c r="DM115" s="1175"/>
      <c r="DN115" s="1175"/>
      <c r="DO115" s="1175"/>
    </row>
    <row r="116" spans="2:119" s="1178" customFormat="1">
      <c r="B116" s="1191"/>
      <c r="C116" s="1192"/>
      <c r="D116" s="1193"/>
      <c r="E116" s="1194"/>
      <c r="F116" s="1195"/>
      <c r="G116" s="1195"/>
      <c r="H116" s="1195"/>
      <c r="I116" s="1195"/>
      <c r="J116" s="1195"/>
      <c r="K116" s="1195"/>
      <c r="L116" s="1196"/>
      <c r="M116" s="1196"/>
      <c r="N116" s="1196"/>
      <c r="O116" s="1196"/>
      <c r="P116" s="1196"/>
      <c r="Q116" s="1195"/>
      <c r="R116" s="1195"/>
      <c r="S116" s="1195"/>
      <c r="T116" s="1195"/>
      <c r="U116" s="1195"/>
      <c r="V116" s="1196"/>
      <c r="W116" s="1196"/>
      <c r="X116" s="1195"/>
      <c r="Y116" s="1195"/>
      <c r="Z116" s="1175"/>
      <c r="AA116" s="1175"/>
      <c r="AB116" s="1191"/>
      <c r="AC116" s="1192"/>
      <c r="AD116" s="1193"/>
      <c r="AE116" s="1194"/>
      <c r="AF116" s="1195"/>
      <c r="AG116" s="1195"/>
      <c r="AH116" s="1195"/>
      <c r="AI116" s="1195"/>
      <c r="AJ116" s="1195"/>
      <c r="AK116" s="1195"/>
      <c r="AL116" s="1196"/>
      <c r="AM116" s="1196"/>
      <c r="AN116" s="1196"/>
      <c r="AO116" s="1196"/>
      <c r="AP116" s="1196"/>
      <c r="AQ116" s="1195"/>
      <c r="AR116" s="1195"/>
      <c r="AS116" s="1195"/>
      <c r="AT116" s="1195"/>
      <c r="AU116" s="1195"/>
      <c r="AV116" s="1196"/>
      <c r="AW116" s="1196"/>
      <c r="AX116" s="1195"/>
      <c r="AY116" s="1195"/>
      <c r="AZ116" s="1175"/>
      <c r="BA116" s="1175"/>
      <c r="BB116" s="1175"/>
      <c r="BC116" s="1175"/>
      <c r="BD116" s="1175"/>
      <c r="BE116" s="1175"/>
      <c r="BF116" s="1175"/>
      <c r="BG116" s="1175"/>
      <c r="BH116" s="1175"/>
      <c r="BI116" s="1175"/>
      <c r="BJ116" s="1175"/>
      <c r="BK116" s="1175"/>
      <c r="BL116" s="1175"/>
      <c r="BM116" s="1175"/>
      <c r="BN116" s="1175"/>
      <c r="BO116" s="1175"/>
      <c r="BP116" s="1175"/>
      <c r="BQ116" s="1175"/>
      <c r="BR116" s="1175"/>
      <c r="BS116" s="1175"/>
      <c r="BT116" s="1175"/>
      <c r="BU116" s="1175"/>
      <c r="BV116" s="1175"/>
      <c r="BW116" s="1175"/>
      <c r="BX116" s="1175"/>
      <c r="BY116" s="1175"/>
      <c r="BZ116" s="1175"/>
      <c r="CA116" s="1175"/>
      <c r="CB116" s="1175"/>
      <c r="CC116" s="1175"/>
      <c r="CD116" s="1175"/>
      <c r="CE116" s="1175"/>
      <c r="CF116" s="1175"/>
      <c r="CG116" s="1175"/>
      <c r="CH116" s="1175"/>
      <c r="CI116" s="1175"/>
      <c r="CJ116" s="1175"/>
      <c r="CK116" s="1175"/>
      <c r="CL116" s="1175"/>
      <c r="CM116" s="1175"/>
      <c r="CN116" s="1175"/>
      <c r="CO116" s="1175"/>
      <c r="CP116" s="1175"/>
      <c r="CQ116" s="1175"/>
      <c r="CR116" s="1175"/>
      <c r="CS116" s="1175"/>
      <c r="CT116" s="1175"/>
      <c r="CU116" s="1175"/>
      <c r="CV116" s="1175"/>
      <c r="CW116" s="1175"/>
      <c r="CX116" s="1175"/>
      <c r="CY116" s="1175"/>
      <c r="CZ116" s="1175"/>
      <c r="DA116" s="1175"/>
      <c r="DB116" s="1175"/>
      <c r="DC116" s="1175"/>
      <c r="DD116" s="1175"/>
      <c r="DE116" s="1175"/>
      <c r="DF116" s="1175"/>
      <c r="DG116" s="1175"/>
      <c r="DH116" s="1175"/>
      <c r="DI116" s="1175"/>
      <c r="DJ116" s="1175"/>
      <c r="DK116" s="1175"/>
      <c r="DL116" s="1175"/>
      <c r="DM116" s="1175"/>
      <c r="DN116" s="1175"/>
      <c r="DO116" s="1175"/>
    </row>
    <row r="117" spans="2:119" s="1178" customFormat="1">
      <c r="B117" s="1191"/>
      <c r="C117" s="1192"/>
      <c r="D117" s="1193"/>
      <c r="E117" s="1194"/>
      <c r="F117" s="1195"/>
      <c r="G117" s="1195"/>
      <c r="H117" s="1195"/>
      <c r="I117" s="1195"/>
      <c r="J117" s="1195"/>
      <c r="K117" s="1195"/>
      <c r="L117" s="1196"/>
      <c r="M117" s="1196"/>
      <c r="N117" s="1196"/>
      <c r="O117" s="1196"/>
      <c r="P117" s="1196"/>
      <c r="Q117" s="1195"/>
      <c r="R117" s="1195"/>
      <c r="S117" s="1195"/>
      <c r="T117" s="1195"/>
      <c r="U117" s="1195"/>
      <c r="V117" s="1196"/>
      <c r="W117" s="1196"/>
      <c r="X117" s="1195"/>
      <c r="Y117" s="1195"/>
      <c r="Z117" s="1175"/>
      <c r="AA117" s="1175"/>
      <c r="AB117" s="1191"/>
      <c r="AC117" s="1192"/>
      <c r="AD117" s="1193"/>
      <c r="AE117" s="1194"/>
      <c r="AF117" s="1195"/>
      <c r="AG117" s="1195"/>
      <c r="AH117" s="1195"/>
      <c r="AI117" s="1195"/>
      <c r="AJ117" s="1195"/>
      <c r="AK117" s="1195"/>
      <c r="AL117" s="1196"/>
      <c r="AM117" s="1196"/>
      <c r="AN117" s="1196"/>
      <c r="AO117" s="1196"/>
      <c r="AP117" s="1196"/>
      <c r="AQ117" s="1195"/>
      <c r="AR117" s="1195"/>
      <c r="AS117" s="1195"/>
      <c r="AT117" s="1195"/>
      <c r="AU117" s="1195"/>
      <c r="AV117" s="1196"/>
      <c r="AW117" s="1196"/>
      <c r="AX117" s="1195"/>
      <c r="AY117" s="1195"/>
      <c r="AZ117" s="1175"/>
      <c r="BA117" s="1175"/>
      <c r="BB117" s="1175"/>
      <c r="BC117" s="1175"/>
      <c r="BD117" s="1175"/>
      <c r="BE117" s="1175"/>
      <c r="BF117" s="1175"/>
      <c r="BG117" s="1175"/>
      <c r="BH117" s="1175"/>
      <c r="BI117" s="1175"/>
      <c r="BJ117" s="1175"/>
      <c r="BK117" s="1175"/>
      <c r="BL117" s="1175"/>
      <c r="BM117" s="1175"/>
      <c r="BN117" s="1175"/>
      <c r="BO117" s="1175"/>
      <c r="BP117" s="1175"/>
      <c r="BQ117" s="1175"/>
      <c r="BR117" s="1175"/>
      <c r="BS117" s="1175"/>
      <c r="BT117" s="1175"/>
      <c r="BU117" s="1175"/>
      <c r="BV117" s="1175"/>
      <c r="BW117" s="1175"/>
      <c r="BX117" s="1175"/>
      <c r="BY117" s="1175"/>
      <c r="BZ117" s="1175"/>
      <c r="CA117" s="1175"/>
      <c r="CB117" s="1175"/>
      <c r="CC117" s="1175"/>
      <c r="CD117" s="1175"/>
      <c r="CE117" s="1175"/>
      <c r="CF117" s="1175"/>
      <c r="CG117" s="1175"/>
      <c r="CH117" s="1175"/>
      <c r="CI117" s="1175"/>
      <c r="CJ117" s="1175"/>
      <c r="CK117" s="1175"/>
      <c r="CL117" s="1175"/>
      <c r="CM117" s="1175"/>
      <c r="CN117" s="1175"/>
      <c r="CO117" s="1175"/>
      <c r="CP117" s="1175"/>
      <c r="CQ117" s="1175"/>
      <c r="CR117" s="1175"/>
      <c r="CS117" s="1175"/>
      <c r="CT117" s="1175"/>
      <c r="CU117" s="1175"/>
      <c r="CV117" s="1175"/>
      <c r="CW117" s="1175"/>
      <c r="CX117" s="1175"/>
      <c r="CY117" s="1175"/>
      <c r="CZ117" s="1175"/>
      <c r="DA117" s="1175"/>
      <c r="DB117" s="1175"/>
      <c r="DC117" s="1175"/>
      <c r="DD117" s="1175"/>
      <c r="DE117" s="1175"/>
      <c r="DF117" s="1175"/>
      <c r="DG117" s="1175"/>
      <c r="DH117" s="1175"/>
      <c r="DI117" s="1175"/>
      <c r="DJ117" s="1175"/>
      <c r="DK117" s="1175"/>
      <c r="DL117" s="1175"/>
      <c r="DM117" s="1175"/>
      <c r="DN117" s="1175"/>
      <c r="DO117" s="1175"/>
    </row>
    <row r="118" spans="2:119" s="1178" customFormat="1">
      <c r="B118" s="1191"/>
      <c r="C118" s="1192"/>
      <c r="D118" s="1193"/>
      <c r="E118" s="1194"/>
      <c r="F118" s="1195"/>
      <c r="G118" s="1195"/>
      <c r="H118" s="1195"/>
      <c r="I118" s="1195"/>
      <c r="J118" s="1195"/>
      <c r="K118" s="1195"/>
      <c r="L118" s="1196"/>
      <c r="M118" s="1196"/>
      <c r="N118" s="1196"/>
      <c r="O118" s="1196"/>
      <c r="P118" s="1196"/>
      <c r="Q118" s="1195"/>
      <c r="R118" s="1195"/>
      <c r="S118" s="1195"/>
      <c r="T118" s="1195"/>
      <c r="U118" s="1195"/>
      <c r="V118" s="1196"/>
      <c r="W118" s="1196"/>
      <c r="X118" s="1195"/>
      <c r="Y118" s="1195"/>
      <c r="Z118" s="1175"/>
      <c r="AA118" s="1175"/>
      <c r="AB118" s="1191"/>
      <c r="AC118" s="1192"/>
      <c r="AD118" s="1193"/>
      <c r="AE118" s="1194"/>
      <c r="AF118" s="1195"/>
      <c r="AG118" s="1195"/>
      <c r="AH118" s="1195"/>
      <c r="AI118" s="1195"/>
      <c r="AJ118" s="1195"/>
      <c r="AK118" s="1195"/>
      <c r="AL118" s="1196"/>
      <c r="AM118" s="1196"/>
      <c r="AN118" s="1196"/>
      <c r="AO118" s="1196"/>
      <c r="AP118" s="1196"/>
      <c r="AQ118" s="1195"/>
      <c r="AR118" s="1195"/>
      <c r="AS118" s="1195"/>
      <c r="AT118" s="1195"/>
      <c r="AU118" s="1195"/>
      <c r="AV118" s="1196"/>
      <c r="AW118" s="1196"/>
      <c r="AX118" s="1195"/>
      <c r="AY118" s="1195"/>
      <c r="AZ118" s="1175"/>
      <c r="BA118" s="1175"/>
      <c r="BB118" s="1175"/>
      <c r="BC118" s="1175"/>
      <c r="BD118" s="1175"/>
      <c r="BE118" s="1175"/>
      <c r="BF118" s="1175"/>
      <c r="BG118" s="1175"/>
      <c r="BH118" s="1175"/>
      <c r="BI118" s="1175"/>
      <c r="BJ118" s="1175"/>
      <c r="BK118" s="1175"/>
      <c r="BL118" s="1175"/>
      <c r="BM118" s="1175"/>
      <c r="BN118" s="1175"/>
      <c r="BO118" s="1175"/>
      <c r="BP118" s="1175"/>
      <c r="BQ118" s="1175"/>
      <c r="BR118" s="1175"/>
      <c r="BS118" s="1175"/>
      <c r="BT118" s="1175"/>
      <c r="BU118" s="1175"/>
      <c r="BV118" s="1175"/>
      <c r="BW118" s="1175"/>
      <c r="BX118" s="1175"/>
      <c r="BY118" s="1175"/>
      <c r="BZ118" s="1175"/>
      <c r="CA118" s="1175"/>
      <c r="CB118" s="1175"/>
      <c r="CC118" s="1175"/>
      <c r="CD118" s="1175"/>
      <c r="CE118" s="1175"/>
      <c r="CF118" s="1175"/>
      <c r="CG118" s="1175"/>
      <c r="CH118" s="1175"/>
      <c r="CI118" s="1175"/>
      <c r="CJ118" s="1175"/>
      <c r="CK118" s="1175"/>
      <c r="CL118" s="1175"/>
      <c r="CM118" s="1175"/>
      <c r="CN118" s="1175"/>
      <c r="CO118" s="1175"/>
      <c r="CP118" s="1175"/>
      <c r="CQ118" s="1175"/>
      <c r="CR118" s="1175"/>
      <c r="CS118" s="1175"/>
      <c r="CT118" s="1175"/>
      <c r="CU118" s="1175"/>
      <c r="CV118" s="1175"/>
      <c r="CW118" s="1175"/>
      <c r="CX118" s="1175"/>
      <c r="CY118" s="1175"/>
      <c r="CZ118" s="1175"/>
      <c r="DA118" s="1175"/>
      <c r="DB118" s="1175"/>
      <c r="DC118" s="1175"/>
      <c r="DD118" s="1175"/>
      <c r="DE118" s="1175"/>
      <c r="DF118" s="1175"/>
      <c r="DG118" s="1175"/>
      <c r="DH118" s="1175"/>
      <c r="DI118" s="1175"/>
      <c r="DJ118" s="1175"/>
      <c r="DK118" s="1175"/>
      <c r="DL118" s="1175"/>
      <c r="DM118" s="1175"/>
      <c r="DN118" s="1175"/>
      <c r="DO118" s="1175"/>
    </row>
    <row r="119" spans="2:119" s="1178" customFormat="1">
      <c r="B119" s="1191"/>
      <c r="C119" s="1192"/>
      <c r="D119" s="1193"/>
      <c r="E119" s="1194"/>
      <c r="F119" s="1195"/>
      <c r="G119" s="1195"/>
      <c r="H119" s="1195"/>
      <c r="I119" s="1195"/>
      <c r="J119" s="1195"/>
      <c r="K119" s="1195"/>
      <c r="L119" s="1196"/>
      <c r="M119" s="1196"/>
      <c r="N119" s="1196"/>
      <c r="O119" s="1196"/>
      <c r="P119" s="1196"/>
      <c r="Q119" s="1195"/>
      <c r="R119" s="1195"/>
      <c r="S119" s="1195"/>
      <c r="T119" s="1195"/>
      <c r="U119" s="1195"/>
      <c r="V119" s="1196"/>
      <c r="W119" s="1196"/>
      <c r="X119" s="1195"/>
      <c r="Y119" s="1195"/>
      <c r="Z119" s="1175"/>
      <c r="AA119" s="1175"/>
      <c r="AB119" s="1191"/>
      <c r="AC119" s="1192"/>
      <c r="AD119" s="1193"/>
      <c r="AE119" s="1194"/>
      <c r="AF119" s="1195"/>
      <c r="AG119" s="1195"/>
      <c r="AH119" s="1195"/>
      <c r="AI119" s="1195"/>
      <c r="AJ119" s="1195"/>
      <c r="AK119" s="1195"/>
      <c r="AL119" s="1196"/>
      <c r="AM119" s="1196"/>
      <c r="AN119" s="1196"/>
      <c r="AO119" s="1196"/>
      <c r="AP119" s="1196"/>
      <c r="AQ119" s="1195"/>
      <c r="AR119" s="1195"/>
      <c r="AS119" s="1195"/>
      <c r="AT119" s="1195"/>
      <c r="AU119" s="1195"/>
      <c r="AV119" s="1196"/>
      <c r="AW119" s="1196"/>
      <c r="AX119" s="1195"/>
      <c r="AY119" s="1195"/>
      <c r="AZ119" s="1175"/>
      <c r="BA119" s="1175"/>
      <c r="BB119" s="1175"/>
      <c r="BC119" s="1175"/>
      <c r="BD119" s="1175"/>
      <c r="BE119" s="1175"/>
      <c r="BF119" s="1175"/>
      <c r="BG119" s="1175"/>
      <c r="BH119" s="1175"/>
      <c r="BI119" s="1175"/>
      <c r="BJ119" s="1175"/>
      <c r="BK119" s="1175"/>
      <c r="BL119" s="1175"/>
      <c r="BM119" s="1175"/>
      <c r="BN119" s="1175"/>
      <c r="BO119" s="1175"/>
      <c r="BP119" s="1175"/>
      <c r="BQ119" s="1175"/>
      <c r="BR119" s="1175"/>
      <c r="BS119" s="1175"/>
      <c r="BT119" s="1175"/>
      <c r="BU119" s="1175"/>
      <c r="BV119" s="1175"/>
      <c r="BW119" s="1175"/>
      <c r="BX119" s="1175"/>
      <c r="BY119" s="1175"/>
      <c r="BZ119" s="1175"/>
      <c r="CA119" s="1175"/>
      <c r="CB119" s="1175"/>
      <c r="CC119" s="1175"/>
      <c r="CD119" s="1175"/>
      <c r="CE119" s="1175"/>
      <c r="CF119" s="1175"/>
      <c r="CG119" s="1175"/>
      <c r="CH119" s="1175"/>
      <c r="CI119" s="1175"/>
      <c r="CJ119" s="1175"/>
      <c r="CK119" s="1175"/>
      <c r="CL119" s="1175"/>
      <c r="CM119" s="1175"/>
      <c r="CN119" s="1175"/>
      <c r="CO119" s="1175"/>
      <c r="CP119" s="1175"/>
      <c r="CQ119" s="1175"/>
      <c r="CR119" s="1175"/>
      <c r="CS119" s="1175"/>
      <c r="CT119" s="1175"/>
      <c r="CU119" s="1175"/>
      <c r="CV119" s="1175"/>
      <c r="CW119" s="1175"/>
      <c r="CX119" s="1175"/>
      <c r="CY119" s="1175"/>
      <c r="CZ119" s="1175"/>
      <c r="DA119" s="1175"/>
      <c r="DB119" s="1175"/>
      <c r="DC119" s="1175"/>
      <c r="DD119" s="1175"/>
      <c r="DE119" s="1175"/>
      <c r="DF119" s="1175"/>
      <c r="DG119" s="1175"/>
      <c r="DH119" s="1175"/>
      <c r="DI119" s="1175"/>
      <c r="DJ119" s="1175"/>
      <c r="DK119" s="1175"/>
      <c r="DL119" s="1175"/>
      <c r="DM119" s="1175"/>
      <c r="DN119" s="1175"/>
      <c r="DO119" s="1175"/>
    </row>
    <row r="120" spans="2:119" s="1178" customFormat="1">
      <c r="B120" s="1191"/>
      <c r="C120" s="1192"/>
      <c r="D120" s="1193"/>
      <c r="E120" s="1194"/>
      <c r="F120" s="1195"/>
      <c r="G120" s="1195"/>
      <c r="H120" s="1195"/>
      <c r="I120" s="1195"/>
      <c r="J120" s="1195"/>
      <c r="K120" s="1195"/>
      <c r="L120" s="1196"/>
      <c r="M120" s="1196"/>
      <c r="N120" s="1196"/>
      <c r="O120" s="1196"/>
      <c r="P120" s="1196"/>
      <c r="Q120" s="1195"/>
      <c r="R120" s="1195"/>
      <c r="S120" s="1195"/>
      <c r="T120" s="1195"/>
      <c r="U120" s="1195"/>
      <c r="V120" s="1196"/>
      <c r="W120" s="1196"/>
      <c r="X120" s="1195"/>
      <c r="Y120" s="1195"/>
      <c r="Z120" s="1175"/>
      <c r="AA120" s="1175"/>
      <c r="AB120" s="1191"/>
      <c r="AC120" s="1192"/>
      <c r="AD120" s="1193"/>
      <c r="AE120" s="1194"/>
      <c r="AF120" s="1195"/>
      <c r="AG120" s="1195"/>
      <c r="AH120" s="1195"/>
      <c r="AI120" s="1195"/>
      <c r="AJ120" s="1195"/>
      <c r="AK120" s="1195"/>
      <c r="AL120" s="1196"/>
      <c r="AM120" s="1196"/>
      <c r="AN120" s="1196"/>
      <c r="AO120" s="1196"/>
      <c r="AP120" s="1196"/>
      <c r="AQ120" s="1195"/>
      <c r="AR120" s="1195"/>
      <c r="AS120" s="1195"/>
      <c r="AT120" s="1195"/>
      <c r="AU120" s="1195"/>
      <c r="AV120" s="1196"/>
      <c r="AW120" s="1196"/>
      <c r="AX120" s="1195"/>
      <c r="AY120" s="1195"/>
      <c r="AZ120" s="1175"/>
      <c r="BA120" s="1175"/>
      <c r="BB120" s="1175"/>
      <c r="BC120" s="1175"/>
      <c r="BD120" s="1175"/>
      <c r="BE120" s="1175"/>
      <c r="BF120" s="1175"/>
      <c r="BG120" s="1175"/>
      <c r="BH120" s="1175"/>
      <c r="BI120" s="1175"/>
      <c r="BJ120" s="1175"/>
      <c r="BK120" s="1175"/>
      <c r="BL120" s="1175"/>
      <c r="BM120" s="1175"/>
      <c r="BN120" s="1175"/>
      <c r="BO120" s="1175"/>
      <c r="BP120" s="1175"/>
      <c r="BQ120" s="1175"/>
      <c r="BR120" s="1175"/>
      <c r="BS120" s="1175"/>
      <c r="BT120" s="1175"/>
      <c r="BU120" s="1175"/>
      <c r="BV120" s="1175"/>
      <c r="BW120" s="1175"/>
      <c r="BX120" s="1175"/>
      <c r="BY120" s="1175"/>
      <c r="BZ120" s="1175"/>
      <c r="CA120" s="1175"/>
      <c r="CB120" s="1175"/>
      <c r="CC120" s="1175"/>
      <c r="CD120" s="1175"/>
      <c r="CE120" s="1175"/>
      <c r="CF120" s="1175"/>
      <c r="CG120" s="1175"/>
      <c r="CH120" s="1175"/>
      <c r="CI120" s="1175"/>
      <c r="CJ120" s="1175"/>
      <c r="CK120" s="1175"/>
      <c r="CL120" s="1175"/>
      <c r="CM120" s="1175"/>
      <c r="CN120" s="1175"/>
      <c r="CO120" s="1175"/>
      <c r="CP120" s="1175"/>
      <c r="CQ120" s="1175"/>
      <c r="CR120" s="1175"/>
      <c r="CS120" s="1175"/>
      <c r="CT120" s="1175"/>
      <c r="CU120" s="1175"/>
      <c r="CV120" s="1175"/>
      <c r="CW120" s="1175"/>
      <c r="CX120" s="1175"/>
      <c r="CY120" s="1175"/>
      <c r="CZ120" s="1175"/>
      <c r="DA120" s="1175"/>
      <c r="DB120" s="1175"/>
      <c r="DC120" s="1175"/>
      <c r="DD120" s="1175"/>
      <c r="DE120" s="1175"/>
      <c r="DF120" s="1175"/>
      <c r="DG120" s="1175"/>
      <c r="DH120" s="1175"/>
      <c r="DI120" s="1175"/>
      <c r="DJ120" s="1175"/>
      <c r="DK120" s="1175"/>
      <c r="DL120" s="1175"/>
      <c r="DM120" s="1175"/>
      <c r="DN120" s="1175"/>
      <c r="DO120" s="1175"/>
    </row>
    <row r="121" spans="2:119" s="1178" customFormat="1">
      <c r="B121" s="1191"/>
      <c r="C121" s="1192"/>
      <c r="D121" s="1193"/>
      <c r="E121" s="1194"/>
      <c r="F121" s="1195"/>
      <c r="G121" s="1195"/>
      <c r="H121" s="1195"/>
      <c r="I121" s="1195"/>
      <c r="J121" s="1195"/>
      <c r="K121" s="1195"/>
      <c r="L121" s="1196"/>
      <c r="M121" s="1196"/>
      <c r="N121" s="1196"/>
      <c r="O121" s="1196"/>
      <c r="P121" s="1196"/>
      <c r="Q121" s="1195"/>
      <c r="R121" s="1195"/>
      <c r="S121" s="1195"/>
      <c r="T121" s="1195"/>
      <c r="U121" s="1195"/>
      <c r="V121" s="1196"/>
      <c r="W121" s="1196"/>
      <c r="X121" s="1195"/>
      <c r="Y121" s="1195"/>
      <c r="Z121" s="1175"/>
      <c r="AA121" s="1175"/>
      <c r="AB121" s="1191"/>
      <c r="AC121" s="1192"/>
      <c r="AD121" s="1193"/>
      <c r="AE121" s="1194"/>
      <c r="AF121" s="1195"/>
      <c r="AG121" s="1195"/>
      <c r="AH121" s="1195"/>
      <c r="AI121" s="1195"/>
      <c r="AJ121" s="1195"/>
      <c r="AK121" s="1195"/>
      <c r="AL121" s="1196"/>
      <c r="AM121" s="1196"/>
      <c r="AN121" s="1196"/>
      <c r="AO121" s="1196"/>
      <c r="AP121" s="1196"/>
      <c r="AQ121" s="1195"/>
      <c r="AR121" s="1195"/>
      <c r="AS121" s="1195"/>
      <c r="AT121" s="1195"/>
      <c r="AU121" s="1195"/>
      <c r="AV121" s="1196"/>
      <c r="AW121" s="1196"/>
      <c r="AX121" s="1195"/>
      <c r="AY121" s="1195"/>
      <c r="AZ121" s="1175"/>
      <c r="BA121" s="1175"/>
      <c r="BB121" s="1175"/>
      <c r="BC121" s="1175"/>
      <c r="BD121" s="1175"/>
      <c r="BE121" s="1175"/>
      <c r="BF121" s="1175"/>
      <c r="BG121" s="1175"/>
      <c r="BH121" s="1175"/>
      <c r="BI121" s="1175"/>
      <c r="BJ121" s="1175"/>
      <c r="BK121" s="1175"/>
      <c r="BL121" s="1175"/>
      <c r="BM121" s="1175"/>
      <c r="BN121" s="1175"/>
      <c r="BO121" s="1175"/>
      <c r="BP121" s="1175"/>
      <c r="BQ121" s="1175"/>
      <c r="BR121" s="1175"/>
      <c r="BS121" s="1175"/>
      <c r="BT121" s="1175"/>
      <c r="BU121" s="1175"/>
      <c r="BV121" s="1175"/>
      <c r="BW121" s="1175"/>
      <c r="BX121" s="1175"/>
      <c r="BY121" s="1175"/>
      <c r="BZ121" s="1175"/>
      <c r="CA121" s="1175"/>
      <c r="CB121" s="1175"/>
      <c r="CC121" s="1175"/>
      <c r="CD121" s="1175"/>
      <c r="CE121" s="1175"/>
      <c r="CF121" s="1175"/>
      <c r="CG121" s="1175"/>
      <c r="CH121" s="1175"/>
      <c r="CI121" s="1175"/>
      <c r="CJ121" s="1175"/>
      <c r="CK121" s="1175"/>
      <c r="CL121" s="1175"/>
      <c r="CM121" s="1175"/>
      <c r="CN121" s="1175"/>
      <c r="CO121" s="1175"/>
      <c r="CP121" s="1175"/>
      <c r="CQ121" s="1175"/>
      <c r="CR121" s="1175"/>
      <c r="CS121" s="1175"/>
      <c r="CT121" s="1175"/>
      <c r="CU121" s="1175"/>
      <c r="CV121" s="1175"/>
      <c r="CW121" s="1175"/>
      <c r="CX121" s="1175"/>
      <c r="CY121" s="1175"/>
      <c r="CZ121" s="1175"/>
      <c r="DA121" s="1175"/>
      <c r="DB121" s="1175"/>
      <c r="DC121" s="1175"/>
      <c r="DD121" s="1175"/>
      <c r="DE121" s="1175"/>
      <c r="DF121" s="1175"/>
      <c r="DG121" s="1175"/>
      <c r="DH121" s="1175"/>
      <c r="DI121" s="1175"/>
      <c r="DJ121" s="1175"/>
      <c r="DK121" s="1175"/>
      <c r="DL121" s="1175"/>
      <c r="DM121" s="1175"/>
      <c r="DN121" s="1175"/>
      <c r="DO121" s="1175"/>
    </row>
    <row r="122" spans="2:119" s="1178" customFormat="1">
      <c r="B122" s="1191"/>
      <c r="C122" s="1192"/>
      <c r="D122" s="1193"/>
      <c r="E122" s="1194"/>
      <c r="F122" s="1195"/>
      <c r="G122" s="1195"/>
      <c r="H122" s="1195"/>
      <c r="I122" s="1195"/>
      <c r="J122" s="1195"/>
      <c r="K122" s="1195"/>
      <c r="L122" s="1196"/>
      <c r="M122" s="1196"/>
      <c r="N122" s="1196"/>
      <c r="O122" s="1196"/>
      <c r="P122" s="1196"/>
      <c r="Q122" s="1195"/>
      <c r="R122" s="1195"/>
      <c r="S122" s="1195"/>
      <c r="T122" s="1195"/>
      <c r="U122" s="1195"/>
      <c r="V122" s="1196"/>
      <c r="W122" s="1196"/>
      <c r="X122" s="1195"/>
      <c r="Y122" s="1195"/>
      <c r="Z122" s="1175"/>
      <c r="AA122" s="1175"/>
      <c r="AB122" s="1191"/>
      <c r="AC122" s="1192"/>
      <c r="AD122" s="1193"/>
      <c r="AE122" s="1194"/>
      <c r="AF122" s="1195"/>
      <c r="AG122" s="1195"/>
      <c r="AH122" s="1195"/>
      <c r="AI122" s="1195"/>
      <c r="AJ122" s="1195"/>
      <c r="AK122" s="1195"/>
      <c r="AL122" s="1196"/>
      <c r="AM122" s="1196"/>
      <c r="AN122" s="1196"/>
      <c r="AO122" s="1196"/>
      <c r="AP122" s="1196"/>
      <c r="AQ122" s="1195"/>
      <c r="AR122" s="1195"/>
      <c r="AS122" s="1195"/>
      <c r="AT122" s="1195"/>
      <c r="AU122" s="1195"/>
      <c r="AV122" s="1196"/>
      <c r="AW122" s="1196"/>
      <c r="AX122" s="1195"/>
      <c r="AY122" s="1195"/>
      <c r="AZ122" s="1175"/>
      <c r="BA122" s="1175"/>
      <c r="BB122" s="1175"/>
      <c r="BC122" s="1175"/>
      <c r="BD122" s="1175"/>
      <c r="BE122" s="1175"/>
      <c r="BF122" s="1175"/>
      <c r="BG122" s="1175"/>
      <c r="BH122" s="1175"/>
      <c r="BI122" s="1175"/>
      <c r="BJ122" s="1175"/>
      <c r="BK122" s="1175"/>
      <c r="BL122" s="1175"/>
      <c r="BM122" s="1175"/>
      <c r="BN122" s="1175"/>
      <c r="BO122" s="1175"/>
      <c r="BP122" s="1175"/>
      <c r="BQ122" s="1175"/>
      <c r="BR122" s="1175"/>
      <c r="BS122" s="1175"/>
      <c r="BT122" s="1175"/>
      <c r="BU122" s="1175"/>
      <c r="BV122" s="1175"/>
      <c r="BW122" s="1175"/>
      <c r="BX122" s="1175"/>
      <c r="BY122" s="1175"/>
      <c r="BZ122" s="1175"/>
      <c r="CA122" s="1175"/>
      <c r="CB122" s="1175"/>
      <c r="CC122" s="1175"/>
      <c r="CD122" s="1175"/>
      <c r="CE122" s="1175"/>
      <c r="CF122" s="1175"/>
      <c r="CG122" s="1175"/>
      <c r="CH122" s="1175"/>
      <c r="CI122" s="1175"/>
      <c r="CJ122" s="1175"/>
      <c r="CK122" s="1175"/>
      <c r="CL122" s="1175"/>
      <c r="CM122" s="1175"/>
      <c r="CN122" s="1175"/>
      <c r="CO122" s="1175"/>
      <c r="CP122" s="1175"/>
      <c r="CQ122" s="1175"/>
      <c r="CR122" s="1175"/>
      <c r="CS122" s="1175"/>
      <c r="CT122" s="1175"/>
      <c r="CU122" s="1175"/>
      <c r="CV122" s="1175"/>
      <c r="CW122" s="1175"/>
      <c r="CX122" s="1175"/>
      <c r="CY122" s="1175"/>
      <c r="CZ122" s="1175"/>
      <c r="DA122" s="1175"/>
      <c r="DB122" s="1175"/>
      <c r="DC122" s="1175"/>
      <c r="DD122" s="1175"/>
      <c r="DE122" s="1175"/>
      <c r="DF122" s="1175"/>
      <c r="DG122" s="1175"/>
      <c r="DH122" s="1175"/>
      <c r="DI122" s="1175"/>
      <c r="DJ122" s="1175"/>
      <c r="DK122" s="1175"/>
      <c r="DL122" s="1175"/>
      <c r="DM122" s="1175"/>
      <c r="DN122" s="1175"/>
      <c r="DO122" s="1175"/>
    </row>
    <row r="123" spans="2:119" s="1178" customFormat="1">
      <c r="B123" s="1191"/>
      <c r="C123" s="1192"/>
      <c r="D123" s="1193"/>
      <c r="E123" s="1194"/>
      <c r="F123" s="1195"/>
      <c r="G123" s="1195"/>
      <c r="H123" s="1195"/>
      <c r="I123" s="1195"/>
      <c r="J123" s="1195"/>
      <c r="K123" s="1195"/>
      <c r="L123" s="1196"/>
      <c r="M123" s="1196"/>
      <c r="N123" s="1196"/>
      <c r="O123" s="1196"/>
      <c r="P123" s="1196"/>
      <c r="Q123" s="1195"/>
      <c r="R123" s="1195"/>
      <c r="S123" s="1195"/>
      <c r="T123" s="1195"/>
      <c r="U123" s="1195"/>
      <c r="V123" s="1196"/>
      <c r="W123" s="1196"/>
      <c r="X123" s="1195"/>
      <c r="Y123" s="1195"/>
      <c r="Z123" s="1175"/>
      <c r="AA123" s="1175"/>
      <c r="AB123" s="1191"/>
      <c r="AC123" s="1192"/>
      <c r="AD123" s="1193"/>
      <c r="AE123" s="1194"/>
      <c r="AF123" s="1195"/>
      <c r="AG123" s="1195"/>
      <c r="AH123" s="1195"/>
      <c r="AI123" s="1195"/>
      <c r="AJ123" s="1195"/>
      <c r="AK123" s="1195"/>
      <c r="AL123" s="1196"/>
      <c r="AM123" s="1196"/>
      <c r="AN123" s="1196"/>
      <c r="AO123" s="1196"/>
      <c r="AP123" s="1196"/>
      <c r="AQ123" s="1195"/>
      <c r="AR123" s="1195"/>
      <c r="AS123" s="1195"/>
      <c r="AT123" s="1195"/>
      <c r="AU123" s="1195"/>
      <c r="AV123" s="1196"/>
      <c r="AW123" s="1196"/>
      <c r="AX123" s="1195"/>
      <c r="AY123" s="1195"/>
      <c r="AZ123" s="1175"/>
      <c r="BA123" s="1175"/>
      <c r="BB123" s="1175"/>
      <c r="BC123" s="1175"/>
      <c r="BD123" s="1175"/>
      <c r="BE123" s="1175"/>
      <c r="BF123" s="1175"/>
      <c r="BG123" s="1175"/>
      <c r="BH123" s="1175"/>
      <c r="BI123" s="1175"/>
      <c r="BJ123" s="1175"/>
      <c r="BK123" s="1175"/>
      <c r="BL123" s="1175"/>
      <c r="BM123" s="1175"/>
      <c r="BN123" s="1175"/>
      <c r="BO123" s="1175"/>
      <c r="BP123" s="1175"/>
      <c r="BQ123" s="1175"/>
      <c r="BR123" s="1175"/>
      <c r="BS123" s="1175"/>
      <c r="BT123" s="1175"/>
      <c r="BU123" s="1175"/>
      <c r="BV123" s="1175"/>
      <c r="BW123" s="1175"/>
      <c r="BX123" s="1175"/>
      <c r="BY123" s="1175"/>
      <c r="BZ123" s="1175"/>
      <c r="CA123" s="1175"/>
      <c r="CB123" s="1175"/>
      <c r="CC123" s="1175"/>
      <c r="CD123" s="1175"/>
      <c r="CE123" s="1175"/>
      <c r="CF123" s="1175"/>
      <c r="CG123" s="1175"/>
      <c r="CH123" s="1175"/>
      <c r="CI123" s="1175"/>
      <c r="CJ123" s="1175"/>
      <c r="CK123" s="1175"/>
      <c r="CL123" s="1175"/>
      <c r="CM123" s="1175"/>
      <c r="CN123" s="1175"/>
      <c r="CO123" s="1175"/>
      <c r="CP123" s="1175"/>
      <c r="CQ123" s="1175"/>
      <c r="CR123" s="1175"/>
      <c r="CS123" s="1175"/>
      <c r="CT123" s="1175"/>
      <c r="CU123" s="1175"/>
      <c r="CV123" s="1175"/>
      <c r="CW123" s="1175"/>
      <c r="CX123" s="1175"/>
      <c r="CY123" s="1175"/>
      <c r="CZ123" s="1175"/>
      <c r="DA123" s="1175"/>
      <c r="DB123" s="1175"/>
      <c r="DC123" s="1175"/>
      <c r="DD123" s="1175"/>
      <c r="DE123" s="1175"/>
      <c r="DF123" s="1175"/>
      <c r="DG123" s="1175"/>
      <c r="DH123" s="1175"/>
      <c r="DI123" s="1175"/>
      <c r="DJ123" s="1175"/>
      <c r="DK123" s="1175"/>
      <c r="DL123" s="1175"/>
      <c r="DM123" s="1175"/>
      <c r="DN123" s="1175"/>
      <c r="DO123" s="1175"/>
    </row>
    <row r="124" spans="2:119" s="1178" customFormat="1">
      <c r="B124" s="1191"/>
      <c r="C124" s="1192"/>
      <c r="D124" s="1193"/>
      <c r="E124" s="1194"/>
      <c r="F124" s="1195"/>
      <c r="G124" s="1195"/>
      <c r="H124" s="1195"/>
      <c r="I124" s="1195"/>
      <c r="J124" s="1195"/>
      <c r="K124" s="1195"/>
      <c r="L124" s="1196"/>
      <c r="M124" s="1196"/>
      <c r="N124" s="1196"/>
      <c r="O124" s="1196"/>
      <c r="P124" s="1196"/>
      <c r="Q124" s="1195"/>
      <c r="R124" s="1195"/>
      <c r="S124" s="1195"/>
      <c r="T124" s="1195"/>
      <c r="U124" s="1195"/>
      <c r="V124" s="1196"/>
      <c r="W124" s="1196"/>
      <c r="X124" s="1195"/>
      <c r="Y124" s="1195"/>
      <c r="Z124" s="1175"/>
      <c r="AA124" s="1175"/>
      <c r="AB124" s="1191"/>
      <c r="AC124" s="1192"/>
      <c r="AD124" s="1193"/>
      <c r="AE124" s="1194"/>
      <c r="AF124" s="1195"/>
      <c r="AG124" s="1195"/>
      <c r="AH124" s="1195"/>
      <c r="AI124" s="1195"/>
      <c r="AJ124" s="1195"/>
      <c r="AK124" s="1195"/>
      <c r="AL124" s="1196"/>
      <c r="AM124" s="1196"/>
      <c r="AN124" s="1196"/>
      <c r="AO124" s="1196"/>
      <c r="AP124" s="1196"/>
      <c r="AQ124" s="1195"/>
      <c r="AR124" s="1195"/>
      <c r="AS124" s="1195"/>
      <c r="AT124" s="1195"/>
      <c r="AU124" s="1195"/>
      <c r="AV124" s="1196"/>
      <c r="AW124" s="1196"/>
      <c r="AX124" s="1195"/>
      <c r="AY124" s="1195"/>
      <c r="AZ124" s="1175"/>
      <c r="BA124" s="1175"/>
      <c r="BB124" s="1175"/>
      <c r="BC124" s="1175"/>
      <c r="BD124" s="1175"/>
      <c r="BE124" s="1175"/>
      <c r="BF124" s="1175"/>
      <c r="BG124" s="1175"/>
      <c r="BH124" s="1175"/>
      <c r="BI124" s="1175"/>
      <c r="BJ124" s="1175"/>
      <c r="BK124" s="1175"/>
      <c r="BL124" s="1175"/>
      <c r="BM124" s="1175"/>
      <c r="BN124" s="1175"/>
      <c r="BO124" s="1175"/>
      <c r="BP124" s="1175"/>
      <c r="BQ124" s="1175"/>
      <c r="BR124" s="1175"/>
      <c r="BS124" s="1175"/>
      <c r="BT124" s="1175"/>
      <c r="BU124" s="1175"/>
      <c r="BV124" s="1175"/>
      <c r="BW124" s="1175"/>
      <c r="BX124" s="1175"/>
      <c r="BY124" s="1175"/>
      <c r="BZ124" s="1175"/>
      <c r="CA124" s="1175"/>
      <c r="CB124" s="1175"/>
      <c r="CC124" s="1175"/>
      <c r="CD124" s="1175"/>
      <c r="CE124" s="1175"/>
      <c r="CF124" s="1175"/>
      <c r="CG124" s="1175"/>
      <c r="CH124" s="1175"/>
      <c r="CI124" s="1175"/>
      <c r="CJ124" s="1175"/>
      <c r="CK124" s="1175"/>
      <c r="CL124" s="1175"/>
      <c r="CM124" s="1175"/>
      <c r="CN124" s="1175"/>
      <c r="CO124" s="1175"/>
      <c r="CP124" s="1175"/>
      <c r="CQ124" s="1175"/>
      <c r="CR124" s="1175"/>
      <c r="CS124" s="1175"/>
      <c r="CT124" s="1175"/>
      <c r="CU124" s="1175"/>
      <c r="CV124" s="1175"/>
      <c r="CW124" s="1175"/>
      <c r="CX124" s="1175"/>
      <c r="CY124" s="1175"/>
      <c r="CZ124" s="1175"/>
      <c r="DA124" s="1175"/>
      <c r="DB124" s="1175"/>
      <c r="DC124" s="1175"/>
      <c r="DD124" s="1175"/>
      <c r="DE124" s="1175"/>
      <c r="DF124" s="1175"/>
      <c r="DG124" s="1175"/>
      <c r="DH124" s="1175"/>
      <c r="DI124" s="1175"/>
      <c r="DJ124" s="1175"/>
      <c r="DK124" s="1175"/>
      <c r="DL124" s="1175"/>
      <c r="DM124" s="1175"/>
      <c r="DN124" s="1175"/>
      <c r="DO124" s="1175"/>
    </row>
    <row r="125" spans="2:119" s="1178" customFormat="1">
      <c r="B125" s="1191"/>
      <c r="C125" s="1192"/>
      <c r="D125" s="1193"/>
      <c r="E125" s="1194"/>
      <c r="F125" s="1195"/>
      <c r="G125" s="1195"/>
      <c r="H125" s="1195"/>
      <c r="I125" s="1195"/>
      <c r="J125" s="1195"/>
      <c r="K125" s="1195"/>
      <c r="L125" s="1196"/>
      <c r="M125" s="1196"/>
      <c r="N125" s="1196"/>
      <c r="O125" s="1196"/>
      <c r="P125" s="1196"/>
      <c r="Q125" s="1195"/>
      <c r="R125" s="1195"/>
      <c r="S125" s="1195"/>
      <c r="T125" s="1195"/>
      <c r="U125" s="1195"/>
      <c r="V125" s="1196"/>
      <c r="W125" s="1196"/>
      <c r="X125" s="1195"/>
      <c r="Y125" s="1195"/>
      <c r="Z125" s="1175"/>
      <c r="AA125" s="1175"/>
      <c r="AB125" s="1191"/>
      <c r="AC125" s="1192"/>
      <c r="AD125" s="1193"/>
      <c r="AE125" s="1194"/>
      <c r="AF125" s="1195"/>
      <c r="AG125" s="1195"/>
      <c r="AH125" s="1195"/>
      <c r="AI125" s="1195"/>
      <c r="AJ125" s="1195"/>
      <c r="AK125" s="1195"/>
      <c r="AL125" s="1196"/>
      <c r="AM125" s="1196"/>
      <c r="AN125" s="1196"/>
      <c r="AO125" s="1196"/>
      <c r="AP125" s="1196"/>
      <c r="AQ125" s="1195"/>
      <c r="AR125" s="1195"/>
      <c r="AS125" s="1195"/>
      <c r="AT125" s="1195"/>
      <c r="AU125" s="1195"/>
      <c r="AV125" s="1196"/>
      <c r="AW125" s="1196"/>
      <c r="AX125" s="1195"/>
      <c r="AY125" s="1195"/>
      <c r="AZ125" s="1175"/>
      <c r="BA125" s="1175"/>
      <c r="BB125" s="1175"/>
      <c r="BC125" s="1175"/>
      <c r="BD125" s="1175"/>
      <c r="BE125" s="1175"/>
      <c r="BF125" s="1175"/>
      <c r="BG125" s="1175"/>
      <c r="BH125" s="1175"/>
      <c r="BI125" s="1175"/>
      <c r="BJ125" s="1175"/>
      <c r="BK125" s="1175"/>
      <c r="BL125" s="1175"/>
      <c r="BM125" s="1175"/>
      <c r="BN125" s="1175"/>
      <c r="BO125" s="1175"/>
      <c r="BP125" s="1175"/>
      <c r="BQ125" s="1175"/>
      <c r="BR125" s="1175"/>
      <c r="BS125" s="1175"/>
      <c r="BT125" s="1175"/>
      <c r="BU125" s="1175"/>
      <c r="BV125" s="1175"/>
      <c r="BW125" s="1175"/>
      <c r="BX125" s="1175"/>
      <c r="BY125" s="1175"/>
      <c r="BZ125" s="1175"/>
      <c r="CA125" s="1175"/>
      <c r="CB125" s="1175"/>
      <c r="CC125" s="1175"/>
      <c r="CD125" s="1175"/>
      <c r="CE125" s="1175"/>
      <c r="CF125" s="1175"/>
      <c r="CG125" s="1175"/>
      <c r="CH125" s="1175"/>
      <c r="CI125" s="1175"/>
      <c r="CJ125" s="1175"/>
      <c r="CK125" s="1175"/>
      <c r="CL125" s="1175"/>
      <c r="CM125" s="1175"/>
      <c r="CN125" s="1175"/>
      <c r="CO125" s="1175"/>
      <c r="CP125" s="1175"/>
      <c r="CQ125" s="1175"/>
      <c r="CR125" s="1175"/>
      <c r="CS125" s="1175"/>
      <c r="CT125" s="1175"/>
      <c r="CU125" s="1175"/>
      <c r="CV125" s="1175"/>
      <c r="CW125" s="1175"/>
      <c r="CX125" s="1175"/>
      <c r="CY125" s="1175"/>
      <c r="CZ125" s="1175"/>
      <c r="DA125" s="1175"/>
      <c r="DB125" s="1175"/>
      <c r="DC125" s="1175"/>
      <c r="DD125" s="1175"/>
      <c r="DE125" s="1175"/>
      <c r="DF125" s="1175"/>
      <c r="DG125" s="1175"/>
      <c r="DH125" s="1175"/>
      <c r="DI125" s="1175"/>
      <c r="DJ125" s="1175"/>
      <c r="DK125" s="1175"/>
      <c r="DL125" s="1175"/>
      <c r="DM125" s="1175"/>
      <c r="DN125" s="1175"/>
      <c r="DO125" s="1175"/>
    </row>
    <row r="126" spans="2:119" s="1178" customFormat="1">
      <c r="B126" s="1191"/>
      <c r="C126" s="1192"/>
      <c r="D126" s="1193"/>
      <c r="E126" s="1194"/>
      <c r="F126" s="1195"/>
      <c r="G126" s="1195"/>
      <c r="H126" s="1195"/>
      <c r="I126" s="1195"/>
      <c r="J126" s="1195"/>
      <c r="K126" s="1195"/>
      <c r="L126" s="1196"/>
      <c r="M126" s="1196"/>
      <c r="N126" s="1196"/>
      <c r="O126" s="1196"/>
      <c r="P126" s="1196"/>
      <c r="Q126" s="1195"/>
      <c r="R126" s="1195"/>
      <c r="S126" s="1195"/>
      <c r="T126" s="1195"/>
      <c r="U126" s="1195"/>
      <c r="V126" s="1196"/>
      <c r="W126" s="1196"/>
      <c r="X126" s="1195"/>
      <c r="Y126" s="1195"/>
      <c r="Z126" s="1175"/>
      <c r="AA126" s="1175"/>
      <c r="AB126" s="1191"/>
      <c r="AC126" s="1192"/>
      <c r="AD126" s="1193"/>
      <c r="AE126" s="1194"/>
      <c r="AF126" s="1195"/>
      <c r="AG126" s="1195"/>
      <c r="AH126" s="1195"/>
      <c r="AI126" s="1195"/>
      <c r="AJ126" s="1195"/>
      <c r="AK126" s="1195"/>
      <c r="AL126" s="1196"/>
      <c r="AM126" s="1196"/>
      <c r="AN126" s="1196"/>
      <c r="AO126" s="1196"/>
      <c r="AP126" s="1196"/>
      <c r="AQ126" s="1195"/>
      <c r="AR126" s="1195"/>
      <c r="AS126" s="1195"/>
      <c r="AT126" s="1195"/>
      <c r="AU126" s="1195"/>
      <c r="AV126" s="1196"/>
      <c r="AW126" s="1196"/>
      <c r="AX126" s="1195"/>
      <c r="AY126" s="1195"/>
      <c r="AZ126" s="1175"/>
      <c r="BA126" s="1175"/>
      <c r="BB126" s="1175"/>
      <c r="BC126" s="1175"/>
      <c r="BD126" s="1175"/>
      <c r="BE126" s="1175"/>
      <c r="BF126" s="1175"/>
      <c r="BG126" s="1175"/>
      <c r="BH126" s="1175"/>
      <c r="BI126" s="1175"/>
      <c r="BJ126" s="1175"/>
      <c r="BK126" s="1175"/>
      <c r="BL126" s="1175"/>
      <c r="BM126" s="1175"/>
      <c r="BN126" s="1175"/>
      <c r="BO126" s="1175"/>
      <c r="BP126" s="1175"/>
      <c r="BQ126" s="1175"/>
      <c r="BR126" s="1175"/>
      <c r="BS126" s="1175"/>
      <c r="BT126" s="1175"/>
      <c r="BU126" s="1175"/>
      <c r="BV126" s="1175"/>
      <c r="BW126" s="1175"/>
      <c r="BX126" s="1175"/>
      <c r="BY126" s="1175"/>
      <c r="BZ126" s="1175"/>
      <c r="CA126" s="1175"/>
      <c r="CB126" s="1175"/>
      <c r="CC126" s="1175"/>
      <c r="CD126" s="1175"/>
      <c r="CE126" s="1175"/>
      <c r="CF126" s="1175"/>
      <c r="CG126" s="1175"/>
      <c r="CH126" s="1175"/>
      <c r="CI126" s="1175"/>
      <c r="CJ126" s="1175"/>
      <c r="CK126" s="1175"/>
      <c r="CL126" s="1175"/>
      <c r="CM126" s="1175"/>
      <c r="CN126" s="1175"/>
      <c r="CO126" s="1175"/>
      <c r="CP126" s="1175"/>
      <c r="CQ126" s="1175"/>
      <c r="CR126" s="1175"/>
      <c r="CS126" s="1175"/>
      <c r="CT126" s="1175"/>
      <c r="CU126" s="1175"/>
      <c r="CV126" s="1175"/>
      <c r="CW126" s="1175"/>
      <c r="CX126" s="1175"/>
      <c r="CY126" s="1175"/>
      <c r="CZ126" s="1175"/>
      <c r="DA126" s="1175"/>
      <c r="DB126" s="1175"/>
      <c r="DC126" s="1175"/>
      <c r="DD126" s="1175"/>
      <c r="DE126" s="1175"/>
      <c r="DF126" s="1175"/>
      <c r="DG126" s="1175"/>
      <c r="DH126" s="1175"/>
      <c r="DI126" s="1175"/>
      <c r="DJ126" s="1175"/>
      <c r="DK126" s="1175"/>
      <c r="DL126" s="1175"/>
      <c r="DM126" s="1175"/>
      <c r="DN126" s="1175"/>
      <c r="DO126" s="1175"/>
    </row>
    <row r="127" spans="2:119" s="1178" customFormat="1">
      <c r="B127" s="1191"/>
      <c r="C127" s="1192"/>
      <c r="D127" s="1193"/>
      <c r="E127" s="1194"/>
      <c r="F127" s="1195"/>
      <c r="G127" s="1195"/>
      <c r="H127" s="1195"/>
      <c r="I127" s="1195"/>
      <c r="J127" s="1195"/>
      <c r="K127" s="1195"/>
      <c r="L127" s="1196"/>
      <c r="M127" s="1196"/>
      <c r="N127" s="1196"/>
      <c r="O127" s="1196"/>
      <c r="P127" s="1196"/>
      <c r="Q127" s="1195"/>
      <c r="R127" s="1195"/>
      <c r="S127" s="1195"/>
      <c r="T127" s="1195"/>
      <c r="U127" s="1195"/>
      <c r="V127" s="1196"/>
      <c r="W127" s="1196"/>
      <c r="X127" s="1195"/>
      <c r="Y127" s="1195"/>
      <c r="Z127" s="1175"/>
      <c r="AA127" s="1175"/>
      <c r="AB127" s="1191"/>
      <c r="AC127" s="1192"/>
      <c r="AD127" s="1193"/>
      <c r="AE127" s="1194"/>
      <c r="AF127" s="1195"/>
      <c r="AG127" s="1195"/>
      <c r="AH127" s="1195"/>
      <c r="AI127" s="1195"/>
      <c r="AJ127" s="1195"/>
      <c r="AK127" s="1195"/>
      <c r="AL127" s="1196"/>
      <c r="AM127" s="1196"/>
      <c r="AN127" s="1196"/>
      <c r="AO127" s="1196"/>
      <c r="AP127" s="1196"/>
      <c r="AQ127" s="1195"/>
      <c r="AR127" s="1195"/>
      <c r="AS127" s="1195"/>
      <c r="AT127" s="1195"/>
      <c r="AU127" s="1195"/>
      <c r="AV127" s="1196"/>
      <c r="AW127" s="1196"/>
      <c r="AX127" s="1195"/>
      <c r="AY127" s="1195"/>
      <c r="AZ127" s="1175"/>
      <c r="BA127" s="1175"/>
      <c r="BB127" s="1175"/>
      <c r="BC127" s="1175"/>
      <c r="BD127" s="1175"/>
      <c r="BE127" s="1175"/>
      <c r="BF127" s="1175"/>
      <c r="BG127" s="1175"/>
      <c r="BH127" s="1175"/>
      <c r="BI127" s="1175"/>
      <c r="BJ127" s="1175"/>
      <c r="BK127" s="1175"/>
      <c r="BL127" s="1175"/>
      <c r="BM127" s="1175"/>
      <c r="BN127" s="1175"/>
      <c r="BO127" s="1175"/>
      <c r="BP127" s="1175"/>
      <c r="BQ127" s="1175"/>
      <c r="BR127" s="1175"/>
      <c r="BS127" s="1175"/>
      <c r="BT127" s="1175"/>
      <c r="BU127" s="1175"/>
      <c r="BV127" s="1175"/>
      <c r="BW127" s="1175"/>
      <c r="BX127" s="1175"/>
      <c r="BY127" s="1175"/>
      <c r="BZ127" s="1175"/>
      <c r="CA127" s="1175"/>
      <c r="CB127" s="1175"/>
      <c r="CC127" s="1175"/>
      <c r="CD127" s="1175"/>
      <c r="CE127" s="1175"/>
      <c r="CF127" s="1175"/>
      <c r="CG127" s="1175"/>
      <c r="CH127" s="1175"/>
      <c r="CI127" s="1175"/>
      <c r="CJ127" s="1175"/>
      <c r="CK127" s="1175"/>
      <c r="CL127" s="1175"/>
      <c r="CM127" s="1175"/>
      <c r="CN127" s="1175"/>
      <c r="CO127" s="1175"/>
      <c r="CP127" s="1175"/>
      <c r="CQ127" s="1175"/>
      <c r="CR127" s="1175"/>
      <c r="CS127" s="1175"/>
      <c r="CT127" s="1175"/>
      <c r="CU127" s="1175"/>
      <c r="CV127" s="1175"/>
      <c r="CW127" s="1175"/>
      <c r="CX127" s="1175"/>
      <c r="CY127" s="1175"/>
      <c r="CZ127" s="1175"/>
      <c r="DA127" s="1175"/>
      <c r="DB127" s="1175"/>
      <c r="DC127" s="1175"/>
      <c r="DD127" s="1175"/>
      <c r="DE127" s="1175"/>
      <c r="DF127" s="1175"/>
      <c r="DG127" s="1175"/>
      <c r="DH127" s="1175"/>
      <c r="DI127" s="1175"/>
      <c r="DJ127" s="1175"/>
      <c r="DK127" s="1175"/>
      <c r="DL127" s="1175"/>
      <c r="DM127" s="1175"/>
      <c r="DN127" s="1175"/>
      <c r="DO127" s="1175"/>
    </row>
    <row r="128" spans="2:119" s="1178" customFormat="1">
      <c r="B128" s="1191"/>
      <c r="C128" s="1192"/>
      <c r="D128" s="1193"/>
      <c r="E128" s="1194"/>
      <c r="F128" s="1195"/>
      <c r="G128" s="1195"/>
      <c r="H128" s="1195"/>
      <c r="I128" s="1195"/>
      <c r="J128" s="1195"/>
      <c r="K128" s="1195"/>
      <c r="L128" s="1196"/>
      <c r="M128" s="1196"/>
      <c r="N128" s="1196"/>
      <c r="O128" s="1196"/>
      <c r="P128" s="1196"/>
      <c r="Q128" s="1195"/>
      <c r="R128" s="1195"/>
      <c r="S128" s="1195"/>
      <c r="T128" s="1195"/>
      <c r="U128" s="1195"/>
      <c r="V128" s="1196"/>
      <c r="W128" s="1196"/>
      <c r="X128" s="1195"/>
      <c r="Y128" s="1195"/>
      <c r="Z128" s="1175"/>
      <c r="AA128" s="1175"/>
      <c r="AB128" s="1191"/>
      <c r="AC128" s="1192"/>
      <c r="AD128" s="1193"/>
      <c r="AE128" s="1194"/>
      <c r="AF128" s="1195"/>
      <c r="AG128" s="1195"/>
      <c r="AH128" s="1195"/>
      <c r="AI128" s="1195"/>
      <c r="AJ128" s="1195"/>
      <c r="AK128" s="1195"/>
      <c r="AL128" s="1196"/>
      <c r="AM128" s="1196"/>
      <c r="AN128" s="1196"/>
      <c r="AO128" s="1196"/>
      <c r="AP128" s="1196"/>
      <c r="AQ128" s="1195"/>
      <c r="AR128" s="1195"/>
      <c r="AS128" s="1195"/>
      <c r="AT128" s="1195"/>
      <c r="AU128" s="1195"/>
      <c r="AV128" s="1196"/>
      <c r="AW128" s="1196"/>
      <c r="AX128" s="1195"/>
      <c r="AY128" s="1195"/>
      <c r="AZ128" s="1175"/>
      <c r="BA128" s="1175"/>
      <c r="BB128" s="1175"/>
      <c r="BC128" s="1175"/>
      <c r="BD128" s="1175"/>
      <c r="BE128" s="1175"/>
      <c r="BF128" s="1175"/>
      <c r="BG128" s="1175"/>
      <c r="BH128" s="1175"/>
      <c r="BI128" s="1175"/>
      <c r="BJ128" s="1175"/>
      <c r="BK128" s="1175"/>
      <c r="BL128" s="1175"/>
      <c r="BM128" s="1175"/>
      <c r="BN128" s="1175"/>
      <c r="BO128" s="1175"/>
      <c r="BP128" s="1175"/>
      <c r="BQ128" s="1175"/>
      <c r="BR128" s="1175"/>
      <c r="BS128" s="1175"/>
      <c r="BT128" s="1175"/>
      <c r="BU128" s="1175"/>
      <c r="BV128" s="1175"/>
      <c r="BW128" s="1175"/>
      <c r="BX128" s="1175"/>
      <c r="BY128" s="1175"/>
      <c r="BZ128" s="1175"/>
      <c r="CA128" s="1175"/>
      <c r="CB128" s="1175"/>
      <c r="CC128" s="1175"/>
      <c r="CD128" s="1175"/>
      <c r="CE128" s="1175"/>
      <c r="CF128" s="1175"/>
      <c r="CG128" s="1175"/>
      <c r="CH128" s="1175"/>
      <c r="CI128" s="1175"/>
      <c r="CJ128" s="1175"/>
      <c r="CK128" s="1175"/>
      <c r="CL128" s="1175"/>
      <c r="CM128" s="1175"/>
      <c r="CN128" s="1175"/>
      <c r="CO128" s="1175"/>
      <c r="CP128" s="1175"/>
      <c r="CQ128" s="1175"/>
      <c r="CR128" s="1175"/>
      <c r="CS128" s="1175"/>
      <c r="CT128" s="1175"/>
      <c r="CU128" s="1175"/>
      <c r="CV128" s="1175"/>
      <c r="CW128" s="1175"/>
      <c r="CX128" s="1175"/>
      <c r="CY128" s="1175"/>
      <c r="CZ128" s="1175"/>
      <c r="DA128" s="1175"/>
      <c r="DB128" s="1175"/>
      <c r="DC128" s="1175"/>
      <c r="DD128" s="1175"/>
      <c r="DE128" s="1175"/>
      <c r="DF128" s="1175"/>
      <c r="DG128" s="1175"/>
      <c r="DH128" s="1175"/>
      <c r="DI128" s="1175"/>
      <c r="DJ128" s="1175"/>
      <c r="DK128" s="1175"/>
      <c r="DL128" s="1175"/>
      <c r="DM128" s="1175"/>
      <c r="DN128" s="1175"/>
      <c r="DO128" s="1175"/>
    </row>
    <row r="129" spans="2:119" s="1178" customFormat="1">
      <c r="B129" s="1191"/>
      <c r="C129" s="1192"/>
      <c r="D129" s="1193"/>
      <c r="E129" s="1194"/>
      <c r="F129" s="1195"/>
      <c r="G129" s="1195"/>
      <c r="H129" s="1195"/>
      <c r="I129" s="1195"/>
      <c r="J129" s="1195"/>
      <c r="K129" s="1195"/>
      <c r="L129" s="1196"/>
      <c r="M129" s="1196"/>
      <c r="N129" s="1196"/>
      <c r="O129" s="1196"/>
      <c r="P129" s="1196"/>
      <c r="Q129" s="1195"/>
      <c r="R129" s="1195"/>
      <c r="S129" s="1195"/>
      <c r="T129" s="1195"/>
      <c r="U129" s="1195"/>
      <c r="V129" s="1196"/>
      <c r="W129" s="1196"/>
      <c r="X129" s="1195"/>
      <c r="Y129" s="1195"/>
      <c r="Z129" s="1175"/>
      <c r="AA129" s="1175"/>
      <c r="AB129" s="1191"/>
      <c r="AC129" s="1192"/>
      <c r="AD129" s="1193"/>
      <c r="AE129" s="1194"/>
      <c r="AF129" s="1195"/>
      <c r="AG129" s="1195"/>
      <c r="AH129" s="1195"/>
      <c r="AI129" s="1195"/>
      <c r="AJ129" s="1195"/>
      <c r="AK129" s="1195"/>
      <c r="AL129" s="1196"/>
      <c r="AM129" s="1196"/>
      <c r="AN129" s="1196"/>
      <c r="AO129" s="1196"/>
      <c r="AP129" s="1196"/>
      <c r="AQ129" s="1195"/>
      <c r="AR129" s="1195"/>
      <c r="AS129" s="1195"/>
      <c r="AT129" s="1195"/>
      <c r="AU129" s="1195"/>
      <c r="AV129" s="1196"/>
      <c r="AW129" s="1196"/>
      <c r="AX129" s="1195"/>
      <c r="AY129" s="1195"/>
      <c r="AZ129" s="1175"/>
      <c r="BA129" s="1175"/>
      <c r="BB129" s="1175"/>
      <c r="BC129" s="1175"/>
      <c r="BD129" s="1175"/>
      <c r="BE129" s="1175"/>
      <c r="BF129" s="1175"/>
      <c r="BG129" s="1175"/>
      <c r="BH129" s="1175"/>
      <c r="BI129" s="1175"/>
      <c r="BJ129" s="1175"/>
      <c r="BK129" s="1175"/>
      <c r="BL129" s="1175"/>
      <c r="BM129" s="1175"/>
      <c r="BN129" s="1175"/>
      <c r="BO129" s="1175"/>
      <c r="BP129" s="1175"/>
      <c r="BQ129" s="1175"/>
      <c r="BR129" s="1175"/>
      <c r="BS129" s="1175"/>
      <c r="BT129" s="1175"/>
      <c r="BU129" s="1175"/>
      <c r="BV129" s="1175"/>
      <c r="BW129" s="1175"/>
      <c r="BX129" s="1175"/>
      <c r="BY129" s="1175"/>
      <c r="BZ129" s="1175"/>
      <c r="CA129" s="1175"/>
      <c r="CB129" s="1175"/>
      <c r="CC129" s="1175"/>
      <c r="CD129" s="1175"/>
      <c r="CE129" s="1175"/>
      <c r="CF129" s="1175"/>
      <c r="CG129" s="1175"/>
      <c r="CH129" s="1175"/>
      <c r="CI129" s="1175"/>
      <c r="CJ129" s="1175"/>
      <c r="CK129" s="1175"/>
      <c r="CL129" s="1175"/>
      <c r="CM129" s="1175"/>
      <c r="CN129" s="1175"/>
      <c r="CO129" s="1175"/>
      <c r="CP129" s="1175"/>
      <c r="CQ129" s="1175"/>
      <c r="CR129" s="1175"/>
      <c r="CS129" s="1175"/>
      <c r="CT129" s="1175"/>
      <c r="CU129" s="1175"/>
      <c r="CV129" s="1175"/>
      <c r="CW129" s="1175"/>
      <c r="CX129" s="1175"/>
      <c r="CY129" s="1175"/>
      <c r="CZ129" s="1175"/>
      <c r="DA129" s="1175"/>
      <c r="DB129" s="1175"/>
      <c r="DC129" s="1175"/>
      <c r="DD129" s="1175"/>
      <c r="DE129" s="1175"/>
      <c r="DF129" s="1175"/>
      <c r="DG129" s="1175"/>
      <c r="DH129" s="1175"/>
      <c r="DI129" s="1175"/>
      <c r="DJ129" s="1175"/>
      <c r="DK129" s="1175"/>
      <c r="DL129" s="1175"/>
      <c r="DM129" s="1175"/>
      <c r="DN129" s="1175"/>
      <c r="DO129" s="1175"/>
    </row>
    <row r="130" spans="2:119" s="1178" customFormat="1">
      <c r="B130" s="1191"/>
      <c r="C130" s="1192"/>
      <c r="D130" s="1193"/>
      <c r="E130" s="1194"/>
      <c r="F130" s="1195"/>
      <c r="G130" s="1195"/>
      <c r="H130" s="1195"/>
      <c r="I130" s="1195"/>
      <c r="J130" s="1195"/>
      <c r="K130" s="1195"/>
      <c r="L130" s="1196"/>
      <c r="M130" s="1196"/>
      <c r="N130" s="1196"/>
      <c r="O130" s="1196"/>
      <c r="P130" s="1196"/>
      <c r="Q130" s="1195"/>
      <c r="R130" s="1195"/>
      <c r="S130" s="1195"/>
      <c r="T130" s="1195"/>
      <c r="U130" s="1195"/>
      <c r="V130" s="1196"/>
      <c r="W130" s="1196"/>
      <c r="X130" s="1195"/>
      <c r="Y130" s="1195"/>
      <c r="Z130" s="1175"/>
      <c r="AA130" s="1175"/>
      <c r="AB130" s="1191"/>
      <c r="AC130" s="1192"/>
      <c r="AD130" s="1193"/>
      <c r="AE130" s="1194"/>
      <c r="AF130" s="1195"/>
      <c r="AG130" s="1195"/>
      <c r="AH130" s="1195"/>
      <c r="AI130" s="1195"/>
      <c r="AJ130" s="1195"/>
      <c r="AK130" s="1195"/>
      <c r="AL130" s="1196"/>
      <c r="AM130" s="1196"/>
      <c r="AN130" s="1196"/>
      <c r="AO130" s="1196"/>
      <c r="AP130" s="1196"/>
      <c r="AQ130" s="1195"/>
      <c r="AR130" s="1195"/>
      <c r="AS130" s="1195"/>
      <c r="AT130" s="1195"/>
      <c r="AU130" s="1195"/>
      <c r="AV130" s="1196"/>
      <c r="AW130" s="1196"/>
      <c r="AX130" s="1195"/>
      <c r="AY130" s="1195"/>
      <c r="AZ130" s="1175"/>
      <c r="BA130" s="1175"/>
      <c r="BB130" s="1175"/>
      <c r="BC130" s="1175"/>
      <c r="BD130" s="1175"/>
      <c r="BE130" s="1175"/>
      <c r="BF130" s="1175"/>
      <c r="BG130" s="1175"/>
      <c r="BH130" s="1175"/>
      <c r="BI130" s="1175"/>
      <c r="BJ130" s="1175"/>
      <c r="BK130" s="1175"/>
      <c r="BL130" s="1175"/>
      <c r="BM130" s="1175"/>
      <c r="BN130" s="1175"/>
      <c r="BO130" s="1175"/>
      <c r="BP130" s="1175"/>
      <c r="BQ130" s="1175"/>
      <c r="BR130" s="1175"/>
      <c r="BS130" s="1175"/>
      <c r="BT130" s="1175"/>
      <c r="BU130" s="1175"/>
      <c r="BV130" s="1175"/>
      <c r="BW130" s="1175"/>
      <c r="BX130" s="1175"/>
      <c r="BY130" s="1175"/>
      <c r="BZ130" s="1175"/>
      <c r="CA130" s="1175"/>
      <c r="CB130" s="1175"/>
      <c r="CC130" s="1175"/>
      <c r="CD130" s="1175"/>
      <c r="CE130" s="1175"/>
      <c r="CF130" s="1175"/>
      <c r="CG130" s="1175"/>
      <c r="CH130" s="1175"/>
      <c r="CI130" s="1175"/>
      <c r="CJ130" s="1175"/>
      <c r="CK130" s="1175"/>
      <c r="CL130" s="1175"/>
      <c r="CM130" s="1175"/>
      <c r="CN130" s="1175"/>
      <c r="CO130" s="1175"/>
      <c r="CP130" s="1175"/>
      <c r="CQ130" s="1175"/>
      <c r="CR130" s="1175"/>
      <c r="CS130" s="1175"/>
      <c r="CT130" s="1175"/>
      <c r="CU130" s="1175"/>
      <c r="CV130" s="1175"/>
      <c r="CW130" s="1175"/>
      <c r="CX130" s="1175"/>
      <c r="CY130" s="1175"/>
      <c r="CZ130" s="1175"/>
      <c r="DA130" s="1175"/>
      <c r="DB130" s="1175"/>
      <c r="DC130" s="1175"/>
      <c r="DD130" s="1175"/>
      <c r="DE130" s="1175"/>
      <c r="DF130" s="1175"/>
      <c r="DG130" s="1175"/>
      <c r="DH130" s="1175"/>
      <c r="DI130" s="1175"/>
      <c r="DJ130" s="1175"/>
      <c r="DK130" s="1175"/>
      <c r="DL130" s="1175"/>
      <c r="DM130" s="1175"/>
      <c r="DN130" s="1175"/>
      <c r="DO130" s="1175"/>
    </row>
    <row r="131" spans="2:119" s="1178" customFormat="1">
      <c r="B131" s="1191"/>
      <c r="C131" s="1192"/>
      <c r="D131" s="1193"/>
      <c r="E131" s="1194"/>
      <c r="F131" s="1195"/>
      <c r="G131" s="1195"/>
      <c r="H131" s="1195"/>
      <c r="I131" s="1195"/>
      <c r="J131" s="1195"/>
      <c r="K131" s="1195"/>
      <c r="L131" s="1196"/>
      <c r="M131" s="1196"/>
      <c r="N131" s="1196"/>
      <c r="O131" s="1196"/>
      <c r="P131" s="1196"/>
      <c r="Q131" s="1195"/>
      <c r="R131" s="1195"/>
      <c r="S131" s="1195"/>
      <c r="T131" s="1195"/>
      <c r="U131" s="1195"/>
      <c r="V131" s="1196"/>
      <c r="W131" s="1196"/>
      <c r="X131" s="1195"/>
      <c r="Y131" s="1195"/>
      <c r="Z131" s="1175"/>
      <c r="AA131" s="1175"/>
      <c r="AB131" s="1191"/>
      <c r="AC131" s="1192"/>
      <c r="AD131" s="1193"/>
      <c r="AE131" s="1194"/>
      <c r="AF131" s="1195"/>
      <c r="AG131" s="1195"/>
      <c r="AH131" s="1195"/>
      <c r="AI131" s="1195"/>
      <c r="AJ131" s="1195"/>
      <c r="AK131" s="1195"/>
      <c r="AL131" s="1196"/>
      <c r="AM131" s="1196"/>
      <c r="AN131" s="1196"/>
      <c r="AO131" s="1196"/>
      <c r="AP131" s="1196"/>
      <c r="AQ131" s="1195"/>
      <c r="AR131" s="1195"/>
      <c r="AS131" s="1195"/>
      <c r="AT131" s="1195"/>
      <c r="AU131" s="1195"/>
      <c r="AV131" s="1196"/>
      <c r="AW131" s="1196"/>
      <c r="AX131" s="1195"/>
      <c r="AY131" s="1195"/>
      <c r="AZ131" s="1175"/>
      <c r="BA131" s="1175"/>
      <c r="BB131" s="1175"/>
      <c r="BC131" s="1175"/>
      <c r="BD131" s="1175"/>
      <c r="BE131" s="1175"/>
      <c r="BF131" s="1175"/>
      <c r="BG131" s="1175"/>
      <c r="BH131" s="1175"/>
      <c r="BI131" s="1175"/>
      <c r="BJ131" s="1175"/>
      <c r="BK131" s="1175"/>
      <c r="BL131" s="1175"/>
      <c r="BM131" s="1175"/>
      <c r="BN131" s="1175"/>
      <c r="BO131" s="1175"/>
      <c r="BP131" s="1175"/>
      <c r="BQ131" s="1175"/>
      <c r="BR131" s="1175"/>
      <c r="BS131" s="1175"/>
      <c r="BT131" s="1175"/>
      <c r="BU131" s="1175"/>
      <c r="BV131" s="1175"/>
      <c r="BW131" s="1175"/>
      <c r="BX131" s="1175"/>
      <c r="BY131" s="1175"/>
      <c r="BZ131" s="1175"/>
      <c r="CA131" s="1175"/>
      <c r="CB131" s="1175"/>
      <c r="CC131" s="1175"/>
      <c r="CD131" s="1175"/>
      <c r="CE131" s="1175"/>
      <c r="CF131" s="1175"/>
      <c r="CG131" s="1175"/>
      <c r="CH131" s="1175"/>
      <c r="CI131" s="1175"/>
      <c r="CJ131" s="1175"/>
      <c r="CK131" s="1175"/>
      <c r="CL131" s="1175"/>
      <c r="CM131" s="1175"/>
      <c r="CN131" s="1175"/>
      <c r="CO131" s="1175"/>
      <c r="CP131" s="1175"/>
      <c r="CQ131" s="1175"/>
      <c r="CR131" s="1175"/>
      <c r="CS131" s="1175"/>
      <c r="CT131" s="1175"/>
      <c r="CU131" s="1175"/>
      <c r="CV131" s="1175"/>
      <c r="CW131" s="1175"/>
      <c r="CX131" s="1175"/>
      <c r="CY131" s="1175"/>
      <c r="CZ131" s="1175"/>
      <c r="DA131" s="1175"/>
      <c r="DB131" s="1175"/>
      <c r="DC131" s="1175"/>
      <c r="DD131" s="1175"/>
      <c r="DE131" s="1175"/>
      <c r="DF131" s="1175"/>
      <c r="DG131" s="1175"/>
      <c r="DH131" s="1175"/>
      <c r="DI131" s="1175"/>
      <c r="DJ131" s="1175"/>
      <c r="DK131" s="1175"/>
      <c r="DL131" s="1175"/>
      <c r="DM131" s="1175"/>
      <c r="DN131" s="1175"/>
      <c r="DO131" s="1175"/>
    </row>
    <row r="132" spans="2:119" s="1178" customFormat="1">
      <c r="B132" s="1191"/>
      <c r="C132" s="1192"/>
      <c r="D132" s="1193"/>
      <c r="E132" s="1194"/>
      <c r="F132" s="1195"/>
      <c r="G132" s="1195"/>
      <c r="H132" s="1195"/>
      <c r="I132" s="1195"/>
      <c r="J132" s="1195"/>
      <c r="K132" s="1195"/>
      <c r="L132" s="1196"/>
      <c r="M132" s="1196"/>
      <c r="N132" s="1196"/>
      <c r="O132" s="1196"/>
      <c r="P132" s="1196"/>
      <c r="Q132" s="1195"/>
      <c r="R132" s="1195"/>
      <c r="S132" s="1195"/>
      <c r="T132" s="1195"/>
      <c r="U132" s="1195"/>
      <c r="V132" s="1196"/>
      <c r="W132" s="1196"/>
      <c r="X132" s="1195"/>
      <c r="Y132" s="1195"/>
      <c r="Z132" s="1175"/>
      <c r="AA132" s="1175"/>
      <c r="AB132" s="1191"/>
      <c r="AC132" s="1192"/>
      <c r="AD132" s="1193"/>
      <c r="AE132" s="1194"/>
      <c r="AF132" s="1195"/>
      <c r="AG132" s="1195"/>
      <c r="AH132" s="1195"/>
      <c r="AI132" s="1195"/>
      <c r="AJ132" s="1195"/>
      <c r="AK132" s="1195"/>
      <c r="AL132" s="1196"/>
      <c r="AM132" s="1196"/>
      <c r="AN132" s="1196"/>
      <c r="AO132" s="1196"/>
      <c r="AP132" s="1196"/>
      <c r="AQ132" s="1195"/>
      <c r="AR132" s="1195"/>
      <c r="AS132" s="1195"/>
      <c r="AT132" s="1195"/>
      <c r="AU132" s="1195"/>
      <c r="AV132" s="1196"/>
      <c r="AW132" s="1196"/>
      <c r="AX132" s="1195"/>
      <c r="AY132" s="1195"/>
      <c r="AZ132" s="1175"/>
      <c r="BA132" s="1175"/>
      <c r="BB132" s="1175"/>
      <c r="BC132" s="1175"/>
      <c r="BD132" s="1175"/>
      <c r="BE132" s="1175"/>
      <c r="BF132" s="1175"/>
      <c r="BG132" s="1175"/>
      <c r="BH132" s="1175"/>
      <c r="BI132" s="1175"/>
      <c r="BJ132" s="1175"/>
      <c r="BK132" s="1175"/>
      <c r="BL132" s="1175"/>
      <c r="BM132" s="1175"/>
      <c r="BN132" s="1175"/>
      <c r="BO132" s="1175"/>
      <c r="BP132" s="1175"/>
      <c r="BQ132" s="1175"/>
      <c r="BR132" s="1175"/>
      <c r="BS132" s="1175"/>
      <c r="BT132" s="1175"/>
      <c r="BU132" s="1175"/>
      <c r="BV132" s="1175"/>
      <c r="BW132" s="1175"/>
      <c r="BX132" s="1175"/>
      <c r="BY132" s="1175"/>
      <c r="BZ132" s="1175"/>
      <c r="CA132" s="1175"/>
      <c r="CB132" s="1175"/>
      <c r="CC132" s="1175"/>
      <c r="CD132" s="1175"/>
      <c r="CE132" s="1175"/>
      <c r="CF132" s="1175"/>
      <c r="CG132" s="1175"/>
      <c r="CH132" s="1175"/>
      <c r="CI132" s="1175"/>
      <c r="CJ132" s="1175"/>
      <c r="CK132" s="1175"/>
      <c r="CL132" s="1175"/>
      <c r="CM132" s="1175"/>
      <c r="CN132" s="1175"/>
      <c r="CO132" s="1175"/>
      <c r="CP132" s="1175"/>
      <c r="CQ132" s="1175"/>
      <c r="CR132" s="1175"/>
      <c r="CS132" s="1175"/>
      <c r="CT132" s="1175"/>
      <c r="CU132" s="1175"/>
      <c r="CV132" s="1175"/>
      <c r="CW132" s="1175"/>
      <c r="CX132" s="1175"/>
      <c r="CY132" s="1175"/>
      <c r="CZ132" s="1175"/>
      <c r="DA132" s="1175"/>
      <c r="DB132" s="1175"/>
      <c r="DC132" s="1175"/>
      <c r="DD132" s="1175"/>
      <c r="DE132" s="1175"/>
      <c r="DF132" s="1175"/>
      <c r="DG132" s="1175"/>
      <c r="DH132" s="1175"/>
      <c r="DI132" s="1175"/>
      <c r="DJ132" s="1175"/>
      <c r="DK132" s="1175"/>
      <c r="DL132" s="1175"/>
      <c r="DM132" s="1175"/>
      <c r="DN132" s="1175"/>
      <c r="DO132" s="1175"/>
    </row>
    <row r="133" spans="2:119" s="1178" customFormat="1">
      <c r="B133" s="1191"/>
      <c r="C133" s="1192"/>
      <c r="D133" s="1193"/>
      <c r="E133" s="1194"/>
      <c r="F133" s="1195"/>
      <c r="G133" s="1195"/>
      <c r="H133" s="1195"/>
      <c r="I133" s="1195"/>
      <c r="J133" s="1195"/>
      <c r="K133" s="1195"/>
      <c r="L133" s="1196"/>
      <c r="M133" s="1196"/>
      <c r="N133" s="1196"/>
      <c r="O133" s="1196"/>
      <c r="P133" s="1196"/>
      <c r="Q133" s="1195"/>
      <c r="R133" s="1195"/>
      <c r="S133" s="1195"/>
      <c r="T133" s="1195"/>
      <c r="U133" s="1195"/>
      <c r="V133" s="1196"/>
      <c r="W133" s="1196"/>
      <c r="X133" s="1195"/>
      <c r="Y133" s="1195"/>
      <c r="Z133" s="1175"/>
      <c r="AA133" s="1175"/>
      <c r="AB133" s="1191"/>
      <c r="AC133" s="1192"/>
      <c r="AD133" s="1193"/>
      <c r="AE133" s="1194"/>
      <c r="AF133" s="1195"/>
      <c r="AG133" s="1195"/>
      <c r="AH133" s="1195"/>
      <c r="AI133" s="1195"/>
      <c r="AJ133" s="1195"/>
      <c r="AK133" s="1195"/>
      <c r="AL133" s="1196"/>
      <c r="AM133" s="1196"/>
      <c r="AN133" s="1196"/>
      <c r="AO133" s="1196"/>
      <c r="AP133" s="1196"/>
      <c r="AQ133" s="1195"/>
      <c r="AR133" s="1195"/>
      <c r="AS133" s="1195"/>
      <c r="AT133" s="1195"/>
      <c r="AU133" s="1195"/>
      <c r="AV133" s="1196"/>
      <c r="AW133" s="1196"/>
      <c r="AX133" s="1195"/>
      <c r="AY133" s="1195"/>
      <c r="AZ133" s="1175"/>
      <c r="BA133" s="1175"/>
      <c r="BB133" s="1175"/>
      <c r="BC133" s="1175"/>
      <c r="BD133" s="1175"/>
      <c r="BE133" s="1175"/>
      <c r="BF133" s="1175"/>
      <c r="BG133" s="1175"/>
      <c r="BH133" s="1175"/>
      <c r="BI133" s="1175"/>
      <c r="BJ133" s="1175"/>
      <c r="BK133" s="1175"/>
      <c r="BL133" s="1175"/>
      <c r="BM133" s="1175"/>
      <c r="BN133" s="1175"/>
      <c r="BO133" s="1175"/>
      <c r="BP133" s="1175"/>
      <c r="BQ133" s="1175"/>
      <c r="BR133" s="1175"/>
      <c r="BS133" s="1175"/>
      <c r="BT133" s="1175"/>
      <c r="BU133" s="1175"/>
      <c r="BV133" s="1175"/>
      <c r="BW133" s="1175"/>
      <c r="BX133" s="1175"/>
      <c r="BY133" s="1175"/>
      <c r="BZ133" s="1175"/>
      <c r="CA133" s="1175"/>
      <c r="CB133" s="1175"/>
      <c r="CC133" s="1175"/>
      <c r="CD133" s="1175"/>
      <c r="CE133" s="1175"/>
      <c r="CF133" s="1175"/>
      <c r="CG133" s="1175"/>
      <c r="CH133" s="1175"/>
      <c r="CI133" s="1175"/>
      <c r="CJ133" s="1175"/>
      <c r="CK133" s="1175"/>
      <c r="CL133" s="1175"/>
      <c r="CM133" s="1175"/>
      <c r="CN133" s="1175"/>
      <c r="CO133" s="1175"/>
      <c r="CP133" s="1175"/>
      <c r="CQ133" s="1175"/>
      <c r="CR133" s="1175"/>
      <c r="CS133" s="1175"/>
      <c r="CT133" s="1175"/>
      <c r="CU133" s="1175"/>
      <c r="CV133" s="1175"/>
      <c r="CW133" s="1175"/>
      <c r="CX133" s="1175"/>
      <c r="CY133" s="1175"/>
      <c r="CZ133" s="1175"/>
      <c r="DA133" s="1175"/>
      <c r="DB133" s="1175"/>
      <c r="DC133" s="1175"/>
      <c r="DD133" s="1175"/>
      <c r="DE133" s="1175"/>
      <c r="DF133" s="1175"/>
      <c r="DG133" s="1175"/>
      <c r="DH133" s="1175"/>
      <c r="DI133" s="1175"/>
      <c r="DJ133" s="1175"/>
      <c r="DK133" s="1175"/>
      <c r="DL133" s="1175"/>
      <c r="DM133" s="1175"/>
      <c r="DN133" s="1175"/>
      <c r="DO133" s="1175"/>
    </row>
    <row r="134" spans="2:119" s="1178" customFormat="1">
      <c r="B134" s="1191"/>
      <c r="C134" s="1192"/>
      <c r="D134" s="1193"/>
      <c r="E134" s="1194"/>
      <c r="F134" s="1195"/>
      <c r="G134" s="1195"/>
      <c r="H134" s="1195"/>
      <c r="I134" s="1195"/>
      <c r="J134" s="1195"/>
      <c r="K134" s="1195"/>
      <c r="L134" s="1196"/>
      <c r="M134" s="1196"/>
      <c r="N134" s="1196"/>
      <c r="O134" s="1196"/>
      <c r="P134" s="1196"/>
      <c r="Q134" s="1195"/>
      <c r="R134" s="1195"/>
      <c r="S134" s="1195"/>
      <c r="T134" s="1195"/>
      <c r="U134" s="1195"/>
      <c r="V134" s="1196"/>
      <c r="W134" s="1196"/>
      <c r="X134" s="1195"/>
      <c r="Y134" s="1195"/>
      <c r="Z134" s="1175"/>
      <c r="AA134" s="1175"/>
      <c r="AB134" s="1191"/>
      <c r="AC134" s="1192"/>
      <c r="AD134" s="1193"/>
      <c r="AE134" s="1194"/>
      <c r="AF134" s="1195"/>
      <c r="AG134" s="1195"/>
      <c r="AH134" s="1195"/>
      <c r="AI134" s="1195"/>
      <c r="AJ134" s="1195"/>
      <c r="AK134" s="1195"/>
      <c r="AL134" s="1196"/>
      <c r="AM134" s="1196"/>
      <c r="AN134" s="1196"/>
      <c r="AO134" s="1196"/>
      <c r="AP134" s="1196"/>
      <c r="AQ134" s="1195"/>
      <c r="AR134" s="1195"/>
      <c r="AS134" s="1195"/>
      <c r="AT134" s="1195"/>
      <c r="AU134" s="1195"/>
      <c r="AV134" s="1196"/>
      <c r="AW134" s="1196"/>
      <c r="AX134" s="1195"/>
      <c r="AY134" s="1195"/>
      <c r="AZ134" s="1175"/>
      <c r="BA134" s="1175"/>
      <c r="BB134" s="1175"/>
      <c r="BC134" s="1175"/>
      <c r="BD134" s="1175"/>
      <c r="BE134" s="1175"/>
      <c r="BF134" s="1175"/>
      <c r="BG134" s="1175"/>
      <c r="BH134" s="1175"/>
      <c r="BI134" s="1175"/>
      <c r="BJ134" s="1175"/>
      <c r="BK134" s="1175"/>
      <c r="BL134" s="1175"/>
      <c r="BM134" s="1175"/>
      <c r="BN134" s="1175"/>
      <c r="BO134" s="1175"/>
      <c r="BP134" s="1175"/>
      <c r="BQ134" s="1175"/>
      <c r="BR134" s="1175"/>
      <c r="BS134" s="1175"/>
      <c r="BT134" s="1175"/>
      <c r="BU134" s="1175"/>
      <c r="BV134" s="1175"/>
      <c r="BW134" s="1175"/>
      <c r="BX134" s="1175"/>
      <c r="BY134" s="1175"/>
      <c r="BZ134" s="1175"/>
      <c r="CA134" s="1175"/>
      <c r="CB134" s="1175"/>
      <c r="CC134" s="1175"/>
      <c r="CD134" s="1175"/>
      <c r="CE134" s="1175"/>
      <c r="CF134" s="1175"/>
      <c r="CG134" s="1175"/>
      <c r="CH134" s="1175"/>
      <c r="CI134" s="1175"/>
      <c r="CJ134" s="1175"/>
      <c r="CK134" s="1175"/>
      <c r="CL134" s="1175"/>
      <c r="CM134" s="1175"/>
      <c r="CN134" s="1175"/>
      <c r="CO134" s="1175"/>
      <c r="CP134" s="1175"/>
      <c r="CQ134" s="1175"/>
      <c r="CR134" s="1175"/>
      <c r="CS134" s="1175"/>
      <c r="CT134" s="1175"/>
      <c r="CU134" s="1175"/>
      <c r="CV134" s="1175"/>
      <c r="CW134" s="1175"/>
      <c r="CX134" s="1175"/>
      <c r="CY134" s="1175"/>
      <c r="CZ134" s="1175"/>
      <c r="DA134" s="1175"/>
      <c r="DB134" s="1175"/>
      <c r="DC134" s="1175"/>
      <c r="DD134" s="1175"/>
      <c r="DE134" s="1175"/>
      <c r="DF134" s="1175"/>
      <c r="DG134" s="1175"/>
      <c r="DH134" s="1175"/>
      <c r="DI134" s="1175"/>
      <c r="DJ134" s="1175"/>
      <c r="DK134" s="1175"/>
      <c r="DL134" s="1175"/>
      <c r="DM134" s="1175"/>
      <c r="DN134" s="1175"/>
      <c r="DO134" s="1175"/>
    </row>
    <row r="135" spans="2:119" s="1178" customFormat="1">
      <c r="B135" s="1191"/>
      <c r="C135" s="1192"/>
      <c r="D135" s="1193"/>
      <c r="E135" s="1194"/>
      <c r="F135" s="1195"/>
      <c r="G135" s="1195"/>
      <c r="H135" s="1195"/>
      <c r="I135" s="1195"/>
      <c r="J135" s="1195"/>
      <c r="K135" s="1195"/>
      <c r="L135" s="1196"/>
      <c r="M135" s="1196"/>
      <c r="N135" s="1196"/>
      <c r="O135" s="1196"/>
      <c r="P135" s="1196"/>
      <c r="Q135" s="1195"/>
      <c r="R135" s="1195"/>
      <c r="S135" s="1195"/>
      <c r="T135" s="1195"/>
      <c r="U135" s="1195"/>
      <c r="V135" s="1196"/>
      <c r="W135" s="1196"/>
      <c r="X135" s="1195"/>
      <c r="Y135" s="1195"/>
      <c r="Z135" s="1175"/>
      <c r="AA135" s="1175"/>
      <c r="AB135" s="1191"/>
      <c r="AC135" s="1192"/>
      <c r="AD135" s="1193"/>
      <c r="AE135" s="1194"/>
      <c r="AF135" s="1195"/>
      <c r="AG135" s="1195"/>
      <c r="AH135" s="1195"/>
      <c r="AI135" s="1195"/>
      <c r="AJ135" s="1195"/>
      <c r="AK135" s="1195"/>
      <c r="AL135" s="1196"/>
      <c r="AM135" s="1196"/>
      <c r="AN135" s="1196"/>
      <c r="AO135" s="1196"/>
      <c r="AP135" s="1196"/>
      <c r="AQ135" s="1195"/>
      <c r="AR135" s="1195"/>
      <c r="AS135" s="1195"/>
      <c r="AT135" s="1195"/>
      <c r="AU135" s="1195"/>
      <c r="AV135" s="1196"/>
      <c r="AW135" s="1196"/>
      <c r="AX135" s="1195"/>
      <c r="AY135" s="1195"/>
      <c r="AZ135" s="1175"/>
      <c r="BA135" s="1175"/>
      <c r="BB135" s="1175"/>
      <c r="BC135" s="1175"/>
      <c r="BD135" s="1175"/>
      <c r="BE135" s="1175"/>
      <c r="BF135" s="1175"/>
      <c r="BG135" s="1175"/>
      <c r="BH135" s="1175"/>
      <c r="BI135" s="1175"/>
      <c r="BJ135" s="1175"/>
      <c r="BK135" s="1175"/>
      <c r="BL135" s="1175"/>
      <c r="BM135" s="1175"/>
      <c r="BN135" s="1175"/>
      <c r="BO135" s="1175"/>
      <c r="BP135" s="1175"/>
      <c r="BQ135" s="1175"/>
      <c r="BR135" s="1175"/>
      <c r="BS135" s="1175"/>
      <c r="BT135" s="1175"/>
      <c r="BU135" s="1175"/>
      <c r="BV135" s="1175"/>
      <c r="BW135" s="1175"/>
      <c r="BX135" s="1175"/>
      <c r="BY135" s="1175"/>
      <c r="BZ135" s="1175"/>
      <c r="CA135" s="1175"/>
      <c r="CB135" s="1175"/>
      <c r="CC135" s="1175"/>
      <c r="CD135" s="1175"/>
      <c r="CE135" s="1175"/>
      <c r="CF135" s="1175"/>
      <c r="CG135" s="1175"/>
      <c r="CH135" s="1175"/>
      <c r="CI135" s="1175"/>
      <c r="CJ135" s="1175"/>
      <c r="CK135" s="1175"/>
      <c r="CL135" s="1175"/>
      <c r="CM135" s="1175"/>
      <c r="CN135" s="1175"/>
      <c r="CO135" s="1175"/>
      <c r="CP135" s="1175"/>
      <c r="CQ135" s="1175"/>
      <c r="CR135" s="1175"/>
      <c r="CS135" s="1175"/>
      <c r="CT135" s="1175"/>
      <c r="CU135" s="1175"/>
      <c r="CV135" s="1175"/>
      <c r="CW135" s="1175"/>
      <c r="CX135" s="1175"/>
      <c r="CY135" s="1175"/>
      <c r="CZ135" s="1175"/>
      <c r="DA135" s="1175"/>
      <c r="DB135" s="1175"/>
      <c r="DC135" s="1175"/>
      <c r="DD135" s="1175"/>
      <c r="DE135" s="1175"/>
      <c r="DF135" s="1175"/>
      <c r="DG135" s="1175"/>
      <c r="DH135" s="1175"/>
      <c r="DI135" s="1175"/>
      <c r="DJ135" s="1175"/>
      <c r="DK135" s="1175"/>
      <c r="DL135" s="1175"/>
      <c r="DM135" s="1175"/>
      <c r="DN135" s="1175"/>
      <c r="DO135" s="1175"/>
    </row>
    <row r="136" spans="2:119" s="1178" customFormat="1">
      <c r="B136" s="1191"/>
      <c r="C136" s="1192"/>
      <c r="D136" s="1193"/>
      <c r="E136" s="1194"/>
      <c r="F136" s="1195"/>
      <c r="G136" s="1195"/>
      <c r="H136" s="1195"/>
      <c r="I136" s="1195"/>
      <c r="J136" s="1195"/>
      <c r="K136" s="1195"/>
      <c r="L136" s="1196"/>
      <c r="M136" s="1196"/>
      <c r="N136" s="1196"/>
      <c r="O136" s="1196"/>
      <c r="P136" s="1196"/>
      <c r="Q136" s="1195"/>
      <c r="R136" s="1195"/>
      <c r="S136" s="1195"/>
      <c r="T136" s="1195"/>
      <c r="U136" s="1195"/>
      <c r="V136" s="1196"/>
      <c r="W136" s="1196"/>
      <c r="X136" s="1195"/>
      <c r="Y136" s="1195"/>
      <c r="Z136" s="1175"/>
      <c r="AA136" s="1175"/>
      <c r="AB136" s="1191"/>
      <c r="AC136" s="1192"/>
      <c r="AD136" s="1193"/>
      <c r="AE136" s="1194"/>
      <c r="AF136" s="1195"/>
      <c r="AG136" s="1195"/>
      <c r="AH136" s="1195"/>
      <c r="AI136" s="1195"/>
      <c r="AJ136" s="1195"/>
      <c r="AK136" s="1195"/>
      <c r="AL136" s="1196"/>
      <c r="AM136" s="1196"/>
      <c r="AN136" s="1196"/>
      <c r="AO136" s="1196"/>
      <c r="AP136" s="1196"/>
      <c r="AQ136" s="1195"/>
      <c r="AR136" s="1195"/>
      <c r="AS136" s="1195"/>
      <c r="AT136" s="1195"/>
      <c r="AU136" s="1195"/>
      <c r="AV136" s="1196"/>
      <c r="AW136" s="1196"/>
      <c r="AX136" s="1195"/>
      <c r="AY136" s="1195"/>
      <c r="AZ136" s="1175"/>
      <c r="BA136" s="1175"/>
      <c r="BB136" s="1175"/>
      <c r="BC136" s="1175"/>
      <c r="BD136" s="1175"/>
      <c r="BE136" s="1175"/>
      <c r="BF136" s="1175"/>
      <c r="BG136" s="1175"/>
      <c r="BH136" s="1175"/>
      <c r="BI136" s="1175"/>
      <c r="BJ136" s="1175"/>
      <c r="BK136" s="1175"/>
      <c r="BL136" s="1175"/>
      <c r="BM136" s="1175"/>
      <c r="BN136" s="1175"/>
      <c r="BO136" s="1175"/>
      <c r="BP136" s="1175"/>
      <c r="BQ136" s="1175"/>
      <c r="BR136" s="1175"/>
      <c r="BS136" s="1175"/>
      <c r="BT136" s="1175"/>
      <c r="BU136" s="1175"/>
      <c r="BV136" s="1175"/>
      <c r="BW136" s="1175"/>
      <c r="BX136" s="1175"/>
      <c r="BY136" s="1175"/>
      <c r="BZ136" s="1175"/>
      <c r="CA136" s="1175"/>
      <c r="CB136" s="1175"/>
      <c r="CC136" s="1175"/>
      <c r="CD136" s="1175"/>
      <c r="CE136" s="1175"/>
      <c r="CF136" s="1175"/>
      <c r="CG136" s="1175"/>
      <c r="CH136" s="1175"/>
      <c r="CI136" s="1175"/>
      <c r="CJ136" s="1175"/>
      <c r="CK136" s="1175"/>
      <c r="CL136" s="1175"/>
      <c r="CM136" s="1175"/>
      <c r="CN136" s="1175"/>
      <c r="CO136" s="1175"/>
      <c r="CP136" s="1175"/>
      <c r="CQ136" s="1175"/>
      <c r="CR136" s="1175"/>
      <c r="CS136" s="1175"/>
      <c r="CT136" s="1175"/>
      <c r="CU136" s="1175"/>
      <c r="CV136" s="1175"/>
      <c r="CW136" s="1175"/>
      <c r="CX136" s="1175"/>
      <c r="CY136" s="1175"/>
      <c r="CZ136" s="1175"/>
      <c r="DA136" s="1175"/>
      <c r="DB136" s="1175"/>
      <c r="DC136" s="1175"/>
      <c r="DD136" s="1175"/>
      <c r="DE136" s="1175"/>
      <c r="DF136" s="1175"/>
      <c r="DG136" s="1175"/>
      <c r="DH136" s="1175"/>
      <c r="DI136" s="1175"/>
      <c r="DJ136" s="1175"/>
      <c r="DK136" s="1175"/>
      <c r="DL136" s="1175"/>
      <c r="DM136" s="1175"/>
      <c r="DN136" s="1175"/>
      <c r="DO136" s="1175"/>
    </row>
    <row r="137" spans="2:119" s="1178" customFormat="1">
      <c r="B137" s="1191"/>
      <c r="C137" s="1192"/>
      <c r="D137" s="1193"/>
      <c r="E137" s="1194"/>
      <c r="F137" s="1195"/>
      <c r="G137" s="1195"/>
      <c r="H137" s="1195"/>
      <c r="I137" s="1195"/>
      <c r="J137" s="1195"/>
      <c r="K137" s="1195"/>
      <c r="L137" s="1196"/>
      <c r="M137" s="1196"/>
      <c r="N137" s="1196"/>
      <c r="O137" s="1196"/>
      <c r="P137" s="1196"/>
      <c r="Q137" s="1195"/>
      <c r="R137" s="1195"/>
      <c r="S137" s="1195"/>
      <c r="T137" s="1195"/>
      <c r="U137" s="1195"/>
      <c r="V137" s="1196"/>
      <c r="W137" s="1196"/>
      <c r="X137" s="1195"/>
      <c r="Y137" s="1195"/>
      <c r="Z137" s="1175"/>
      <c r="AA137" s="1175"/>
      <c r="AB137" s="1191"/>
      <c r="AC137" s="1192"/>
      <c r="AD137" s="1193"/>
      <c r="AE137" s="1194"/>
      <c r="AF137" s="1195"/>
      <c r="AG137" s="1195"/>
      <c r="AH137" s="1195"/>
      <c r="AI137" s="1195"/>
      <c r="AJ137" s="1195"/>
      <c r="AK137" s="1195"/>
      <c r="AL137" s="1196"/>
      <c r="AM137" s="1196"/>
      <c r="AN137" s="1196"/>
      <c r="AO137" s="1196"/>
      <c r="AP137" s="1196"/>
      <c r="AQ137" s="1195"/>
      <c r="AR137" s="1195"/>
      <c r="AS137" s="1195"/>
      <c r="AT137" s="1195"/>
      <c r="AU137" s="1195"/>
      <c r="AV137" s="1196"/>
      <c r="AW137" s="1196"/>
      <c r="AX137" s="1195"/>
      <c r="AY137" s="1195"/>
      <c r="AZ137" s="1175"/>
      <c r="BA137" s="1175"/>
      <c r="BB137" s="1175"/>
      <c r="BC137" s="1175"/>
      <c r="BD137" s="1175"/>
      <c r="BE137" s="1175"/>
      <c r="BF137" s="1175"/>
      <c r="BG137" s="1175"/>
      <c r="BH137" s="1175"/>
      <c r="BI137" s="1175"/>
      <c r="BJ137" s="1175"/>
      <c r="BK137" s="1175"/>
      <c r="BL137" s="1175"/>
      <c r="BM137" s="1175"/>
      <c r="BN137" s="1175"/>
      <c r="BO137" s="1175"/>
      <c r="BP137" s="1175"/>
      <c r="BQ137" s="1175"/>
      <c r="BR137" s="1175"/>
      <c r="BS137" s="1175"/>
      <c r="BT137" s="1175"/>
      <c r="BU137" s="1175"/>
      <c r="BV137" s="1175"/>
      <c r="BW137" s="1175"/>
      <c r="BX137" s="1175"/>
      <c r="BY137" s="1175"/>
      <c r="BZ137" s="1175"/>
      <c r="CA137" s="1175"/>
      <c r="CB137" s="1175"/>
      <c r="CC137" s="1175"/>
      <c r="CD137" s="1175"/>
      <c r="CE137" s="1175"/>
      <c r="CF137" s="1175"/>
      <c r="CG137" s="1175"/>
      <c r="CH137" s="1175"/>
      <c r="CI137" s="1175"/>
      <c r="CJ137" s="1175"/>
      <c r="CK137" s="1175"/>
      <c r="CL137" s="1175"/>
      <c r="CM137" s="1175"/>
      <c r="CN137" s="1175"/>
      <c r="CO137" s="1175"/>
      <c r="CP137" s="1175"/>
      <c r="CQ137" s="1175"/>
      <c r="CR137" s="1175"/>
      <c r="CS137" s="1175"/>
      <c r="CT137" s="1175"/>
      <c r="CU137" s="1175"/>
      <c r="CV137" s="1175"/>
      <c r="CW137" s="1175"/>
      <c r="CX137" s="1175"/>
      <c r="CY137" s="1175"/>
      <c r="CZ137" s="1175"/>
      <c r="DA137" s="1175"/>
      <c r="DB137" s="1175"/>
      <c r="DC137" s="1175"/>
      <c r="DD137" s="1175"/>
      <c r="DE137" s="1175"/>
      <c r="DF137" s="1175"/>
      <c r="DG137" s="1175"/>
      <c r="DH137" s="1175"/>
      <c r="DI137" s="1175"/>
      <c r="DJ137" s="1175"/>
      <c r="DK137" s="1175"/>
      <c r="DL137" s="1175"/>
      <c r="DM137" s="1175"/>
      <c r="DN137" s="1175"/>
      <c r="DO137" s="1175"/>
    </row>
    <row r="138" spans="2:119" s="1178" customFormat="1">
      <c r="B138" s="1191"/>
      <c r="C138" s="1192"/>
      <c r="D138" s="1193"/>
      <c r="E138" s="1194"/>
      <c r="F138" s="1195"/>
      <c r="G138" s="1195"/>
      <c r="H138" s="1195"/>
      <c r="I138" s="1195"/>
      <c r="J138" s="1195"/>
      <c r="K138" s="1195"/>
      <c r="L138" s="1196"/>
      <c r="M138" s="1196"/>
      <c r="N138" s="1196"/>
      <c r="O138" s="1196"/>
      <c r="P138" s="1196"/>
      <c r="Q138" s="1195"/>
      <c r="R138" s="1195"/>
      <c r="S138" s="1195"/>
      <c r="T138" s="1195"/>
      <c r="U138" s="1195"/>
      <c r="V138" s="1196"/>
      <c r="W138" s="1196"/>
      <c r="X138" s="1195"/>
      <c r="Y138" s="1195"/>
      <c r="Z138" s="1175"/>
      <c r="AA138" s="1175"/>
      <c r="AB138" s="1191"/>
      <c r="AC138" s="1192"/>
      <c r="AD138" s="1193"/>
      <c r="AE138" s="1194"/>
      <c r="AF138" s="1195"/>
      <c r="AG138" s="1195"/>
      <c r="AH138" s="1195"/>
      <c r="AI138" s="1195"/>
      <c r="AJ138" s="1195"/>
      <c r="AK138" s="1195"/>
      <c r="AL138" s="1196"/>
      <c r="AM138" s="1196"/>
      <c r="AN138" s="1196"/>
      <c r="AO138" s="1196"/>
      <c r="AP138" s="1196"/>
      <c r="AQ138" s="1195"/>
      <c r="AR138" s="1195"/>
      <c r="AS138" s="1195"/>
      <c r="AT138" s="1195"/>
      <c r="AU138" s="1195"/>
      <c r="AV138" s="1196"/>
      <c r="AW138" s="1196"/>
      <c r="AX138" s="1195"/>
      <c r="AY138" s="1195"/>
      <c r="AZ138" s="1175"/>
      <c r="BA138" s="1175"/>
      <c r="BB138" s="1175"/>
      <c r="BC138" s="1175"/>
      <c r="BD138" s="1175"/>
      <c r="BE138" s="1175"/>
      <c r="BF138" s="1175"/>
      <c r="BG138" s="1175"/>
      <c r="BH138" s="1175"/>
      <c r="BI138" s="1175"/>
      <c r="BJ138" s="1175"/>
      <c r="BK138" s="1175"/>
      <c r="BL138" s="1175"/>
      <c r="BM138" s="1175"/>
      <c r="BN138" s="1175"/>
      <c r="BO138" s="1175"/>
      <c r="BP138" s="1175"/>
      <c r="BQ138" s="1175"/>
      <c r="BR138" s="1175"/>
      <c r="BS138" s="1175"/>
      <c r="BT138" s="1175"/>
      <c r="BU138" s="1175"/>
      <c r="BV138" s="1175"/>
      <c r="BW138" s="1175"/>
      <c r="BX138" s="1175"/>
      <c r="BY138" s="1175"/>
      <c r="BZ138" s="1175"/>
      <c r="CA138" s="1175"/>
      <c r="CB138" s="1175"/>
      <c r="CC138" s="1175"/>
      <c r="CD138" s="1175"/>
      <c r="CE138" s="1175"/>
      <c r="CF138" s="1175"/>
      <c r="CG138" s="1175"/>
      <c r="CH138" s="1175"/>
      <c r="CI138" s="1175"/>
      <c r="CJ138" s="1175"/>
      <c r="CK138" s="1175"/>
      <c r="CL138" s="1175"/>
      <c r="CM138" s="1175"/>
      <c r="CN138" s="1175"/>
      <c r="CO138" s="1175"/>
      <c r="CP138" s="1175"/>
      <c r="CQ138" s="1175"/>
      <c r="CR138" s="1175"/>
      <c r="CS138" s="1175"/>
      <c r="CT138" s="1175"/>
      <c r="CU138" s="1175"/>
      <c r="CV138" s="1175"/>
      <c r="CW138" s="1175"/>
      <c r="CX138" s="1175"/>
      <c r="CY138" s="1175"/>
      <c r="CZ138" s="1175"/>
      <c r="DA138" s="1175"/>
      <c r="DB138" s="1175"/>
      <c r="DC138" s="1175"/>
      <c r="DD138" s="1175"/>
      <c r="DE138" s="1175"/>
      <c r="DF138" s="1175"/>
      <c r="DG138" s="1175"/>
      <c r="DH138" s="1175"/>
      <c r="DI138" s="1175"/>
      <c r="DJ138" s="1175"/>
      <c r="DK138" s="1175"/>
      <c r="DL138" s="1175"/>
      <c r="DM138" s="1175"/>
      <c r="DN138" s="1175"/>
      <c r="DO138" s="1175"/>
    </row>
    <row r="139" spans="2:119" s="1178" customFormat="1">
      <c r="B139" s="1191"/>
      <c r="C139" s="1192"/>
      <c r="D139" s="1193"/>
      <c r="E139" s="1194"/>
      <c r="F139" s="1195"/>
      <c r="G139" s="1195"/>
      <c r="H139" s="1195"/>
      <c r="I139" s="1195"/>
      <c r="J139" s="1195"/>
      <c r="K139" s="1195"/>
      <c r="L139" s="1196"/>
      <c r="M139" s="1196"/>
      <c r="N139" s="1196"/>
      <c r="O139" s="1196"/>
      <c r="P139" s="1196"/>
      <c r="Q139" s="1195"/>
      <c r="R139" s="1195"/>
      <c r="S139" s="1195"/>
      <c r="T139" s="1195"/>
      <c r="U139" s="1195"/>
      <c r="V139" s="1196"/>
      <c r="W139" s="1196"/>
      <c r="X139" s="1195"/>
      <c r="Y139" s="1195"/>
      <c r="Z139" s="1175"/>
      <c r="AA139" s="1175"/>
      <c r="AB139" s="1191"/>
      <c r="AC139" s="1192"/>
      <c r="AD139" s="1193"/>
      <c r="AE139" s="1194"/>
      <c r="AF139" s="1195"/>
      <c r="AG139" s="1195"/>
      <c r="AH139" s="1195"/>
      <c r="AI139" s="1195"/>
      <c r="AJ139" s="1195"/>
      <c r="AK139" s="1195"/>
      <c r="AL139" s="1196"/>
      <c r="AM139" s="1196"/>
      <c r="AN139" s="1196"/>
      <c r="AO139" s="1196"/>
      <c r="AP139" s="1196"/>
      <c r="AQ139" s="1195"/>
      <c r="AR139" s="1195"/>
      <c r="AS139" s="1195"/>
      <c r="AT139" s="1195"/>
      <c r="AU139" s="1195"/>
      <c r="AV139" s="1196"/>
      <c r="AW139" s="1196"/>
      <c r="AX139" s="1195"/>
      <c r="AY139" s="1195"/>
      <c r="AZ139" s="1175"/>
      <c r="BA139" s="1175"/>
      <c r="BB139" s="1175"/>
      <c r="BC139" s="1175"/>
      <c r="BD139" s="1175"/>
      <c r="BE139" s="1175"/>
      <c r="BF139" s="1175"/>
      <c r="BG139" s="1175"/>
      <c r="BH139" s="1175"/>
      <c r="BI139" s="1175"/>
      <c r="BJ139" s="1175"/>
      <c r="BK139" s="1175"/>
      <c r="BL139" s="1175"/>
      <c r="BM139" s="1175"/>
      <c r="BN139" s="1175"/>
      <c r="BO139" s="1175"/>
      <c r="BP139" s="1175"/>
      <c r="BQ139" s="1175"/>
      <c r="BR139" s="1175"/>
      <c r="BS139" s="1175"/>
      <c r="BT139" s="1175"/>
      <c r="BU139" s="1175"/>
      <c r="BV139" s="1175"/>
      <c r="BW139" s="1175"/>
      <c r="BX139" s="1175"/>
      <c r="BY139" s="1175"/>
      <c r="BZ139" s="1175"/>
      <c r="CA139" s="1175"/>
      <c r="CB139" s="1175"/>
      <c r="CC139" s="1175"/>
      <c r="CD139" s="1175"/>
      <c r="CE139" s="1175"/>
      <c r="CF139" s="1175"/>
      <c r="CG139" s="1175"/>
      <c r="CH139" s="1175"/>
      <c r="CI139" s="1175"/>
      <c r="CJ139" s="1175"/>
      <c r="CK139" s="1175"/>
      <c r="CL139" s="1175"/>
      <c r="CM139" s="1175"/>
      <c r="CN139" s="1175"/>
      <c r="CO139" s="1175"/>
      <c r="CP139" s="1175"/>
      <c r="CQ139" s="1175"/>
      <c r="CR139" s="1175"/>
      <c r="CS139" s="1175"/>
      <c r="CT139" s="1175"/>
      <c r="CU139" s="1175"/>
      <c r="CV139" s="1175"/>
      <c r="CW139" s="1175"/>
      <c r="CX139" s="1175"/>
      <c r="CY139" s="1175"/>
      <c r="CZ139" s="1175"/>
      <c r="DA139" s="1175"/>
      <c r="DB139" s="1175"/>
      <c r="DC139" s="1175"/>
      <c r="DD139" s="1175"/>
      <c r="DE139" s="1175"/>
      <c r="DF139" s="1175"/>
      <c r="DG139" s="1175"/>
      <c r="DH139" s="1175"/>
      <c r="DI139" s="1175"/>
      <c r="DJ139" s="1175"/>
      <c r="DK139" s="1175"/>
      <c r="DL139" s="1175"/>
      <c r="DM139" s="1175"/>
      <c r="DN139" s="1175"/>
      <c r="DO139" s="1175"/>
    </row>
    <row r="140" spans="2:119" s="1178" customFormat="1">
      <c r="B140" s="1191"/>
      <c r="C140" s="1192"/>
      <c r="D140" s="1193"/>
      <c r="E140" s="1194"/>
      <c r="F140" s="1195"/>
      <c r="G140" s="1195"/>
      <c r="H140" s="1195"/>
      <c r="I140" s="1195"/>
      <c r="J140" s="1195"/>
      <c r="K140" s="1195"/>
      <c r="L140" s="1196"/>
      <c r="M140" s="1196"/>
      <c r="N140" s="1196"/>
      <c r="O140" s="1196"/>
      <c r="P140" s="1196"/>
      <c r="Q140" s="1195"/>
      <c r="R140" s="1195"/>
      <c r="S140" s="1195"/>
      <c r="T140" s="1195"/>
      <c r="U140" s="1195"/>
      <c r="V140" s="1196"/>
      <c r="W140" s="1196"/>
      <c r="X140" s="1195"/>
      <c r="Y140" s="1195"/>
      <c r="Z140" s="1175"/>
      <c r="AA140" s="1175"/>
      <c r="AB140" s="1191"/>
      <c r="AC140" s="1192"/>
      <c r="AD140" s="1193"/>
      <c r="AE140" s="1194"/>
      <c r="AF140" s="1195"/>
      <c r="AG140" s="1195"/>
      <c r="AH140" s="1195"/>
      <c r="AI140" s="1195"/>
      <c r="AJ140" s="1195"/>
      <c r="AK140" s="1195"/>
      <c r="AL140" s="1196"/>
      <c r="AM140" s="1196"/>
      <c r="AN140" s="1196"/>
      <c r="AO140" s="1196"/>
      <c r="AP140" s="1196"/>
      <c r="AQ140" s="1195"/>
      <c r="AR140" s="1195"/>
      <c r="AS140" s="1195"/>
      <c r="AT140" s="1195"/>
      <c r="AU140" s="1195"/>
      <c r="AV140" s="1196"/>
      <c r="AW140" s="1196"/>
      <c r="AX140" s="1195"/>
      <c r="AY140" s="1195"/>
      <c r="AZ140" s="1175"/>
      <c r="BA140" s="1175"/>
      <c r="BB140" s="1175"/>
      <c r="BC140" s="1175"/>
      <c r="BD140" s="1175"/>
      <c r="BE140" s="1175"/>
      <c r="BF140" s="1175"/>
      <c r="BG140" s="1175"/>
      <c r="BH140" s="1175"/>
      <c r="BI140" s="1175"/>
      <c r="BJ140" s="1175"/>
      <c r="BK140" s="1175"/>
      <c r="BL140" s="1175"/>
      <c r="BM140" s="1175"/>
      <c r="BN140" s="1175"/>
      <c r="BO140" s="1175"/>
      <c r="BP140" s="1175"/>
      <c r="BQ140" s="1175"/>
      <c r="BR140" s="1175"/>
      <c r="BS140" s="1175"/>
      <c r="BT140" s="1175"/>
      <c r="BU140" s="1175"/>
      <c r="BV140" s="1175"/>
      <c r="BW140" s="1175"/>
      <c r="BX140" s="1175"/>
      <c r="BY140" s="1175"/>
      <c r="BZ140" s="1175"/>
      <c r="CA140" s="1175"/>
      <c r="CB140" s="1175"/>
      <c r="CC140" s="1175"/>
      <c r="CD140" s="1175"/>
      <c r="CE140" s="1175"/>
      <c r="CF140" s="1175"/>
      <c r="CG140" s="1175"/>
      <c r="CH140" s="1175"/>
      <c r="CI140" s="1175"/>
      <c r="CJ140" s="1175"/>
      <c r="CK140" s="1175"/>
      <c r="CL140" s="1175"/>
      <c r="CM140" s="1175"/>
      <c r="CN140" s="1175"/>
      <c r="CO140" s="1175"/>
      <c r="CP140" s="1175"/>
      <c r="CQ140" s="1175"/>
      <c r="CR140" s="1175"/>
      <c r="CS140" s="1175"/>
      <c r="CT140" s="1175"/>
      <c r="CU140" s="1175"/>
      <c r="CV140" s="1175"/>
      <c r="CW140" s="1175"/>
      <c r="CX140" s="1175"/>
      <c r="CY140" s="1175"/>
      <c r="CZ140" s="1175"/>
      <c r="DA140" s="1175"/>
      <c r="DB140" s="1175"/>
      <c r="DC140" s="1175"/>
      <c r="DD140" s="1175"/>
      <c r="DE140" s="1175"/>
      <c r="DF140" s="1175"/>
      <c r="DG140" s="1175"/>
      <c r="DH140" s="1175"/>
      <c r="DI140" s="1175"/>
      <c r="DJ140" s="1175"/>
      <c r="DK140" s="1175"/>
      <c r="DL140" s="1175"/>
      <c r="DM140" s="1175"/>
      <c r="DN140" s="1175"/>
      <c r="DO140" s="1175"/>
    </row>
    <row r="141" spans="2:119" s="1178" customFormat="1">
      <c r="B141" s="1191"/>
      <c r="C141" s="1192"/>
      <c r="D141" s="1193"/>
      <c r="E141" s="1194"/>
      <c r="F141" s="1195"/>
      <c r="G141" s="1195"/>
      <c r="H141" s="1195"/>
      <c r="I141" s="1195"/>
      <c r="J141" s="1195"/>
      <c r="K141" s="1195"/>
      <c r="L141" s="1196"/>
      <c r="M141" s="1196"/>
      <c r="N141" s="1196"/>
      <c r="O141" s="1196"/>
      <c r="P141" s="1196"/>
      <c r="Q141" s="1195"/>
      <c r="R141" s="1195"/>
      <c r="S141" s="1195"/>
      <c r="T141" s="1195"/>
      <c r="U141" s="1195"/>
      <c r="V141" s="1196"/>
      <c r="W141" s="1196"/>
      <c r="X141" s="1195"/>
      <c r="Y141" s="1195"/>
      <c r="Z141" s="1175"/>
      <c r="AA141" s="1175"/>
      <c r="AB141" s="1191"/>
      <c r="AC141" s="1192"/>
      <c r="AD141" s="1193"/>
      <c r="AE141" s="1194"/>
      <c r="AF141" s="1195"/>
      <c r="AG141" s="1195"/>
      <c r="AH141" s="1195"/>
      <c r="AI141" s="1195"/>
      <c r="AJ141" s="1195"/>
      <c r="AK141" s="1195"/>
      <c r="AL141" s="1196"/>
      <c r="AM141" s="1196"/>
      <c r="AN141" s="1196"/>
      <c r="AO141" s="1196"/>
      <c r="AP141" s="1196"/>
      <c r="AQ141" s="1195"/>
      <c r="AR141" s="1195"/>
      <c r="AS141" s="1195"/>
      <c r="AT141" s="1195"/>
      <c r="AU141" s="1195"/>
      <c r="AV141" s="1196"/>
      <c r="AW141" s="1196"/>
      <c r="AX141" s="1195"/>
      <c r="AY141" s="1195"/>
      <c r="AZ141" s="1175"/>
      <c r="BA141" s="1175"/>
      <c r="BB141" s="1175"/>
      <c r="BC141" s="1175"/>
      <c r="BD141" s="1175"/>
      <c r="BE141" s="1175"/>
      <c r="BF141" s="1175"/>
      <c r="BG141" s="1175"/>
      <c r="BH141" s="1175"/>
      <c r="BI141" s="1175"/>
      <c r="BJ141" s="1175"/>
      <c r="BK141" s="1175"/>
      <c r="BL141" s="1175"/>
      <c r="BM141" s="1175"/>
      <c r="BN141" s="1175"/>
      <c r="BO141" s="1175"/>
      <c r="BP141" s="1175"/>
      <c r="BQ141" s="1175"/>
      <c r="BR141" s="1175"/>
      <c r="BS141" s="1175"/>
      <c r="BT141" s="1175"/>
      <c r="BU141" s="1175"/>
      <c r="BV141" s="1175"/>
      <c r="BW141" s="1175"/>
      <c r="BX141" s="1175"/>
      <c r="BY141" s="1175"/>
      <c r="BZ141" s="1175"/>
      <c r="CA141" s="1175"/>
      <c r="CB141" s="1175"/>
      <c r="CC141" s="1175"/>
      <c r="CD141" s="1175"/>
      <c r="CE141" s="1175"/>
      <c r="CF141" s="1175"/>
      <c r="CG141" s="1175"/>
      <c r="CH141" s="1175"/>
      <c r="CI141" s="1175"/>
      <c r="CJ141" s="1175"/>
      <c r="CK141" s="1175"/>
      <c r="CL141" s="1175"/>
      <c r="CM141" s="1175"/>
      <c r="CN141" s="1175"/>
      <c r="CO141" s="1175"/>
      <c r="CP141" s="1175"/>
      <c r="CQ141" s="1175"/>
      <c r="CR141" s="1175"/>
      <c r="CS141" s="1175"/>
      <c r="CT141" s="1175"/>
      <c r="CU141" s="1175"/>
      <c r="CV141" s="1175"/>
      <c r="CW141" s="1175"/>
      <c r="CX141" s="1175"/>
      <c r="CY141" s="1175"/>
      <c r="CZ141" s="1175"/>
      <c r="DA141" s="1175"/>
      <c r="DB141" s="1175"/>
      <c r="DC141" s="1175"/>
      <c r="DD141" s="1175"/>
      <c r="DE141" s="1175"/>
      <c r="DF141" s="1175"/>
      <c r="DG141" s="1175"/>
      <c r="DH141" s="1175"/>
      <c r="DI141" s="1175"/>
      <c r="DJ141" s="1175"/>
      <c r="DK141" s="1175"/>
      <c r="DL141" s="1175"/>
      <c r="DM141" s="1175"/>
      <c r="DN141" s="1175"/>
      <c r="DO141" s="1175"/>
    </row>
    <row r="142" spans="2:119" s="1178" customFormat="1">
      <c r="B142" s="1191"/>
      <c r="C142" s="1192"/>
      <c r="D142" s="1193"/>
      <c r="E142" s="1194"/>
      <c r="F142" s="1195"/>
      <c r="G142" s="1195"/>
      <c r="H142" s="1195"/>
      <c r="I142" s="1195"/>
      <c r="J142" s="1195"/>
      <c r="K142" s="1195"/>
      <c r="L142" s="1196"/>
      <c r="M142" s="1196"/>
      <c r="N142" s="1196"/>
      <c r="O142" s="1196"/>
      <c r="P142" s="1196"/>
      <c r="Q142" s="1195"/>
      <c r="R142" s="1195"/>
      <c r="S142" s="1195"/>
      <c r="T142" s="1195"/>
      <c r="U142" s="1195"/>
      <c r="V142" s="1196"/>
      <c r="W142" s="1196"/>
      <c r="X142" s="1195"/>
      <c r="Y142" s="1195"/>
      <c r="Z142" s="1175"/>
      <c r="AA142" s="1175"/>
      <c r="AB142" s="1191"/>
      <c r="AC142" s="1192"/>
      <c r="AD142" s="1193"/>
      <c r="AE142" s="1194"/>
      <c r="AF142" s="1195"/>
      <c r="AG142" s="1195"/>
      <c r="AH142" s="1195"/>
      <c r="AI142" s="1195"/>
      <c r="AJ142" s="1195"/>
      <c r="AK142" s="1195"/>
      <c r="AL142" s="1196"/>
      <c r="AM142" s="1196"/>
      <c r="AN142" s="1196"/>
      <c r="AO142" s="1196"/>
      <c r="AP142" s="1196"/>
      <c r="AQ142" s="1195"/>
      <c r="AR142" s="1195"/>
      <c r="AS142" s="1195"/>
      <c r="AT142" s="1195"/>
      <c r="AU142" s="1195"/>
      <c r="AV142" s="1196"/>
      <c r="AW142" s="1196"/>
      <c r="AX142" s="1195"/>
      <c r="AY142" s="1195"/>
      <c r="AZ142" s="1175"/>
      <c r="BA142" s="1175"/>
      <c r="BB142" s="1175"/>
      <c r="BC142" s="1175"/>
      <c r="BD142" s="1175"/>
      <c r="BE142" s="1175"/>
      <c r="BF142" s="1175"/>
      <c r="BG142" s="1175"/>
      <c r="BH142" s="1175"/>
      <c r="BI142" s="1175"/>
      <c r="BJ142" s="1175"/>
      <c r="BK142" s="1175"/>
      <c r="BL142" s="1175"/>
      <c r="BM142" s="1175"/>
      <c r="BN142" s="1175"/>
      <c r="BO142" s="1175"/>
      <c r="BP142" s="1175"/>
      <c r="BQ142" s="1175"/>
      <c r="BR142" s="1175"/>
      <c r="BS142" s="1175"/>
      <c r="BT142" s="1175"/>
      <c r="BU142" s="1175"/>
      <c r="BV142" s="1175"/>
      <c r="BW142" s="1175"/>
      <c r="BX142" s="1175"/>
      <c r="BY142" s="1175"/>
      <c r="BZ142" s="1175"/>
      <c r="CA142" s="1175"/>
      <c r="CB142" s="1175"/>
      <c r="CC142" s="1175"/>
      <c r="CD142" s="1175"/>
      <c r="CE142" s="1175"/>
      <c r="CF142" s="1175"/>
      <c r="CG142" s="1175"/>
      <c r="CH142" s="1175"/>
      <c r="CI142" s="1175"/>
      <c r="CJ142" s="1175"/>
      <c r="CK142" s="1175"/>
      <c r="CL142" s="1175"/>
      <c r="CM142" s="1175"/>
      <c r="CN142" s="1175"/>
      <c r="CO142" s="1175"/>
      <c r="CP142" s="1175"/>
      <c r="CQ142" s="1175"/>
      <c r="CR142" s="1175"/>
      <c r="CS142" s="1175"/>
      <c r="CT142" s="1175"/>
      <c r="CU142" s="1175"/>
      <c r="CV142" s="1175"/>
      <c r="CW142" s="1175"/>
      <c r="CX142" s="1175"/>
      <c r="CY142" s="1175"/>
      <c r="CZ142" s="1175"/>
      <c r="DA142" s="1175"/>
      <c r="DB142" s="1175"/>
      <c r="DC142" s="1175"/>
      <c r="DD142" s="1175"/>
      <c r="DE142" s="1175"/>
      <c r="DF142" s="1175"/>
      <c r="DG142" s="1175"/>
      <c r="DH142" s="1175"/>
      <c r="DI142" s="1175"/>
      <c r="DJ142" s="1175"/>
      <c r="DK142" s="1175"/>
      <c r="DL142" s="1175"/>
      <c r="DM142" s="1175"/>
      <c r="DN142" s="1175"/>
      <c r="DO142" s="1175"/>
    </row>
    <row r="143" spans="2:119" s="1178" customFormat="1">
      <c r="B143" s="1191"/>
      <c r="C143" s="1192"/>
      <c r="D143" s="1193"/>
      <c r="E143" s="1194"/>
      <c r="F143" s="1195"/>
      <c r="G143" s="1195"/>
      <c r="H143" s="1195"/>
      <c r="I143" s="1195"/>
      <c r="J143" s="1195"/>
      <c r="K143" s="1195"/>
      <c r="L143" s="1196"/>
      <c r="M143" s="1196"/>
      <c r="N143" s="1196"/>
      <c r="O143" s="1196"/>
      <c r="P143" s="1196"/>
      <c r="Q143" s="1195"/>
      <c r="R143" s="1195"/>
      <c r="S143" s="1195"/>
      <c r="T143" s="1195"/>
      <c r="U143" s="1195"/>
      <c r="V143" s="1196"/>
      <c r="W143" s="1196"/>
      <c r="X143" s="1195"/>
      <c r="Y143" s="1195"/>
      <c r="Z143" s="1175"/>
      <c r="AA143" s="1175"/>
      <c r="AB143" s="1191"/>
      <c r="AC143" s="1192"/>
      <c r="AD143" s="1193"/>
      <c r="AE143" s="1194"/>
      <c r="AF143" s="1195"/>
      <c r="AG143" s="1195"/>
      <c r="AH143" s="1195"/>
      <c r="AI143" s="1195"/>
      <c r="AJ143" s="1195"/>
      <c r="AK143" s="1195"/>
      <c r="AL143" s="1196"/>
      <c r="AM143" s="1196"/>
      <c r="AN143" s="1196"/>
      <c r="AO143" s="1196"/>
      <c r="AP143" s="1196"/>
      <c r="AQ143" s="1195"/>
      <c r="AR143" s="1195"/>
      <c r="AS143" s="1195"/>
      <c r="AT143" s="1195"/>
      <c r="AU143" s="1195"/>
      <c r="AV143" s="1196"/>
      <c r="AW143" s="1196"/>
      <c r="AX143" s="1195"/>
      <c r="AY143" s="1195"/>
      <c r="AZ143" s="1175"/>
      <c r="BA143" s="1175"/>
      <c r="BB143" s="1175"/>
      <c r="BC143" s="1175"/>
      <c r="BD143" s="1175"/>
      <c r="BE143" s="1175"/>
      <c r="BF143" s="1175"/>
      <c r="BG143" s="1175"/>
      <c r="BH143" s="1175"/>
      <c r="BI143" s="1175"/>
      <c r="BJ143" s="1175"/>
      <c r="BK143" s="1175"/>
      <c r="BL143" s="1175"/>
      <c r="BM143" s="1175"/>
      <c r="BN143" s="1175"/>
      <c r="BO143" s="1175"/>
      <c r="BP143" s="1175"/>
      <c r="BQ143" s="1175"/>
      <c r="BR143" s="1175"/>
      <c r="BS143" s="1175"/>
      <c r="BT143" s="1175"/>
      <c r="BU143" s="1175"/>
      <c r="BV143" s="1175"/>
      <c r="BW143" s="1175"/>
      <c r="BX143" s="1175"/>
      <c r="BY143" s="1175"/>
      <c r="BZ143" s="1175"/>
      <c r="CA143" s="1175"/>
      <c r="CB143" s="1175"/>
      <c r="CC143" s="1175"/>
      <c r="CD143" s="1175"/>
      <c r="CE143" s="1175"/>
      <c r="CF143" s="1175"/>
      <c r="CG143" s="1175"/>
      <c r="CH143" s="1175"/>
      <c r="CI143" s="1175"/>
      <c r="CJ143" s="1175"/>
      <c r="CK143" s="1175"/>
      <c r="CL143" s="1175"/>
      <c r="CM143" s="1175"/>
      <c r="CN143" s="1175"/>
      <c r="CO143" s="1175"/>
      <c r="CP143" s="1175"/>
      <c r="CQ143" s="1175"/>
      <c r="CR143" s="1175"/>
      <c r="CS143" s="1175"/>
      <c r="CT143" s="1175"/>
      <c r="CU143" s="1175"/>
      <c r="CV143" s="1175"/>
      <c r="CW143" s="1175"/>
      <c r="CX143" s="1175"/>
      <c r="CY143" s="1175"/>
      <c r="CZ143" s="1175"/>
      <c r="DA143" s="1175"/>
      <c r="DB143" s="1175"/>
      <c r="DC143" s="1175"/>
      <c r="DD143" s="1175"/>
      <c r="DE143" s="1175"/>
      <c r="DF143" s="1175"/>
      <c r="DG143" s="1175"/>
      <c r="DH143" s="1175"/>
      <c r="DI143" s="1175"/>
      <c r="DJ143" s="1175"/>
      <c r="DK143" s="1175"/>
      <c r="DL143" s="1175"/>
      <c r="DM143" s="1175"/>
      <c r="DN143" s="1175"/>
      <c r="DO143" s="1175"/>
    </row>
    <row r="144" spans="2:119" s="1178" customFormat="1">
      <c r="B144" s="1191"/>
      <c r="C144" s="1192"/>
      <c r="D144" s="1193"/>
      <c r="E144" s="1194"/>
      <c r="F144" s="1195"/>
      <c r="G144" s="1195"/>
      <c r="H144" s="1195"/>
      <c r="I144" s="1195"/>
      <c r="J144" s="1195"/>
      <c r="K144" s="1195"/>
      <c r="L144" s="1196"/>
      <c r="M144" s="1196"/>
      <c r="N144" s="1196"/>
      <c r="O144" s="1196"/>
      <c r="P144" s="1196"/>
      <c r="Q144" s="1195"/>
      <c r="R144" s="1195"/>
      <c r="S144" s="1195"/>
      <c r="T144" s="1195"/>
      <c r="U144" s="1195"/>
      <c r="V144" s="1196"/>
      <c r="W144" s="1196"/>
      <c r="X144" s="1195"/>
      <c r="Y144" s="1195"/>
      <c r="Z144" s="1175"/>
      <c r="AA144" s="1175"/>
      <c r="AB144" s="1191"/>
      <c r="AC144" s="1192"/>
      <c r="AD144" s="1193"/>
      <c r="AE144" s="1194"/>
      <c r="AF144" s="1195"/>
      <c r="AG144" s="1195"/>
      <c r="AH144" s="1195"/>
      <c r="AI144" s="1195"/>
      <c r="AJ144" s="1195"/>
      <c r="AK144" s="1195"/>
      <c r="AL144" s="1196"/>
      <c r="AM144" s="1196"/>
      <c r="AN144" s="1196"/>
      <c r="AO144" s="1196"/>
      <c r="AP144" s="1196"/>
      <c r="AQ144" s="1195"/>
      <c r="AR144" s="1195"/>
      <c r="AS144" s="1195"/>
      <c r="AT144" s="1195"/>
      <c r="AU144" s="1195"/>
      <c r="AV144" s="1196"/>
      <c r="AW144" s="1196"/>
      <c r="AX144" s="1195"/>
      <c r="AY144" s="1195"/>
      <c r="AZ144" s="1175"/>
      <c r="BA144" s="1175"/>
      <c r="BB144" s="1175"/>
      <c r="BC144" s="1175"/>
      <c r="BD144" s="1175"/>
      <c r="BE144" s="1175"/>
      <c r="BF144" s="1175"/>
      <c r="BG144" s="1175"/>
      <c r="BH144" s="1175"/>
      <c r="BI144" s="1175"/>
      <c r="BJ144" s="1175"/>
      <c r="BK144" s="1175"/>
      <c r="BL144" s="1175"/>
      <c r="BM144" s="1175"/>
      <c r="BN144" s="1175"/>
      <c r="BO144" s="1175"/>
      <c r="BP144" s="1175"/>
      <c r="BQ144" s="1175"/>
      <c r="BR144" s="1175"/>
      <c r="BS144" s="1175"/>
      <c r="BT144" s="1175"/>
      <c r="BU144" s="1175"/>
      <c r="BV144" s="1175"/>
      <c r="BW144" s="1175"/>
      <c r="BX144" s="1175"/>
      <c r="BY144" s="1175"/>
      <c r="BZ144" s="1175"/>
      <c r="CA144" s="1175"/>
      <c r="CB144" s="1175"/>
      <c r="CC144" s="1175"/>
      <c r="CD144" s="1175"/>
      <c r="CE144" s="1175"/>
      <c r="CF144" s="1175"/>
      <c r="CG144" s="1175"/>
      <c r="CH144" s="1175"/>
      <c r="CI144" s="1175"/>
      <c r="CJ144" s="1175"/>
      <c r="CK144" s="1175"/>
      <c r="CL144" s="1175"/>
      <c r="CM144" s="1175"/>
      <c r="CN144" s="1175"/>
      <c r="CO144" s="1175"/>
      <c r="CP144" s="1175"/>
      <c r="CQ144" s="1175"/>
      <c r="CR144" s="1175"/>
      <c r="CS144" s="1175"/>
      <c r="CT144" s="1175"/>
      <c r="CU144" s="1175"/>
      <c r="CV144" s="1175"/>
      <c r="CW144" s="1175"/>
      <c r="CX144" s="1175"/>
      <c r="CY144" s="1175"/>
      <c r="CZ144" s="1175"/>
      <c r="DA144" s="1175"/>
      <c r="DB144" s="1175"/>
      <c r="DC144" s="1175"/>
      <c r="DD144" s="1175"/>
      <c r="DE144" s="1175"/>
      <c r="DF144" s="1175"/>
      <c r="DG144" s="1175"/>
      <c r="DH144" s="1175"/>
      <c r="DI144" s="1175"/>
      <c r="DJ144" s="1175"/>
      <c r="DK144" s="1175"/>
      <c r="DL144" s="1175"/>
      <c r="DM144" s="1175"/>
      <c r="DN144" s="1175"/>
      <c r="DO144" s="1175"/>
    </row>
    <row r="145" spans="2:119" s="1178" customFormat="1">
      <c r="B145" s="1191"/>
      <c r="C145" s="1192"/>
      <c r="D145" s="1193"/>
      <c r="E145" s="1194"/>
      <c r="F145" s="1195"/>
      <c r="G145" s="1195"/>
      <c r="H145" s="1195"/>
      <c r="I145" s="1195"/>
      <c r="J145" s="1195"/>
      <c r="K145" s="1195"/>
      <c r="L145" s="1196"/>
      <c r="M145" s="1196"/>
      <c r="N145" s="1196"/>
      <c r="O145" s="1196"/>
      <c r="P145" s="1196"/>
      <c r="Q145" s="1195"/>
      <c r="R145" s="1195"/>
      <c r="S145" s="1195"/>
      <c r="T145" s="1195"/>
      <c r="U145" s="1195"/>
      <c r="V145" s="1196"/>
      <c r="W145" s="1196"/>
      <c r="X145" s="1195"/>
      <c r="Y145" s="1195"/>
      <c r="Z145" s="1175"/>
      <c r="AA145" s="1175"/>
      <c r="AB145" s="1191"/>
      <c r="AC145" s="1192"/>
      <c r="AD145" s="1193"/>
      <c r="AE145" s="1194"/>
      <c r="AF145" s="1195"/>
      <c r="AG145" s="1195"/>
      <c r="AH145" s="1195"/>
      <c r="AI145" s="1195"/>
      <c r="AJ145" s="1195"/>
      <c r="AK145" s="1195"/>
      <c r="AL145" s="1196"/>
      <c r="AM145" s="1196"/>
      <c r="AN145" s="1196"/>
      <c r="AO145" s="1196"/>
      <c r="AP145" s="1196"/>
      <c r="AQ145" s="1195"/>
      <c r="AR145" s="1195"/>
      <c r="AS145" s="1195"/>
      <c r="AT145" s="1195"/>
      <c r="AU145" s="1195"/>
      <c r="AV145" s="1196"/>
      <c r="AW145" s="1196"/>
      <c r="AX145" s="1195"/>
      <c r="AY145" s="1195"/>
      <c r="AZ145" s="1175"/>
      <c r="BA145" s="1175"/>
      <c r="BB145" s="1175"/>
      <c r="BC145" s="1175"/>
      <c r="BD145" s="1175"/>
      <c r="BE145" s="1175"/>
      <c r="BF145" s="1175"/>
      <c r="BG145" s="1175"/>
      <c r="BH145" s="1175"/>
      <c r="BI145" s="1175"/>
      <c r="BJ145" s="1175"/>
      <c r="BK145" s="1175"/>
      <c r="BL145" s="1175"/>
      <c r="BM145" s="1175"/>
      <c r="BN145" s="1175"/>
      <c r="BO145" s="1175"/>
      <c r="BP145" s="1175"/>
      <c r="BQ145" s="1175"/>
      <c r="BR145" s="1175"/>
      <c r="BS145" s="1175"/>
      <c r="BT145" s="1175"/>
      <c r="BU145" s="1175"/>
      <c r="BV145" s="1175"/>
      <c r="BW145" s="1175"/>
      <c r="BX145" s="1175"/>
      <c r="BY145" s="1175"/>
      <c r="BZ145" s="1175"/>
      <c r="CA145" s="1175"/>
      <c r="CB145" s="1175"/>
      <c r="CC145" s="1175"/>
      <c r="CD145" s="1175"/>
      <c r="CE145" s="1175"/>
      <c r="CF145" s="1175"/>
      <c r="CG145" s="1175"/>
      <c r="CH145" s="1175"/>
      <c r="CI145" s="1175"/>
      <c r="CJ145" s="1175"/>
      <c r="CK145" s="1175"/>
      <c r="CL145" s="1175"/>
      <c r="CM145" s="1175"/>
      <c r="CN145" s="1175"/>
      <c r="CO145" s="1175"/>
      <c r="CP145" s="1175"/>
      <c r="CQ145" s="1175"/>
      <c r="CR145" s="1175"/>
      <c r="CS145" s="1175"/>
      <c r="CT145" s="1175"/>
      <c r="CU145" s="1175"/>
      <c r="CV145" s="1175"/>
      <c r="CW145" s="1175"/>
      <c r="CX145" s="1175"/>
      <c r="CY145" s="1175"/>
      <c r="CZ145" s="1175"/>
      <c r="DA145" s="1175"/>
      <c r="DB145" s="1175"/>
      <c r="DC145" s="1175"/>
      <c r="DD145" s="1175"/>
      <c r="DE145" s="1175"/>
      <c r="DF145" s="1175"/>
      <c r="DG145" s="1175"/>
      <c r="DH145" s="1175"/>
      <c r="DI145" s="1175"/>
      <c r="DJ145" s="1175"/>
      <c r="DK145" s="1175"/>
      <c r="DL145" s="1175"/>
      <c r="DM145" s="1175"/>
      <c r="DN145" s="1175"/>
      <c r="DO145" s="1175"/>
    </row>
    <row r="146" spans="2:119" s="1178" customFormat="1">
      <c r="B146" s="1191"/>
      <c r="C146" s="1192"/>
      <c r="D146" s="1193"/>
      <c r="E146" s="1194"/>
      <c r="F146" s="1195"/>
      <c r="G146" s="1195"/>
      <c r="H146" s="1195"/>
      <c r="I146" s="1195"/>
      <c r="J146" s="1195"/>
      <c r="K146" s="1195"/>
      <c r="L146" s="1196"/>
      <c r="M146" s="1196"/>
      <c r="N146" s="1196"/>
      <c r="O146" s="1196"/>
      <c r="P146" s="1196"/>
      <c r="Q146" s="1195"/>
      <c r="R146" s="1195"/>
      <c r="S146" s="1195"/>
      <c r="T146" s="1195"/>
      <c r="U146" s="1195"/>
      <c r="V146" s="1196"/>
      <c r="W146" s="1196"/>
      <c r="X146" s="1195"/>
      <c r="Y146" s="1195"/>
      <c r="Z146" s="1175"/>
      <c r="AA146" s="1175"/>
      <c r="AB146" s="1191"/>
      <c r="AC146" s="1192"/>
      <c r="AD146" s="1193"/>
      <c r="AE146" s="1194"/>
      <c r="AF146" s="1195"/>
      <c r="AG146" s="1195"/>
      <c r="AH146" s="1195"/>
      <c r="AI146" s="1195"/>
      <c r="AJ146" s="1195"/>
      <c r="AK146" s="1195"/>
      <c r="AL146" s="1196"/>
      <c r="AM146" s="1196"/>
      <c r="AN146" s="1196"/>
      <c r="AO146" s="1196"/>
      <c r="AP146" s="1196"/>
      <c r="AQ146" s="1195"/>
      <c r="AR146" s="1195"/>
      <c r="AS146" s="1195"/>
      <c r="AT146" s="1195"/>
      <c r="AU146" s="1195"/>
      <c r="AV146" s="1196"/>
      <c r="AW146" s="1196"/>
      <c r="AX146" s="1195"/>
      <c r="AY146" s="1195"/>
      <c r="AZ146" s="1175"/>
      <c r="BA146" s="1175"/>
      <c r="BB146" s="1175"/>
      <c r="BC146" s="1175"/>
      <c r="BD146" s="1175"/>
      <c r="BE146" s="1175"/>
      <c r="BF146" s="1175"/>
      <c r="BG146" s="1175"/>
      <c r="BH146" s="1175"/>
      <c r="BI146" s="1175"/>
      <c r="BJ146" s="1175"/>
      <c r="BK146" s="1175"/>
      <c r="BL146" s="1175"/>
      <c r="BM146" s="1175"/>
      <c r="BN146" s="1175"/>
      <c r="BO146" s="1175"/>
      <c r="BP146" s="1175"/>
      <c r="BQ146" s="1175"/>
      <c r="BR146" s="1175"/>
      <c r="BS146" s="1175"/>
      <c r="BT146" s="1175"/>
      <c r="BU146" s="1175"/>
      <c r="BV146" s="1175"/>
      <c r="BW146" s="1175"/>
      <c r="BX146" s="1175"/>
      <c r="BY146" s="1175"/>
      <c r="BZ146" s="1175"/>
      <c r="CA146" s="1175"/>
      <c r="CB146" s="1175"/>
      <c r="CC146" s="1175"/>
      <c r="CD146" s="1175"/>
      <c r="CE146" s="1175"/>
      <c r="CF146" s="1175"/>
      <c r="CG146" s="1175"/>
      <c r="CH146" s="1175"/>
      <c r="CI146" s="1175"/>
      <c r="CJ146" s="1175"/>
      <c r="CK146" s="1175"/>
      <c r="CL146" s="1175"/>
      <c r="CM146" s="1175"/>
      <c r="CN146" s="1175"/>
      <c r="CO146" s="1175"/>
      <c r="CP146" s="1175"/>
      <c r="CQ146" s="1175"/>
      <c r="CR146" s="1175"/>
      <c r="CS146" s="1175"/>
      <c r="CT146" s="1175"/>
      <c r="CU146" s="1175"/>
      <c r="CV146" s="1175"/>
      <c r="CW146" s="1175"/>
      <c r="CX146" s="1175"/>
      <c r="CY146" s="1175"/>
      <c r="CZ146" s="1175"/>
      <c r="DA146" s="1175"/>
      <c r="DB146" s="1175"/>
      <c r="DC146" s="1175"/>
      <c r="DD146" s="1175"/>
      <c r="DE146" s="1175"/>
      <c r="DF146" s="1175"/>
      <c r="DG146" s="1175"/>
      <c r="DH146" s="1175"/>
      <c r="DI146" s="1175"/>
      <c r="DJ146" s="1175"/>
      <c r="DK146" s="1175"/>
      <c r="DL146" s="1175"/>
      <c r="DM146" s="1175"/>
      <c r="DN146" s="1175"/>
      <c r="DO146" s="1175"/>
    </row>
    <row r="147" spans="2:119" s="1178" customFormat="1">
      <c r="B147" s="1191"/>
      <c r="C147" s="1192"/>
      <c r="D147" s="1193"/>
      <c r="E147" s="1194"/>
      <c r="F147" s="1195"/>
      <c r="G147" s="1195"/>
      <c r="H147" s="1195"/>
      <c r="I147" s="1195"/>
      <c r="J147" s="1195"/>
      <c r="K147" s="1195"/>
      <c r="L147" s="1196"/>
      <c r="M147" s="1196"/>
      <c r="N147" s="1196"/>
      <c r="O147" s="1196"/>
      <c r="P147" s="1196"/>
      <c r="Q147" s="1195"/>
      <c r="R147" s="1195"/>
      <c r="S147" s="1195"/>
      <c r="T147" s="1195"/>
      <c r="U147" s="1195"/>
      <c r="V147" s="1196"/>
      <c r="W147" s="1196"/>
      <c r="X147" s="1195"/>
      <c r="Y147" s="1195"/>
      <c r="Z147" s="1175"/>
      <c r="AA147" s="1175"/>
      <c r="AB147" s="1191"/>
      <c r="AC147" s="1192"/>
      <c r="AD147" s="1193"/>
      <c r="AE147" s="1194"/>
      <c r="AF147" s="1195"/>
      <c r="AG147" s="1195"/>
      <c r="AH147" s="1195"/>
      <c r="AI147" s="1195"/>
      <c r="AJ147" s="1195"/>
      <c r="AK147" s="1195"/>
      <c r="AL147" s="1196"/>
      <c r="AM147" s="1196"/>
      <c r="AN147" s="1196"/>
      <c r="AO147" s="1196"/>
      <c r="AP147" s="1196"/>
      <c r="AQ147" s="1195"/>
      <c r="AR147" s="1195"/>
      <c r="AS147" s="1195"/>
      <c r="AT147" s="1195"/>
      <c r="AU147" s="1195"/>
      <c r="AV147" s="1196"/>
      <c r="AW147" s="1196"/>
      <c r="AX147" s="1195"/>
      <c r="AY147" s="1195"/>
      <c r="AZ147" s="1175"/>
      <c r="BA147" s="1175"/>
      <c r="BB147" s="1175"/>
      <c r="BC147" s="1175"/>
      <c r="BD147" s="1175"/>
      <c r="BE147" s="1175"/>
      <c r="BF147" s="1175"/>
      <c r="BG147" s="1175"/>
      <c r="BH147" s="1175"/>
      <c r="BI147" s="1175"/>
      <c r="BJ147" s="1175"/>
      <c r="BK147" s="1175"/>
      <c r="BL147" s="1175"/>
      <c r="BM147" s="1175"/>
      <c r="BN147" s="1175"/>
      <c r="BO147" s="1175"/>
      <c r="BP147" s="1175"/>
      <c r="BQ147" s="1175"/>
      <c r="BR147" s="1175"/>
      <c r="BS147" s="1175"/>
      <c r="BT147" s="1175"/>
      <c r="BU147" s="1175"/>
      <c r="BV147" s="1175"/>
      <c r="BW147" s="1175"/>
      <c r="BX147" s="1175"/>
      <c r="BY147" s="1175"/>
      <c r="BZ147" s="1175"/>
      <c r="CA147" s="1175"/>
      <c r="CB147" s="1175"/>
      <c r="CC147" s="1175"/>
      <c r="CD147" s="1175"/>
      <c r="CE147" s="1175"/>
      <c r="CF147" s="1175"/>
      <c r="CG147" s="1175"/>
      <c r="CH147" s="1175"/>
      <c r="CI147" s="1175"/>
      <c r="CJ147" s="1175"/>
      <c r="CK147" s="1175"/>
      <c r="CL147" s="1175"/>
      <c r="CM147" s="1175"/>
      <c r="CN147" s="1175"/>
      <c r="CO147" s="1175"/>
      <c r="CP147" s="1175"/>
      <c r="CQ147" s="1175"/>
      <c r="CR147" s="1175"/>
      <c r="CS147" s="1175"/>
      <c r="CT147" s="1175"/>
      <c r="CU147" s="1175"/>
      <c r="CV147" s="1175"/>
      <c r="CW147" s="1175"/>
      <c r="CX147" s="1175"/>
      <c r="CY147" s="1175"/>
      <c r="CZ147" s="1175"/>
      <c r="DA147" s="1175"/>
      <c r="DB147" s="1175"/>
      <c r="DC147" s="1175"/>
      <c r="DD147" s="1175"/>
      <c r="DE147" s="1175"/>
      <c r="DF147" s="1175"/>
      <c r="DG147" s="1175"/>
      <c r="DH147" s="1175"/>
      <c r="DI147" s="1175"/>
      <c r="DJ147" s="1175"/>
      <c r="DK147" s="1175"/>
      <c r="DL147" s="1175"/>
      <c r="DM147" s="1175"/>
      <c r="DN147" s="1175"/>
      <c r="DO147" s="1175"/>
    </row>
    <row r="148" spans="2:119" s="1178" customFormat="1">
      <c r="B148" s="1191"/>
      <c r="C148" s="1192"/>
      <c r="D148" s="1193"/>
      <c r="E148" s="1194"/>
      <c r="F148" s="1195"/>
      <c r="G148" s="1195"/>
      <c r="H148" s="1195"/>
      <c r="I148" s="1195"/>
      <c r="J148" s="1195"/>
      <c r="K148" s="1195"/>
      <c r="L148" s="1196"/>
      <c r="M148" s="1196"/>
      <c r="N148" s="1196"/>
      <c r="O148" s="1196"/>
      <c r="P148" s="1196"/>
      <c r="Q148" s="1195"/>
      <c r="R148" s="1195"/>
      <c r="S148" s="1195"/>
      <c r="T148" s="1195"/>
      <c r="U148" s="1195"/>
      <c r="V148" s="1196"/>
      <c r="W148" s="1196"/>
      <c r="X148" s="1195"/>
      <c r="Y148" s="1195"/>
      <c r="Z148" s="1175"/>
      <c r="AA148" s="1175"/>
      <c r="AB148" s="1191"/>
      <c r="AC148" s="1192"/>
      <c r="AD148" s="1193"/>
      <c r="AE148" s="1194"/>
      <c r="AF148" s="1195"/>
      <c r="AG148" s="1195"/>
      <c r="AH148" s="1195"/>
      <c r="AI148" s="1195"/>
      <c r="AJ148" s="1195"/>
      <c r="AK148" s="1195"/>
      <c r="AL148" s="1196"/>
      <c r="AM148" s="1196"/>
      <c r="AN148" s="1196"/>
      <c r="AO148" s="1196"/>
      <c r="AP148" s="1196"/>
      <c r="AQ148" s="1195"/>
      <c r="AR148" s="1195"/>
      <c r="AS148" s="1195"/>
      <c r="AT148" s="1195"/>
      <c r="AU148" s="1195"/>
      <c r="AV148" s="1196"/>
      <c r="AW148" s="1196"/>
      <c r="AX148" s="1195"/>
      <c r="AY148" s="1195"/>
      <c r="AZ148" s="1175"/>
      <c r="BA148" s="1175"/>
      <c r="BB148" s="1175"/>
      <c r="BC148" s="1175"/>
      <c r="BD148" s="1175"/>
      <c r="BE148" s="1175"/>
      <c r="BF148" s="1175"/>
      <c r="BG148" s="1175"/>
      <c r="BH148" s="1175"/>
      <c r="BI148" s="1175"/>
      <c r="BJ148" s="1175"/>
      <c r="BK148" s="1175"/>
      <c r="BL148" s="1175"/>
      <c r="BM148" s="1175"/>
      <c r="BN148" s="1175"/>
      <c r="BO148" s="1175"/>
      <c r="BP148" s="1175"/>
      <c r="BQ148" s="1175"/>
      <c r="BR148" s="1175"/>
      <c r="BS148" s="1175"/>
      <c r="BT148" s="1175"/>
      <c r="BU148" s="1175"/>
      <c r="BV148" s="1175"/>
      <c r="BW148" s="1175"/>
      <c r="BX148" s="1175"/>
      <c r="BY148" s="1175"/>
      <c r="BZ148" s="1175"/>
      <c r="CA148" s="1175"/>
      <c r="CB148" s="1175"/>
      <c r="CC148" s="1175"/>
      <c r="CD148" s="1175"/>
      <c r="CE148" s="1175"/>
      <c r="CF148" s="1175"/>
      <c r="CG148" s="1175"/>
      <c r="CH148" s="1175"/>
      <c r="CI148" s="1175"/>
      <c r="CJ148" s="1175"/>
      <c r="CK148" s="1175"/>
      <c r="CL148" s="1175"/>
      <c r="CM148" s="1175"/>
      <c r="CN148" s="1175"/>
      <c r="CO148" s="1175"/>
      <c r="CP148" s="1175"/>
      <c r="CQ148" s="1175"/>
      <c r="CR148" s="1175"/>
      <c r="CS148" s="1175"/>
      <c r="CT148" s="1175"/>
      <c r="CU148" s="1175"/>
      <c r="CV148" s="1175"/>
      <c r="CW148" s="1175"/>
      <c r="CX148" s="1175"/>
      <c r="CY148" s="1175"/>
      <c r="CZ148" s="1175"/>
      <c r="DA148" s="1175"/>
      <c r="DB148" s="1175"/>
      <c r="DC148" s="1175"/>
      <c r="DD148" s="1175"/>
      <c r="DE148" s="1175"/>
      <c r="DF148" s="1175"/>
      <c r="DG148" s="1175"/>
      <c r="DH148" s="1175"/>
      <c r="DI148" s="1175"/>
      <c r="DJ148" s="1175"/>
      <c r="DK148" s="1175"/>
      <c r="DL148" s="1175"/>
      <c r="DM148" s="1175"/>
      <c r="DN148" s="1175"/>
      <c r="DO148" s="1175"/>
    </row>
    <row r="149" spans="2:119" s="1178" customFormat="1">
      <c r="B149" s="1191"/>
      <c r="C149" s="1192"/>
      <c r="D149" s="1193"/>
      <c r="E149" s="1194"/>
      <c r="F149" s="1195"/>
      <c r="G149" s="1195"/>
      <c r="H149" s="1195"/>
      <c r="I149" s="1195"/>
      <c r="J149" s="1195"/>
      <c r="K149" s="1195"/>
      <c r="L149" s="1196"/>
      <c r="M149" s="1196"/>
      <c r="N149" s="1196"/>
      <c r="O149" s="1196"/>
      <c r="P149" s="1196"/>
      <c r="Q149" s="1195"/>
      <c r="R149" s="1195"/>
      <c r="S149" s="1195"/>
      <c r="T149" s="1195"/>
      <c r="U149" s="1195"/>
      <c r="V149" s="1196"/>
      <c r="W149" s="1196"/>
      <c r="X149" s="1195"/>
      <c r="Y149" s="1195"/>
      <c r="Z149" s="1175"/>
      <c r="AA149" s="1175"/>
      <c r="AB149" s="1191"/>
      <c r="AC149" s="1192"/>
      <c r="AD149" s="1193"/>
      <c r="AE149" s="1194"/>
      <c r="AF149" s="1195"/>
      <c r="AG149" s="1195"/>
      <c r="AH149" s="1195"/>
      <c r="AI149" s="1195"/>
      <c r="AJ149" s="1195"/>
      <c r="AK149" s="1195"/>
      <c r="AL149" s="1196"/>
      <c r="AM149" s="1196"/>
      <c r="AN149" s="1196"/>
      <c r="AO149" s="1196"/>
      <c r="AP149" s="1196"/>
      <c r="AQ149" s="1195"/>
      <c r="AR149" s="1195"/>
      <c r="AS149" s="1195"/>
      <c r="AT149" s="1195"/>
      <c r="AU149" s="1195"/>
      <c r="AV149" s="1196"/>
      <c r="AW149" s="1196"/>
      <c r="AX149" s="1195"/>
      <c r="AY149" s="1195"/>
      <c r="AZ149" s="1175"/>
      <c r="BA149" s="1175"/>
      <c r="BB149" s="1175"/>
      <c r="BC149" s="1175"/>
      <c r="BD149" s="1175"/>
      <c r="BE149" s="1175"/>
      <c r="BF149" s="1175"/>
      <c r="BG149" s="1175"/>
      <c r="BH149" s="1175"/>
      <c r="BI149" s="1175"/>
      <c r="BJ149" s="1175"/>
      <c r="BK149" s="1175"/>
      <c r="BL149" s="1175"/>
      <c r="BM149" s="1175"/>
      <c r="BN149" s="1175"/>
      <c r="BO149" s="1175"/>
      <c r="BP149" s="1175"/>
      <c r="BQ149" s="1175"/>
      <c r="BR149" s="1175"/>
      <c r="BS149" s="1175"/>
      <c r="BT149" s="1175"/>
      <c r="BU149" s="1175"/>
      <c r="BV149" s="1175"/>
      <c r="BW149" s="1175"/>
      <c r="BX149" s="1175"/>
      <c r="BY149" s="1175"/>
      <c r="BZ149" s="1175"/>
      <c r="CA149" s="1175"/>
      <c r="CB149" s="1175"/>
      <c r="CC149" s="1175"/>
      <c r="CD149" s="1175"/>
      <c r="CE149" s="1175"/>
      <c r="CF149" s="1175"/>
      <c r="CG149" s="1175"/>
      <c r="CH149" s="1175"/>
      <c r="CI149" s="1175"/>
      <c r="CJ149" s="1175"/>
      <c r="CK149" s="1175"/>
      <c r="CL149" s="1175"/>
      <c r="CM149" s="1175"/>
      <c r="CN149" s="1175"/>
      <c r="CO149" s="1175"/>
      <c r="CP149" s="1175"/>
      <c r="CQ149" s="1175"/>
      <c r="CR149" s="1175"/>
      <c r="CS149" s="1175"/>
      <c r="CT149" s="1175"/>
      <c r="CU149" s="1175"/>
      <c r="CV149" s="1175"/>
      <c r="CW149" s="1175"/>
      <c r="CX149" s="1175"/>
      <c r="CY149" s="1175"/>
      <c r="CZ149" s="1175"/>
      <c r="DA149" s="1175"/>
      <c r="DB149" s="1175"/>
      <c r="DC149" s="1175"/>
      <c r="DD149" s="1175"/>
      <c r="DE149" s="1175"/>
      <c r="DF149" s="1175"/>
      <c r="DG149" s="1175"/>
      <c r="DH149" s="1175"/>
      <c r="DI149" s="1175"/>
      <c r="DJ149" s="1175"/>
      <c r="DK149" s="1175"/>
      <c r="DL149" s="1175"/>
      <c r="DM149" s="1175"/>
      <c r="DN149" s="1175"/>
      <c r="DO149" s="1175"/>
    </row>
    <row r="150" spans="2:119" s="1178" customFormat="1">
      <c r="B150" s="1198"/>
      <c r="C150" s="1192"/>
      <c r="D150" s="1193"/>
      <c r="E150" s="1194"/>
      <c r="F150" s="1195"/>
      <c r="G150" s="1195"/>
      <c r="H150" s="1195"/>
      <c r="I150" s="1195"/>
      <c r="J150" s="1195"/>
      <c r="K150" s="1195"/>
      <c r="L150" s="1196"/>
      <c r="M150" s="1196"/>
      <c r="N150" s="1196"/>
      <c r="O150" s="1196"/>
      <c r="P150" s="1196"/>
      <c r="Q150" s="1195"/>
      <c r="R150" s="1195"/>
      <c r="S150" s="1195"/>
      <c r="T150" s="1195"/>
      <c r="U150" s="1195"/>
      <c r="V150" s="1196"/>
      <c r="W150" s="1196"/>
      <c r="X150" s="1195"/>
      <c r="Y150" s="1195"/>
      <c r="Z150" s="1175"/>
      <c r="AA150" s="1175"/>
      <c r="AB150" s="1198"/>
      <c r="AC150" s="1192"/>
      <c r="AD150" s="1193"/>
      <c r="AE150" s="1194"/>
      <c r="AF150" s="1195"/>
      <c r="AG150" s="1195"/>
      <c r="AH150" s="1195"/>
      <c r="AI150" s="1195"/>
      <c r="AJ150" s="1195"/>
      <c r="AK150" s="1195"/>
      <c r="AL150" s="1196"/>
      <c r="AM150" s="1196"/>
      <c r="AN150" s="1196"/>
      <c r="AO150" s="1196"/>
      <c r="AP150" s="1196"/>
      <c r="AQ150" s="1195"/>
      <c r="AR150" s="1195"/>
      <c r="AS150" s="1195"/>
      <c r="AT150" s="1195"/>
      <c r="AU150" s="1195"/>
      <c r="AV150" s="1196"/>
      <c r="AW150" s="1196"/>
      <c r="AX150" s="1195"/>
      <c r="AY150" s="1195"/>
      <c r="AZ150" s="1175"/>
      <c r="BA150" s="1175"/>
      <c r="BB150" s="1175"/>
      <c r="BC150" s="1175"/>
      <c r="BD150" s="1175"/>
      <c r="BE150" s="1175"/>
      <c r="BF150" s="1175"/>
      <c r="BG150" s="1175"/>
      <c r="BH150" s="1175"/>
      <c r="BI150" s="1175"/>
      <c r="BJ150" s="1175"/>
      <c r="BK150" s="1175"/>
      <c r="BL150" s="1175"/>
      <c r="BM150" s="1175"/>
      <c r="BN150" s="1175"/>
      <c r="BO150" s="1175"/>
      <c r="BP150" s="1175"/>
      <c r="BQ150" s="1175"/>
      <c r="BR150" s="1175"/>
      <c r="BS150" s="1175"/>
      <c r="BT150" s="1175"/>
      <c r="BU150" s="1175"/>
      <c r="BV150" s="1175"/>
      <c r="BW150" s="1175"/>
      <c r="BX150" s="1175"/>
      <c r="BY150" s="1175"/>
      <c r="BZ150" s="1175"/>
      <c r="CA150" s="1175"/>
      <c r="CB150" s="1175"/>
      <c r="CC150" s="1175"/>
      <c r="CD150" s="1175"/>
      <c r="CE150" s="1175"/>
      <c r="CF150" s="1175"/>
      <c r="CG150" s="1175"/>
      <c r="CH150" s="1175"/>
      <c r="CI150" s="1175"/>
      <c r="CJ150" s="1175"/>
      <c r="CK150" s="1175"/>
      <c r="CL150" s="1175"/>
      <c r="CM150" s="1175"/>
      <c r="CN150" s="1175"/>
      <c r="CO150" s="1175"/>
      <c r="CP150" s="1175"/>
      <c r="CQ150" s="1175"/>
      <c r="CR150" s="1175"/>
      <c r="CS150" s="1175"/>
      <c r="CT150" s="1175"/>
      <c r="CU150" s="1175"/>
      <c r="CV150" s="1175"/>
      <c r="CW150" s="1175"/>
      <c r="CX150" s="1175"/>
      <c r="CY150" s="1175"/>
      <c r="CZ150" s="1175"/>
      <c r="DA150" s="1175"/>
      <c r="DB150" s="1175"/>
      <c r="DC150" s="1175"/>
      <c r="DD150" s="1175"/>
      <c r="DE150" s="1175"/>
      <c r="DF150" s="1175"/>
      <c r="DG150" s="1175"/>
      <c r="DH150" s="1175"/>
      <c r="DI150" s="1175"/>
      <c r="DJ150" s="1175"/>
      <c r="DK150" s="1175"/>
      <c r="DL150" s="1175"/>
      <c r="DM150" s="1175"/>
      <c r="DN150" s="1175"/>
      <c r="DO150" s="1175"/>
    </row>
    <row r="151" spans="2:119" s="1178" customFormat="1">
      <c r="B151" s="1191"/>
      <c r="C151" s="1192"/>
      <c r="D151" s="1193"/>
      <c r="E151" s="1194"/>
      <c r="F151" s="1195"/>
      <c r="G151" s="1195"/>
      <c r="H151" s="1195"/>
      <c r="I151" s="1195"/>
      <c r="J151" s="1195"/>
      <c r="K151" s="1195"/>
      <c r="L151" s="1196"/>
      <c r="M151" s="1196"/>
      <c r="N151" s="1196"/>
      <c r="O151" s="1196"/>
      <c r="P151" s="1196"/>
      <c r="Q151" s="1195"/>
      <c r="R151" s="1195"/>
      <c r="S151" s="1195"/>
      <c r="T151" s="1195"/>
      <c r="U151" s="1195"/>
      <c r="V151" s="1196"/>
      <c r="W151" s="1196"/>
      <c r="X151" s="1195"/>
      <c r="Y151" s="1195"/>
      <c r="Z151" s="1175"/>
      <c r="AA151" s="1175"/>
      <c r="AB151" s="1191"/>
      <c r="AC151" s="1192"/>
      <c r="AD151" s="1193"/>
      <c r="AE151" s="1194"/>
      <c r="AF151" s="1195"/>
      <c r="AG151" s="1195"/>
      <c r="AH151" s="1195"/>
      <c r="AI151" s="1195"/>
      <c r="AJ151" s="1195"/>
      <c r="AK151" s="1195"/>
      <c r="AL151" s="1196"/>
      <c r="AM151" s="1196"/>
      <c r="AN151" s="1196"/>
      <c r="AO151" s="1196"/>
      <c r="AP151" s="1196"/>
      <c r="AQ151" s="1195"/>
      <c r="AR151" s="1195"/>
      <c r="AS151" s="1195"/>
      <c r="AT151" s="1195"/>
      <c r="AU151" s="1195"/>
      <c r="AV151" s="1196"/>
      <c r="AW151" s="1196"/>
      <c r="AX151" s="1195"/>
      <c r="AY151" s="1195"/>
      <c r="AZ151" s="1175"/>
      <c r="BA151" s="1175"/>
      <c r="BB151" s="1175"/>
      <c r="BC151" s="1175"/>
      <c r="BD151" s="1175"/>
      <c r="BE151" s="1175"/>
      <c r="BF151" s="1175"/>
      <c r="BG151" s="1175"/>
      <c r="BH151" s="1175"/>
      <c r="BI151" s="1175"/>
      <c r="BJ151" s="1175"/>
      <c r="BK151" s="1175"/>
      <c r="BL151" s="1175"/>
      <c r="BM151" s="1175"/>
      <c r="BN151" s="1175"/>
      <c r="BO151" s="1175"/>
      <c r="BP151" s="1175"/>
      <c r="BQ151" s="1175"/>
      <c r="BR151" s="1175"/>
      <c r="BS151" s="1175"/>
      <c r="BT151" s="1175"/>
      <c r="BU151" s="1175"/>
      <c r="BV151" s="1175"/>
      <c r="BW151" s="1175"/>
      <c r="BX151" s="1175"/>
      <c r="BY151" s="1175"/>
      <c r="BZ151" s="1175"/>
      <c r="CA151" s="1175"/>
      <c r="CB151" s="1175"/>
      <c r="CC151" s="1175"/>
      <c r="CD151" s="1175"/>
      <c r="CE151" s="1175"/>
      <c r="CF151" s="1175"/>
      <c r="CG151" s="1175"/>
      <c r="CH151" s="1175"/>
      <c r="CI151" s="1175"/>
      <c r="CJ151" s="1175"/>
      <c r="CK151" s="1175"/>
      <c r="CL151" s="1175"/>
      <c r="CM151" s="1175"/>
      <c r="CN151" s="1175"/>
      <c r="CO151" s="1175"/>
      <c r="CP151" s="1175"/>
      <c r="CQ151" s="1175"/>
      <c r="CR151" s="1175"/>
      <c r="CS151" s="1175"/>
      <c r="CT151" s="1175"/>
      <c r="CU151" s="1175"/>
      <c r="CV151" s="1175"/>
      <c r="CW151" s="1175"/>
      <c r="CX151" s="1175"/>
      <c r="CY151" s="1175"/>
      <c r="CZ151" s="1175"/>
      <c r="DA151" s="1175"/>
      <c r="DB151" s="1175"/>
      <c r="DC151" s="1175"/>
      <c r="DD151" s="1175"/>
      <c r="DE151" s="1175"/>
      <c r="DF151" s="1175"/>
      <c r="DG151" s="1175"/>
      <c r="DH151" s="1175"/>
      <c r="DI151" s="1175"/>
      <c r="DJ151" s="1175"/>
      <c r="DK151" s="1175"/>
      <c r="DL151" s="1175"/>
      <c r="DM151" s="1175"/>
      <c r="DN151" s="1175"/>
      <c r="DO151" s="1175"/>
    </row>
    <row r="152" spans="2:119" s="1178" customFormat="1">
      <c r="B152" s="1191"/>
      <c r="C152" s="1192"/>
      <c r="D152" s="1193"/>
      <c r="E152" s="1194"/>
      <c r="F152" s="1195"/>
      <c r="G152" s="1195"/>
      <c r="H152" s="1195"/>
      <c r="I152" s="1195"/>
      <c r="J152" s="1195"/>
      <c r="K152" s="1195"/>
      <c r="L152" s="1196"/>
      <c r="M152" s="1196"/>
      <c r="N152" s="1196"/>
      <c r="O152" s="1196"/>
      <c r="P152" s="1196"/>
      <c r="Q152" s="1195"/>
      <c r="R152" s="1195"/>
      <c r="S152" s="1195"/>
      <c r="T152" s="1195"/>
      <c r="U152" s="1195"/>
      <c r="V152" s="1196"/>
      <c r="W152" s="1196"/>
      <c r="X152" s="1195"/>
      <c r="Y152" s="1195"/>
      <c r="Z152" s="1175"/>
      <c r="AA152" s="1175"/>
      <c r="AB152" s="1191"/>
      <c r="AC152" s="1192"/>
      <c r="AD152" s="1193"/>
      <c r="AE152" s="1194"/>
      <c r="AF152" s="1195"/>
      <c r="AG152" s="1195"/>
      <c r="AH152" s="1195"/>
      <c r="AI152" s="1195"/>
      <c r="AJ152" s="1195"/>
      <c r="AK152" s="1195"/>
      <c r="AL152" s="1196"/>
      <c r="AM152" s="1196"/>
      <c r="AN152" s="1196"/>
      <c r="AO152" s="1196"/>
      <c r="AP152" s="1196"/>
      <c r="AQ152" s="1195"/>
      <c r="AR152" s="1195"/>
      <c r="AS152" s="1195"/>
      <c r="AT152" s="1195"/>
      <c r="AU152" s="1195"/>
      <c r="AV152" s="1196"/>
      <c r="AW152" s="1196"/>
      <c r="AX152" s="1195"/>
      <c r="AY152" s="1195"/>
      <c r="AZ152" s="1175"/>
      <c r="BA152" s="1175"/>
      <c r="BB152" s="1175"/>
      <c r="BC152" s="1175"/>
      <c r="BD152" s="1175"/>
      <c r="BE152" s="1175"/>
      <c r="BF152" s="1175"/>
      <c r="BG152" s="1175"/>
      <c r="BH152" s="1175"/>
      <c r="BI152" s="1175"/>
      <c r="BJ152" s="1175"/>
      <c r="BK152" s="1175"/>
      <c r="BL152" s="1175"/>
      <c r="BM152" s="1175"/>
      <c r="BN152" s="1175"/>
      <c r="BO152" s="1175"/>
      <c r="BP152" s="1175"/>
      <c r="BQ152" s="1175"/>
      <c r="BR152" s="1175"/>
      <c r="BS152" s="1175"/>
      <c r="BT152" s="1175"/>
      <c r="BU152" s="1175"/>
      <c r="BV152" s="1175"/>
      <c r="BW152" s="1175"/>
      <c r="BX152" s="1175"/>
      <c r="BY152" s="1175"/>
      <c r="BZ152" s="1175"/>
      <c r="CA152" s="1175"/>
      <c r="CB152" s="1175"/>
      <c r="CC152" s="1175"/>
      <c r="CD152" s="1175"/>
      <c r="CE152" s="1175"/>
      <c r="CF152" s="1175"/>
      <c r="CG152" s="1175"/>
      <c r="CH152" s="1175"/>
      <c r="CI152" s="1175"/>
      <c r="CJ152" s="1175"/>
      <c r="CK152" s="1175"/>
      <c r="CL152" s="1175"/>
      <c r="CM152" s="1175"/>
      <c r="CN152" s="1175"/>
      <c r="CO152" s="1175"/>
      <c r="CP152" s="1175"/>
      <c r="CQ152" s="1175"/>
      <c r="CR152" s="1175"/>
      <c r="CS152" s="1175"/>
      <c r="CT152" s="1175"/>
      <c r="CU152" s="1175"/>
      <c r="CV152" s="1175"/>
      <c r="CW152" s="1175"/>
      <c r="CX152" s="1175"/>
      <c r="CY152" s="1175"/>
      <c r="CZ152" s="1175"/>
      <c r="DA152" s="1175"/>
      <c r="DB152" s="1175"/>
      <c r="DC152" s="1175"/>
      <c r="DD152" s="1175"/>
      <c r="DE152" s="1175"/>
      <c r="DF152" s="1175"/>
      <c r="DG152" s="1175"/>
      <c r="DH152" s="1175"/>
      <c r="DI152" s="1175"/>
      <c r="DJ152" s="1175"/>
      <c r="DK152" s="1175"/>
      <c r="DL152" s="1175"/>
      <c r="DM152" s="1175"/>
      <c r="DN152" s="1175"/>
      <c r="DO152" s="1175"/>
    </row>
    <row r="153" spans="2:119" s="1178" customFormat="1">
      <c r="B153" s="1191"/>
      <c r="C153" s="1192"/>
      <c r="D153" s="1193"/>
      <c r="E153" s="1194"/>
      <c r="F153" s="1195"/>
      <c r="G153" s="1195"/>
      <c r="H153" s="1195"/>
      <c r="I153" s="1195"/>
      <c r="J153" s="1195"/>
      <c r="K153" s="1195"/>
      <c r="L153" s="1196"/>
      <c r="M153" s="1196"/>
      <c r="N153" s="1196"/>
      <c r="O153" s="1196"/>
      <c r="P153" s="1196"/>
      <c r="Q153" s="1195"/>
      <c r="R153" s="1195"/>
      <c r="S153" s="1195"/>
      <c r="T153" s="1195"/>
      <c r="U153" s="1195"/>
      <c r="V153" s="1196"/>
      <c r="W153" s="1196"/>
      <c r="X153" s="1195"/>
      <c r="Y153" s="1195"/>
      <c r="Z153" s="1175"/>
      <c r="AA153" s="1175"/>
      <c r="AB153" s="1191"/>
      <c r="AC153" s="1192"/>
      <c r="AD153" s="1193"/>
      <c r="AE153" s="1194"/>
      <c r="AF153" s="1195"/>
      <c r="AG153" s="1195"/>
      <c r="AH153" s="1195"/>
      <c r="AI153" s="1195"/>
      <c r="AJ153" s="1195"/>
      <c r="AK153" s="1195"/>
      <c r="AL153" s="1196"/>
      <c r="AM153" s="1196"/>
      <c r="AN153" s="1196"/>
      <c r="AO153" s="1196"/>
      <c r="AP153" s="1196"/>
      <c r="AQ153" s="1195"/>
      <c r="AR153" s="1195"/>
      <c r="AS153" s="1195"/>
      <c r="AT153" s="1195"/>
      <c r="AU153" s="1195"/>
      <c r="AV153" s="1196"/>
      <c r="AW153" s="1196"/>
      <c r="AX153" s="1195"/>
      <c r="AY153" s="1195"/>
      <c r="AZ153" s="1175"/>
      <c r="BA153" s="1175"/>
      <c r="BB153" s="1175"/>
      <c r="BC153" s="1175"/>
      <c r="BD153" s="1175"/>
      <c r="BE153" s="1175"/>
      <c r="BF153" s="1175"/>
      <c r="BG153" s="1175"/>
      <c r="BH153" s="1175"/>
      <c r="BI153" s="1175"/>
      <c r="BJ153" s="1175"/>
      <c r="BK153" s="1175"/>
      <c r="BL153" s="1175"/>
      <c r="BM153" s="1175"/>
      <c r="BN153" s="1175"/>
      <c r="BO153" s="1175"/>
      <c r="BP153" s="1175"/>
      <c r="BQ153" s="1175"/>
      <c r="BR153" s="1175"/>
      <c r="BS153" s="1175"/>
      <c r="BT153" s="1175"/>
      <c r="BU153" s="1175"/>
      <c r="BV153" s="1175"/>
      <c r="BW153" s="1175"/>
      <c r="BX153" s="1175"/>
      <c r="BY153" s="1175"/>
      <c r="BZ153" s="1175"/>
      <c r="CA153" s="1175"/>
      <c r="CB153" s="1175"/>
      <c r="CC153" s="1175"/>
      <c r="CD153" s="1175"/>
      <c r="CE153" s="1175"/>
      <c r="CF153" s="1175"/>
      <c r="CG153" s="1175"/>
      <c r="CH153" s="1175"/>
      <c r="CI153" s="1175"/>
      <c r="CJ153" s="1175"/>
      <c r="CK153" s="1175"/>
      <c r="CL153" s="1175"/>
      <c r="CM153" s="1175"/>
      <c r="CN153" s="1175"/>
      <c r="CO153" s="1175"/>
      <c r="CP153" s="1175"/>
      <c r="CQ153" s="1175"/>
      <c r="CR153" s="1175"/>
      <c r="CS153" s="1175"/>
      <c r="CT153" s="1175"/>
      <c r="CU153" s="1175"/>
      <c r="CV153" s="1175"/>
      <c r="CW153" s="1175"/>
      <c r="CX153" s="1175"/>
      <c r="CY153" s="1175"/>
      <c r="CZ153" s="1175"/>
      <c r="DA153" s="1175"/>
      <c r="DB153" s="1175"/>
      <c r="DC153" s="1175"/>
      <c r="DD153" s="1175"/>
      <c r="DE153" s="1175"/>
      <c r="DF153" s="1175"/>
      <c r="DG153" s="1175"/>
      <c r="DH153" s="1175"/>
      <c r="DI153" s="1175"/>
      <c r="DJ153" s="1175"/>
      <c r="DK153" s="1175"/>
      <c r="DL153" s="1175"/>
      <c r="DM153" s="1175"/>
      <c r="DN153" s="1175"/>
      <c r="DO153" s="1175"/>
    </row>
    <row r="154" spans="2:119" s="1178" customFormat="1">
      <c r="B154" s="1191"/>
      <c r="C154" s="1192"/>
      <c r="D154" s="1193"/>
      <c r="E154" s="1194"/>
      <c r="F154" s="1195"/>
      <c r="G154" s="1195"/>
      <c r="H154" s="1195"/>
      <c r="I154" s="1195"/>
      <c r="J154" s="1195"/>
      <c r="K154" s="1195"/>
      <c r="L154" s="1196"/>
      <c r="M154" s="1196"/>
      <c r="N154" s="1196"/>
      <c r="O154" s="1196"/>
      <c r="P154" s="1196"/>
      <c r="Q154" s="1195"/>
      <c r="R154" s="1195"/>
      <c r="S154" s="1195"/>
      <c r="T154" s="1195"/>
      <c r="U154" s="1195"/>
      <c r="V154" s="1196"/>
      <c r="W154" s="1196"/>
      <c r="X154" s="1195"/>
      <c r="Y154" s="1195"/>
      <c r="Z154" s="1175"/>
      <c r="AA154" s="1175"/>
      <c r="AB154" s="1191"/>
      <c r="AC154" s="1192"/>
      <c r="AD154" s="1193"/>
      <c r="AE154" s="1194"/>
      <c r="AF154" s="1195"/>
      <c r="AG154" s="1195"/>
      <c r="AH154" s="1195"/>
      <c r="AI154" s="1195"/>
      <c r="AJ154" s="1195"/>
      <c r="AK154" s="1195"/>
      <c r="AL154" s="1196"/>
      <c r="AM154" s="1196"/>
      <c r="AN154" s="1196"/>
      <c r="AO154" s="1196"/>
      <c r="AP154" s="1196"/>
      <c r="AQ154" s="1195"/>
      <c r="AR154" s="1195"/>
      <c r="AS154" s="1195"/>
      <c r="AT154" s="1195"/>
      <c r="AU154" s="1195"/>
      <c r="AV154" s="1196"/>
      <c r="AW154" s="1196"/>
      <c r="AX154" s="1195"/>
      <c r="AY154" s="1195"/>
      <c r="AZ154" s="1175"/>
      <c r="BA154" s="1175"/>
      <c r="BB154" s="1175"/>
      <c r="BC154" s="1175"/>
      <c r="BD154" s="1175"/>
      <c r="BE154" s="1175"/>
      <c r="BF154" s="1175"/>
      <c r="BG154" s="1175"/>
      <c r="BH154" s="1175"/>
      <c r="BI154" s="1175"/>
      <c r="BJ154" s="1175"/>
      <c r="BK154" s="1175"/>
      <c r="BL154" s="1175"/>
      <c r="BM154" s="1175"/>
      <c r="BN154" s="1175"/>
      <c r="BO154" s="1175"/>
      <c r="BP154" s="1175"/>
      <c r="BQ154" s="1175"/>
      <c r="BR154" s="1175"/>
      <c r="BS154" s="1175"/>
      <c r="BT154" s="1175"/>
      <c r="BU154" s="1175"/>
      <c r="BV154" s="1175"/>
      <c r="BW154" s="1175"/>
      <c r="BX154" s="1175"/>
      <c r="BY154" s="1175"/>
      <c r="BZ154" s="1175"/>
      <c r="CA154" s="1175"/>
      <c r="CB154" s="1175"/>
      <c r="CC154" s="1175"/>
      <c r="CD154" s="1175"/>
      <c r="CE154" s="1175"/>
      <c r="CF154" s="1175"/>
      <c r="CG154" s="1175"/>
      <c r="CH154" s="1175"/>
      <c r="CI154" s="1175"/>
      <c r="CJ154" s="1175"/>
      <c r="CK154" s="1175"/>
      <c r="CL154" s="1175"/>
      <c r="CM154" s="1175"/>
      <c r="CN154" s="1175"/>
      <c r="CO154" s="1175"/>
      <c r="CP154" s="1175"/>
      <c r="CQ154" s="1175"/>
      <c r="CR154" s="1175"/>
      <c r="CS154" s="1175"/>
      <c r="CT154" s="1175"/>
      <c r="CU154" s="1175"/>
      <c r="CV154" s="1175"/>
      <c r="CW154" s="1175"/>
      <c r="CX154" s="1175"/>
      <c r="CY154" s="1175"/>
      <c r="CZ154" s="1175"/>
      <c r="DA154" s="1175"/>
      <c r="DB154" s="1175"/>
      <c r="DC154" s="1175"/>
      <c r="DD154" s="1175"/>
      <c r="DE154" s="1175"/>
      <c r="DF154" s="1175"/>
      <c r="DG154" s="1175"/>
      <c r="DH154" s="1175"/>
      <c r="DI154" s="1175"/>
      <c r="DJ154" s="1175"/>
      <c r="DK154" s="1175"/>
      <c r="DL154" s="1175"/>
      <c r="DM154" s="1175"/>
      <c r="DN154" s="1175"/>
      <c r="DO154" s="1175"/>
    </row>
    <row r="155" spans="2:119" s="1178" customFormat="1">
      <c r="B155" s="1191"/>
      <c r="C155" s="1192"/>
      <c r="D155" s="1193"/>
      <c r="E155" s="1194"/>
      <c r="F155" s="1195"/>
      <c r="G155" s="1195"/>
      <c r="H155" s="1195"/>
      <c r="I155" s="1195"/>
      <c r="J155" s="1195"/>
      <c r="K155" s="1195"/>
      <c r="L155" s="1196"/>
      <c r="M155" s="1196"/>
      <c r="N155" s="1196"/>
      <c r="O155" s="1196"/>
      <c r="P155" s="1196"/>
      <c r="Q155" s="1195"/>
      <c r="R155" s="1195"/>
      <c r="S155" s="1195"/>
      <c r="T155" s="1195"/>
      <c r="U155" s="1195"/>
      <c r="V155" s="1196"/>
      <c r="W155" s="1196"/>
      <c r="X155" s="1195"/>
      <c r="Y155" s="1195"/>
      <c r="Z155" s="1175"/>
      <c r="AA155" s="1175"/>
      <c r="AB155" s="1191"/>
      <c r="AC155" s="1192"/>
      <c r="AD155" s="1193"/>
      <c r="AE155" s="1194"/>
      <c r="AF155" s="1195"/>
      <c r="AG155" s="1195"/>
      <c r="AH155" s="1195"/>
      <c r="AI155" s="1195"/>
      <c r="AJ155" s="1195"/>
      <c r="AK155" s="1195"/>
      <c r="AL155" s="1196"/>
      <c r="AM155" s="1196"/>
      <c r="AN155" s="1196"/>
      <c r="AO155" s="1196"/>
      <c r="AP155" s="1196"/>
      <c r="AQ155" s="1195"/>
      <c r="AR155" s="1195"/>
      <c r="AS155" s="1195"/>
      <c r="AT155" s="1195"/>
      <c r="AU155" s="1195"/>
      <c r="AV155" s="1196"/>
      <c r="AW155" s="1196"/>
      <c r="AX155" s="1195"/>
      <c r="AY155" s="1195"/>
      <c r="AZ155" s="1175"/>
      <c r="BA155" s="1175"/>
      <c r="BB155" s="1175"/>
      <c r="BC155" s="1175"/>
      <c r="BD155" s="1175"/>
      <c r="BE155" s="1175"/>
      <c r="BF155" s="1175"/>
      <c r="BG155" s="1175"/>
      <c r="BH155" s="1175"/>
      <c r="BI155" s="1175"/>
      <c r="BJ155" s="1175"/>
      <c r="BK155" s="1175"/>
      <c r="BL155" s="1175"/>
      <c r="BM155" s="1175"/>
      <c r="BN155" s="1175"/>
      <c r="BO155" s="1175"/>
      <c r="BP155" s="1175"/>
      <c r="BQ155" s="1175"/>
      <c r="BR155" s="1175"/>
      <c r="BS155" s="1175"/>
      <c r="BT155" s="1175"/>
      <c r="BU155" s="1175"/>
      <c r="BV155" s="1175"/>
      <c r="BW155" s="1175"/>
      <c r="BX155" s="1175"/>
      <c r="BY155" s="1175"/>
      <c r="BZ155" s="1175"/>
      <c r="CA155" s="1175"/>
      <c r="CB155" s="1175"/>
      <c r="CC155" s="1175"/>
      <c r="CD155" s="1175"/>
      <c r="CE155" s="1175"/>
      <c r="CF155" s="1175"/>
      <c r="CG155" s="1175"/>
      <c r="CH155" s="1175"/>
      <c r="CI155" s="1175"/>
      <c r="CJ155" s="1175"/>
      <c r="CK155" s="1175"/>
      <c r="CL155" s="1175"/>
      <c r="CM155" s="1175"/>
      <c r="CN155" s="1175"/>
      <c r="CO155" s="1175"/>
      <c r="CP155" s="1175"/>
      <c r="CQ155" s="1175"/>
      <c r="CR155" s="1175"/>
      <c r="CS155" s="1175"/>
      <c r="CT155" s="1175"/>
      <c r="CU155" s="1175"/>
      <c r="CV155" s="1175"/>
      <c r="CW155" s="1175"/>
      <c r="CX155" s="1175"/>
      <c r="CY155" s="1175"/>
      <c r="CZ155" s="1175"/>
      <c r="DA155" s="1175"/>
      <c r="DB155" s="1175"/>
      <c r="DC155" s="1175"/>
      <c r="DD155" s="1175"/>
      <c r="DE155" s="1175"/>
      <c r="DF155" s="1175"/>
      <c r="DG155" s="1175"/>
      <c r="DH155" s="1175"/>
      <c r="DI155" s="1175"/>
      <c r="DJ155" s="1175"/>
      <c r="DK155" s="1175"/>
      <c r="DL155" s="1175"/>
      <c r="DM155" s="1175"/>
      <c r="DN155" s="1175"/>
      <c r="DO155" s="1175"/>
    </row>
    <row r="156" spans="2:119" s="1178" customFormat="1">
      <c r="B156" s="1191"/>
      <c r="C156" s="1192"/>
      <c r="D156" s="1193"/>
      <c r="E156" s="1194"/>
      <c r="F156" s="1195"/>
      <c r="G156" s="1195"/>
      <c r="H156" s="1195"/>
      <c r="I156" s="1195"/>
      <c r="J156" s="1195"/>
      <c r="K156" s="1195"/>
      <c r="L156" s="1196"/>
      <c r="M156" s="1196"/>
      <c r="N156" s="1196"/>
      <c r="O156" s="1196"/>
      <c r="P156" s="1196"/>
      <c r="Q156" s="1195"/>
      <c r="R156" s="1195"/>
      <c r="S156" s="1195"/>
      <c r="T156" s="1195"/>
      <c r="U156" s="1195"/>
      <c r="V156" s="1196"/>
      <c r="W156" s="1196"/>
      <c r="X156" s="1195"/>
      <c r="Y156" s="1195"/>
      <c r="Z156" s="1175"/>
      <c r="AA156" s="1175"/>
      <c r="AB156" s="1191"/>
      <c r="AC156" s="1192"/>
      <c r="AD156" s="1193"/>
      <c r="AE156" s="1194"/>
      <c r="AF156" s="1195"/>
      <c r="AG156" s="1195"/>
      <c r="AH156" s="1195"/>
      <c r="AI156" s="1195"/>
      <c r="AJ156" s="1195"/>
      <c r="AK156" s="1195"/>
      <c r="AL156" s="1196"/>
      <c r="AM156" s="1196"/>
      <c r="AN156" s="1196"/>
      <c r="AO156" s="1196"/>
      <c r="AP156" s="1196"/>
      <c r="AQ156" s="1195"/>
      <c r="AR156" s="1195"/>
      <c r="AS156" s="1195"/>
      <c r="AT156" s="1195"/>
      <c r="AU156" s="1195"/>
      <c r="AV156" s="1196"/>
      <c r="AW156" s="1196"/>
      <c r="AX156" s="1195"/>
      <c r="AY156" s="1195"/>
      <c r="AZ156" s="1175"/>
      <c r="BA156" s="1175"/>
      <c r="BB156" s="1175"/>
      <c r="BC156" s="1175"/>
      <c r="BD156" s="1175"/>
      <c r="BE156" s="1175"/>
      <c r="BF156" s="1175"/>
      <c r="BG156" s="1175"/>
      <c r="BH156" s="1175"/>
      <c r="BI156" s="1175"/>
      <c r="BJ156" s="1175"/>
      <c r="BK156" s="1175"/>
      <c r="BL156" s="1175"/>
      <c r="BM156" s="1175"/>
      <c r="BN156" s="1175"/>
      <c r="BO156" s="1175"/>
      <c r="BP156" s="1175"/>
      <c r="BQ156" s="1175"/>
      <c r="BR156" s="1175"/>
      <c r="BS156" s="1175"/>
      <c r="BT156" s="1175"/>
      <c r="BU156" s="1175"/>
      <c r="BV156" s="1175"/>
      <c r="BW156" s="1175"/>
      <c r="BX156" s="1175"/>
      <c r="BY156" s="1175"/>
      <c r="BZ156" s="1175"/>
      <c r="CA156" s="1175"/>
      <c r="CB156" s="1175"/>
      <c r="CC156" s="1175"/>
      <c r="CD156" s="1175"/>
      <c r="CE156" s="1175"/>
      <c r="CF156" s="1175"/>
      <c r="CG156" s="1175"/>
      <c r="CH156" s="1175"/>
      <c r="CI156" s="1175"/>
      <c r="CJ156" s="1175"/>
      <c r="CK156" s="1175"/>
      <c r="CL156" s="1175"/>
      <c r="CM156" s="1175"/>
      <c r="CN156" s="1175"/>
      <c r="CO156" s="1175"/>
      <c r="CP156" s="1175"/>
      <c r="CQ156" s="1175"/>
      <c r="CR156" s="1175"/>
      <c r="CS156" s="1175"/>
      <c r="CT156" s="1175"/>
      <c r="CU156" s="1175"/>
      <c r="CV156" s="1175"/>
      <c r="CW156" s="1175"/>
      <c r="CX156" s="1175"/>
      <c r="CY156" s="1175"/>
      <c r="CZ156" s="1175"/>
      <c r="DA156" s="1175"/>
      <c r="DB156" s="1175"/>
      <c r="DC156" s="1175"/>
      <c r="DD156" s="1175"/>
      <c r="DE156" s="1175"/>
      <c r="DF156" s="1175"/>
      <c r="DG156" s="1175"/>
      <c r="DH156" s="1175"/>
      <c r="DI156" s="1175"/>
      <c r="DJ156" s="1175"/>
      <c r="DK156" s="1175"/>
      <c r="DL156" s="1175"/>
      <c r="DM156" s="1175"/>
      <c r="DN156" s="1175"/>
      <c r="DO156" s="1175"/>
    </row>
    <row r="157" spans="2:119" s="1178" customFormat="1">
      <c r="B157" s="1191"/>
      <c r="C157" s="1192"/>
      <c r="D157" s="1193"/>
      <c r="E157" s="1194"/>
      <c r="F157" s="1195"/>
      <c r="G157" s="1195"/>
      <c r="H157" s="1195"/>
      <c r="I157" s="1195"/>
      <c r="J157" s="1195"/>
      <c r="K157" s="1195"/>
      <c r="L157" s="1196"/>
      <c r="M157" s="1196"/>
      <c r="N157" s="1196"/>
      <c r="O157" s="1196"/>
      <c r="P157" s="1196"/>
      <c r="Q157" s="1195"/>
      <c r="R157" s="1195"/>
      <c r="S157" s="1195"/>
      <c r="T157" s="1195"/>
      <c r="U157" s="1195"/>
      <c r="V157" s="1196"/>
      <c r="W157" s="1196"/>
      <c r="X157" s="1195"/>
      <c r="Y157" s="1195"/>
      <c r="Z157" s="1175"/>
      <c r="AA157" s="1175"/>
      <c r="AB157" s="1191"/>
      <c r="AC157" s="1192"/>
      <c r="AD157" s="1193"/>
      <c r="AE157" s="1194"/>
      <c r="AF157" s="1195"/>
      <c r="AG157" s="1195"/>
      <c r="AH157" s="1195"/>
      <c r="AI157" s="1195"/>
      <c r="AJ157" s="1195"/>
      <c r="AK157" s="1195"/>
      <c r="AL157" s="1196"/>
      <c r="AM157" s="1196"/>
      <c r="AN157" s="1196"/>
      <c r="AO157" s="1196"/>
      <c r="AP157" s="1196"/>
      <c r="AQ157" s="1195"/>
      <c r="AR157" s="1195"/>
      <c r="AS157" s="1195"/>
      <c r="AT157" s="1195"/>
      <c r="AU157" s="1195"/>
      <c r="AV157" s="1196"/>
      <c r="AW157" s="1196"/>
      <c r="AX157" s="1195"/>
      <c r="AY157" s="1195"/>
      <c r="AZ157" s="1175"/>
      <c r="BA157" s="1175"/>
      <c r="BB157" s="1175"/>
      <c r="BC157" s="1175"/>
      <c r="BD157" s="1175"/>
      <c r="BE157" s="1175"/>
      <c r="BF157" s="1175"/>
      <c r="BG157" s="1175"/>
      <c r="BH157" s="1175"/>
      <c r="BI157" s="1175"/>
      <c r="BJ157" s="1175"/>
      <c r="BK157" s="1175"/>
      <c r="BL157" s="1175"/>
      <c r="BM157" s="1175"/>
      <c r="BN157" s="1175"/>
      <c r="BO157" s="1175"/>
      <c r="BP157" s="1175"/>
      <c r="BQ157" s="1175"/>
      <c r="BR157" s="1175"/>
      <c r="BS157" s="1175"/>
      <c r="BT157" s="1175"/>
      <c r="BU157" s="1175"/>
      <c r="BV157" s="1175"/>
      <c r="BW157" s="1175"/>
      <c r="BX157" s="1175"/>
      <c r="BY157" s="1175"/>
      <c r="BZ157" s="1175"/>
      <c r="CA157" s="1175"/>
      <c r="CB157" s="1175"/>
      <c r="CC157" s="1175"/>
      <c r="CD157" s="1175"/>
      <c r="CE157" s="1175"/>
      <c r="CF157" s="1175"/>
      <c r="CG157" s="1175"/>
      <c r="CH157" s="1175"/>
      <c r="CI157" s="1175"/>
      <c r="CJ157" s="1175"/>
      <c r="CK157" s="1175"/>
      <c r="CL157" s="1175"/>
      <c r="CM157" s="1175"/>
      <c r="CN157" s="1175"/>
      <c r="CO157" s="1175"/>
      <c r="CP157" s="1175"/>
      <c r="CQ157" s="1175"/>
      <c r="CR157" s="1175"/>
      <c r="CS157" s="1175"/>
      <c r="CT157" s="1175"/>
      <c r="CU157" s="1175"/>
      <c r="CV157" s="1175"/>
      <c r="CW157" s="1175"/>
      <c r="CX157" s="1175"/>
      <c r="CY157" s="1175"/>
      <c r="CZ157" s="1175"/>
      <c r="DA157" s="1175"/>
      <c r="DB157" s="1175"/>
      <c r="DC157" s="1175"/>
      <c r="DD157" s="1175"/>
      <c r="DE157" s="1175"/>
      <c r="DF157" s="1175"/>
      <c r="DG157" s="1175"/>
      <c r="DH157" s="1175"/>
      <c r="DI157" s="1175"/>
      <c r="DJ157" s="1175"/>
      <c r="DK157" s="1175"/>
      <c r="DL157" s="1175"/>
      <c r="DM157" s="1175"/>
      <c r="DN157" s="1175"/>
      <c r="DO157" s="1175"/>
    </row>
    <row r="158" spans="2:119" s="1178" customFormat="1">
      <c r="B158" s="1198"/>
      <c r="C158" s="1192"/>
      <c r="D158" s="1193"/>
      <c r="E158" s="1194"/>
      <c r="F158" s="1195"/>
      <c r="G158" s="1195"/>
      <c r="H158" s="1195"/>
      <c r="I158" s="1195"/>
      <c r="J158" s="1195"/>
      <c r="K158" s="1195"/>
      <c r="L158" s="1196"/>
      <c r="M158" s="1196"/>
      <c r="N158" s="1196"/>
      <c r="O158" s="1196"/>
      <c r="P158" s="1196"/>
      <c r="Q158" s="1195"/>
      <c r="R158" s="1195"/>
      <c r="S158" s="1195"/>
      <c r="T158" s="1195"/>
      <c r="U158" s="1195"/>
      <c r="V158" s="1196"/>
      <c r="W158" s="1196"/>
      <c r="X158" s="1195"/>
      <c r="Y158" s="1195"/>
      <c r="Z158" s="1175"/>
      <c r="AA158" s="1175"/>
      <c r="AB158" s="1198"/>
      <c r="AC158" s="1192"/>
      <c r="AD158" s="1193"/>
      <c r="AE158" s="1194"/>
      <c r="AF158" s="1195"/>
      <c r="AG158" s="1195"/>
      <c r="AH158" s="1195"/>
      <c r="AI158" s="1195"/>
      <c r="AJ158" s="1195"/>
      <c r="AK158" s="1195"/>
      <c r="AL158" s="1196"/>
      <c r="AM158" s="1196"/>
      <c r="AN158" s="1196"/>
      <c r="AO158" s="1196"/>
      <c r="AP158" s="1196"/>
      <c r="AQ158" s="1195"/>
      <c r="AR158" s="1195"/>
      <c r="AS158" s="1195"/>
      <c r="AT158" s="1195"/>
      <c r="AU158" s="1195"/>
      <c r="AV158" s="1196"/>
      <c r="AW158" s="1196"/>
      <c r="AX158" s="1195"/>
      <c r="AY158" s="1195"/>
      <c r="AZ158" s="1175"/>
      <c r="BA158" s="1175"/>
      <c r="BB158" s="1175"/>
      <c r="BC158" s="1175"/>
      <c r="BD158" s="1175"/>
      <c r="BE158" s="1175"/>
      <c r="BF158" s="1175"/>
      <c r="BG158" s="1175"/>
      <c r="BH158" s="1175"/>
      <c r="BI158" s="1175"/>
      <c r="BJ158" s="1175"/>
      <c r="BK158" s="1175"/>
      <c r="BL158" s="1175"/>
      <c r="BM158" s="1175"/>
      <c r="BN158" s="1175"/>
      <c r="BO158" s="1175"/>
      <c r="BP158" s="1175"/>
      <c r="BQ158" s="1175"/>
      <c r="BR158" s="1175"/>
      <c r="BS158" s="1175"/>
      <c r="BT158" s="1175"/>
      <c r="BU158" s="1175"/>
      <c r="BV158" s="1175"/>
      <c r="BW158" s="1175"/>
      <c r="BX158" s="1175"/>
      <c r="BY158" s="1175"/>
      <c r="BZ158" s="1175"/>
      <c r="CA158" s="1175"/>
      <c r="CB158" s="1175"/>
      <c r="CC158" s="1175"/>
      <c r="CD158" s="1175"/>
      <c r="CE158" s="1175"/>
      <c r="CF158" s="1175"/>
      <c r="CG158" s="1175"/>
      <c r="CH158" s="1175"/>
      <c r="CI158" s="1175"/>
      <c r="CJ158" s="1175"/>
      <c r="CK158" s="1175"/>
      <c r="CL158" s="1175"/>
      <c r="CM158" s="1175"/>
      <c r="CN158" s="1175"/>
      <c r="CO158" s="1175"/>
      <c r="CP158" s="1175"/>
      <c r="CQ158" s="1175"/>
      <c r="CR158" s="1175"/>
      <c r="CS158" s="1175"/>
      <c r="CT158" s="1175"/>
      <c r="CU158" s="1175"/>
      <c r="CV158" s="1175"/>
      <c r="CW158" s="1175"/>
      <c r="CX158" s="1175"/>
      <c r="CY158" s="1175"/>
      <c r="CZ158" s="1175"/>
      <c r="DA158" s="1175"/>
      <c r="DB158" s="1175"/>
      <c r="DC158" s="1175"/>
      <c r="DD158" s="1175"/>
      <c r="DE158" s="1175"/>
      <c r="DF158" s="1175"/>
      <c r="DG158" s="1175"/>
      <c r="DH158" s="1175"/>
      <c r="DI158" s="1175"/>
      <c r="DJ158" s="1175"/>
      <c r="DK158" s="1175"/>
      <c r="DL158" s="1175"/>
      <c r="DM158" s="1175"/>
      <c r="DN158" s="1175"/>
      <c r="DO158" s="1175"/>
    </row>
    <row r="159" spans="2:119" s="1178" customFormat="1">
      <c r="B159" s="1191"/>
      <c r="C159" s="1192"/>
      <c r="D159" s="1193"/>
      <c r="E159" s="1194"/>
      <c r="F159" s="1195"/>
      <c r="G159" s="1195"/>
      <c r="H159" s="1195"/>
      <c r="I159" s="1195"/>
      <c r="J159" s="1195"/>
      <c r="K159" s="1195"/>
      <c r="L159" s="1196"/>
      <c r="M159" s="1196"/>
      <c r="N159" s="1196"/>
      <c r="O159" s="1196"/>
      <c r="P159" s="1196"/>
      <c r="Q159" s="1195"/>
      <c r="R159" s="1195"/>
      <c r="S159" s="1195"/>
      <c r="T159" s="1195"/>
      <c r="U159" s="1195"/>
      <c r="V159" s="1196"/>
      <c r="W159" s="1196"/>
      <c r="X159" s="1195"/>
      <c r="Y159" s="1195"/>
      <c r="Z159" s="1175"/>
      <c r="AA159" s="1175"/>
      <c r="AB159" s="1191"/>
      <c r="AC159" s="1192"/>
      <c r="AD159" s="1193"/>
      <c r="AE159" s="1194"/>
      <c r="AF159" s="1195"/>
      <c r="AG159" s="1195"/>
      <c r="AH159" s="1195"/>
      <c r="AI159" s="1195"/>
      <c r="AJ159" s="1195"/>
      <c r="AK159" s="1195"/>
      <c r="AL159" s="1196"/>
      <c r="AM159" s="1196"/>
      <c r="AN159" s="1196"/>
      <c r="AO159" s="1196"/>
      <c r="AP159" s="1196"/>
      <c r="AQ159" s="1195"/>
      <c r="AR159" s="1195"/>
      <c r="AS159" s="1195"/>
      <c r="AT159" s="1195"/>
      <c r="AU159" s="1195"/>
      <c r="AV159" s="1196"/>
      <c r="AW159" s="1196"/>
      <c r="AX159" s="1195"/>
      <c r="AY159" s="1195"/>
      <c r="AZ159" s="1175"/>
      <c r="BA159" s="1175"/>
      <c r="BB159" s="1175"/>
      <c r="BC159" s="1175"/>
      <c r="BD159" s="1175"/>
      <c r="BE159" s="1175"/>
      <c r="BF159" s="1175"/>
      <c r="BG159" s="1175"/>
      <c r="BH159" s="1175"/>
      <c r="BI159" s="1175"/>
      <c r="BJ159" s="1175"/>
      <c r="BK159" s="1175"/>
      <c r="BL159" s="1175"/>
      <c r="BM159" s="1175"/>
      <c r="BN159" s="1175"/>
      <c r="BO159" s="1175"/>
      <c r="BP159" s="1175"/>
      <c r="BQ159" s="1175"/>
      <c r="BR159" s="1175"/>
      <c r="BS159" s="1175"/>
      <c r="BT159" s="1175"/>
      <c r="BU159" s="1175"/>
      <c r="BV159" s="1175"/>
      <c r="BW159" s="1175"/>
      <c r="BX159" s="1175"/>
      <c r="BY159" s="1175"/>
      <c r="BZ159" s="1175"/>
      <c r="CA159" s="1175"/>
      <c r="CB159" s="1175"/>
      <c r="CC159" s="1175"/>
      <c r="CD159" s="1175"/>
      <c r="CE159" s="1175"/>
      <c r="CF159" s="1175"/>
      <c r="CG159" s="1175"/>
      <c r="CH159" s="1175"/>
      <c r="CI159" s="1175"/>
      <c r="CJ159" s="1175"/>
      <c r="CK159" s="1175"/>
      <c r="CL159" s="1175"/>
      <c r="CM159" s="1175"/>
      <c r="CN159" s="1175"/>
      <c r="CO159" s="1175"/>
      <c r="CP159" s="1175"/>
      <c r="CQ159" s="1175"/>
      <c r="CR159" s="1175"/>
      <c r="CS159" s="1175"/>
      <c r="CT159" s="1175"/>
      <c r="CU159" s="1175"/>
      <c r="CV159" s="1175"/>
      <c r="CW159" s="1175"/>
      <c r="CX159" s="1175"/>
      <c r="CY159" s="1175"/>
      <c r="CZ159" s="1175"/>
      <c r="DA159" s="1175"/>
      <c r="DB159" s="1175"/>
      <c r="DC159" s="1175"/>
      <c r="DD159" s="1175"/>
      <c r="DE159" s="1175"/>
      <c r="DF159" s="1175"/>
      <c r="DG159" s="1175"/>
      <c r="DH159" s="1175"/>
      <c r="DI159" s="1175"/>
      <c r="DJ159" s="1175"/>
      <c r="DK159" s="1175"/>
      <c r="DL159" s="1175"/>
      <c r="DM159" s="1175"/>
      <c r="DN159" s="1175"/>
      <c r="DO159" s="1175"/>
    </row>
    <row r="160" spans="2:119" s="1178" customFormat="1">
      <c r="B160" s="1199"/>
      <c r="C160" s="1192"/>
      <c r="D160" s="1193"/>
      <c r="E160" s="1200"/>
      <c r="F160" s="1195"/>
      <c r="G160" s="1195"/>
      <c r="H160" s="1195"/>
      <c r="I160" s="1195"/>
      <c r="J160" s="1195"/>
      <c r="K160" s="1195"/>
      <c r="L160" s="1196"/>
      <c r="M160" s="1196"/>
      <c r="N160" s="1196"/>
      <c r="O160" s="1196"/>
      <c r="P160" s="1196"/>
      <c r="Q160" s="1195"/>
      <c r="R160" s="1195"/>
      <c r="S160" s="1195"/>
      <c r="T160" s="1195"/>
      <c r="U160" s="1195"/>
      <c r="V160" s="1196"/>
      <c r="W160" s="1196"/>
      <c r="X160" s="1195"/>
      <c r="Y160" s="1195"/>
      <c r="Z160" s="1175"/>
      <c r="AA160" s="1175"/>
      <c r="AB160" s="1199"/>
      <c r="AC160" s="1192"/>
      <c r="AD160" s="1193"/>
      <c r="AE160" s="1200"/>
      <c r="AF160" s="1195"/>
      <c r="AG160" s="1195"/>
      <c r="AH160" s="1195"/>
      <c r="AI160" s="1195"/>
      <c r="AJ160" s="1195"/>
      <c r="AK160" s="1195"/>
      <c r="AL160" s="1196"/>
      <c r="AM160" s="1196"/>
      <c r="AN160" s="1196"/>
      <c r="AO160" s="1196"/>
      <c r="AP160" s="1196"/>
      <c r="AQ160" s="1195"/>
      <c r="AR160" s="1195"/>
      <c r="AS160" s="1195"/>
      <c r="AT160" s="1195"/>
      <c r="AU160" s="1195"/>
      <c r="AV160" s="1196"/>
      <c r="AW160" s="1196"/>
      <c r="AX160" s="1195"/>
      <c r="AY160" s="1195"/>
      <c r="AZ160" s="1175"/>
      <c r="BA160" s="1175"/>
      <c r="BB160" s="1175"/>
      <c r="BC160" s="1175"/>
      <c r="BD160" s="1175"/>
      <c r="BE160" s="1175"/>
      <c r="BF160" s="1175"/>
      <c r="BG160" s="1175"/>
      <c r="BH160" s="1175"/>
      <c r="BI160" s="1175"/>
      <c r="BJ160" s="1175"/>
      <c r="BK160" s="1175"/>
      <c r="BL160" s="1175"/>
      <c r="BM160" s="1175"/>
      <c r="BN160" s="1175"/>
      <c r="BO160" s="1175"/>
      <c r="BP160" s="1175"/>
      <c r="BQ160" s="1175"/>
      <c r="BR160" s="1175"/>
      <c r="BS160" s="1175"/>
      <c r="BT160" s="1175"/>
      <c r="BU160" s="1175"/>
      <c r="BV160" s="1175"/>
      <c r="BW160" s="1175"/>
      <c r="BX160" s="1175"/>
      <c r="BY160" s="1175"/>
      <c r="BZ160" s="1175"/>
      <c r="CA160" s="1175"/>
      <c r="CB160" s="1175"/>
      <c r="CC160" s="1175"/>
      <c r="CD160" s="1175"/>
      <c r="CE160" s="1175"/>
      <c r="CF160" s="1175"/>
      <c r="CG160" s="1175"/>
      <c r="CH160" s="1175"/>
      <c r="CI160" s="1175"/>
      <c r="CJ160" s="1175"/>
      <c r="CK160" s="1175"/>
      <c r="CL160" s="1175"/>
      <c r="CM160" s="1175"/>
      <c r="CN160" s="1175"/>
      <c r="CO160" s="1175"/>
      <c r="CP160" s="1175"/>
      <c r="CQ160" s="1175"/>
      <c r="CR160" s="1175"/>
      <c r="CS160" s="1175"/>
      <c r="CT160" s="1175"/>
      <c r="CU160" s="1175"/>
      <c r="CV160" s="1175"/>
      <c r="CW160" s="1175"/>
      <c r="CX160" s="1175"/>
      <c r="CY160" s="1175"/>
      <c r="CZ160" s="1175"/>
      <c r="DA160" s="1175"/>
      <c r="DB160" s="1175"/>
      <c r="DC160" s="1175"/>
      <c r="DD160" s="1175"/>
      <c r="DE160" s="1175"/>
      <c r="DF160" s="1175"/>
      <c r="DG160" s="1175"/>
      <c r="DH160" s="1175"/>
      <c r="DI160" s="1175"/>
      <c r="DJ160" s="1175"/>
      <c r="DK160" s="1175"/>
      <c r="DL160" s="1175"/>
      <c r="DM160" s="1175"/>
      <c r="DN160" s="1175"/>
      <c r="DO160" s="1175"/>
    </row>
    <row r="161" spans="2:119" s="1178" customFormat="1">
      <c r="B161" s="1199"/>
      <c r="C161" s="1192"/>
      <c r="D161" s="1193"/>
      <c r="E161" s="1194"/>
      <c r="F161" s="1195"/>
      <c r="G161" s="1195"/>
      <c r="H161" s="1195"/>
      <c r="I161" s="1195"/>
      <c r="J161" s="1195"/>
      <c r="K161" s="1195"/>
      <c r="L161" s="1196"/>
      <c r="M161" s="1196"/>
      <c r="N161" s="1196"/>
      <c r="O161" s="1196"/>
      <c r="P161" s="1196"/>
      <c r="Q161" s="1195"/>
      <c r="R161" s="1195"/>
      <c r="S161" s="1195"/>
      <c r="T161" s="1195"/>
      <c r="U161" s="1195"/>
      <c r="V161" s="1196"/>
      <c r="W161" s="1196"/>
      <c r="X161" s="1195"/>
      <c r="Y161" s="1195"/>
      <c r="Z161" s="1175"/>
      <c r="AA161" s="1175"/>
      <c r="AB161" s="1199"/>
      <c r="AC161" s="1192"/>
      <c r="AD161" s="1193"/>
      <c r="AE161" s="1194"/>
      <c r="AF161" s="1195"/>
      <c r="AG161" s="1195"/>
      <c r="AH161" s="1195"/>
      <c r="AI161" s="1195"/>
      <c r="AJ161" s="1195"/>
      <c r="AK161" s="1195"/>
      <c r="AL161" s="1196"/>
      <c r="AM161" s="1196"/>
      <c r="AN161" s="1196"/>
      <c r="AO161" s="1196"/>
      <c r="AP161" s="1196"/>
      <c r="AQ161" s="1195"/>
      <c r="AR161" s="1195"/>
      <c r="AS161" s="1195"/>
      <c r="AT161" s="1195"/>
      <c r="AU161" s="1195"/>
      <c r="AV161" s="1196"/>
      <c r="AW161" s="1196"/>
      <c r="AX161" s="1195"/>
      <c r="AY161" s="1195"/>
      <c r="AZ161" s="1175"/>
      <c r="BA161" s="1175"/>
      <c r="BB161" s="1175"/>
      <c r="BC161" s="1175"/>
      <c r="BD161" s="1175"/>
      <c r="BE161" s="1175"/>
      <c r="BF161" s="1175"/>
      <c r="BG161" s="1175"/>
      <c r="BH161" s="1175"/>
      <c r="BI161" s="1175"/>
      <c r="BJ161" s="1175"/>
      <c r="BK161" s="1175"/>
      <c r="BL161" s="1175"/>
      <c r="BM161" s="1175"/>
      <c r="BN161" s="1175"/>
      <c r="BO161" s="1175"/>
      <c r="BP161" s="1175"/>
      <c r="BQ161" s="1175"/>
      <c r="BR161" s="1175"/>
      <c r="BS161" s="1175"/>
      <c r="BT161" s="1175"/>
      <c r="BU161" s="1175"/>
      <c r="BV161" s="1175"/>
      <c r="BW161" s="1175"/>
      <c r="BX161" s="1175"/>
      <c r="BY161" s="1175"/>
      <c r="BZ161" s="1175"/>
      <c r="CA161" s="1175"/>
      <c r="CB161" s="1175"/>
      <c r="CC161" s="1175"/>
      <c r="CD161" s="1175"/>
      <c r="CE161" s="1175"/>
      <c r="CF161" s="1175"/>
      <c r="CG161" s="1175"/>
      <c r="CH161" s="1175"/>
      <c r="CI161" s="1175"/>
      <c r="CJ161" s="1175"/>
      <c r="CK161" s="1175"/>
      <c r="CL161" s="1175"/>
      <c r="CM161" s="1175"/>
      <c r="CN161" s="1175"/>
      <c r="CO161" s="1175"/>
      <c r="CP161" s="1175"/>
      <c r="CQ161" s="1175"/>
      <c r="CR161" s="1175"/>
      <c r="CS161" s="1175"/>
      <c r="CT161" s="1175"/>
      <c r="CU161" s="1175"/>
      <c r="CV161" s="1175"/>
      <c r="CW161" s="1175"/>
      <c r="CX161" s="1175"/>
      <c r="CY161" s="1175"/>
      <c r="CZ161" s="1175"/>
      <c r="DA161" s="1175"/>
      <c r="DB161" s="1175"/>
      <c r="DC161" s="1175"/>
      <c r="DD161" s="1175"/>
      <c r="DE161" s="1175"/>
      <c r="DF161" s="1175"/>
      <c r="DG161" s="1175"/>
      <c r="DH161" s="1175"/>
      <c r="DI161" s="1175"/>
      <c r="DJ161" s="1175"/>
      <c r="DK161" s="1175"/>
      <c r="DL161" s="1175"/>
      <c r="DM161" s="1175"/>
      <c r="DN161" s="1175"/>
      <c r="DO161" s="1175"/>
    </row>
    <row r="162" spans="2:119" s="1178" customFormat="1">
      <c r="B162" s="1199"/>
      <c r="C162" s="1192"/>
      <c r="D162" s="1193"/>
      <c r="E162" s="1194"/>
      <c r="F162" s="1195"/>
      <c r="G162" s="1195"/>
      <c r="H162" s="1195"/>
      <c r="I162" s="1195"/>
      <c r="J162" s="1195"/>
      <c r="K162" s="1195"/>
      <c r="L162" s="1196"/>
      <c r="M162" s="1196"/>
      <c r="N162" s="1196"/>
      <c r="O162" s="1196"/>
      <c r="P162" s="1196"/>
      <c r="Q162" s="1195"/>
      <c r="R162" s="1195"/>
      <c r="S162" s="1195"/>
      <c r="T162" s="1195"/>
      <c r="U162" s="1195"/>
      <c r="V162" s="1196"/>
      <c r="W162" s="1196"/>
      <c r="X162" s="1195"/>
      <c r="Y162" s="1195"/>
      <c r="Z162" s="1175"/>
      <c r="AA162" s="1175"/>
      <c r="AB162" s="1199"/>
      <c r="AC162" s="1192"/>
      <c r="AD162" s="1193"/>
      <c r="AE162" s="1194"/>
      <c r="AF162" s="1195"/>
      <c r="AG162" s="1195"/>
      <c r="AH162" s="1195"/>
      <c r="AI162" s="1195"/>
      <c r="AJ162" s="1195"/>
      <c r="AK162" s="1195"/>
      <c r="AL162" s="1196"/>
      <c r="AM162" s="1196"/>
      <c r="AN162" s="1196"/>
      <c r="AO162" s="1196"/>
      <c r="AP162" s="1196"/>
      <c r="AQ162" s="1195"/>
      <c r="AR162" s="1195"/>
      <c r="AS162" s="1195"/>
      <c r="AT162" s="1195"/>
      <c r="AU162" s="1195"/>
      <c r="AV162" s="1196"/>
      <c r="AW162" s="1196"/>
      <c r="AX162" s="1195"/>
      <c r="AY162" s="1195"/>
      <c r="AZ162" s="1175"/>
      <c r="BA162" s="1175"/>
      <c r="BB162" s="1175"/>
      <c r="BC162" s="1175"/>
      <c r="BD162" s="1175"/>
      <c r="BE162" s="1175"/>
      <c r="BF162" s="1175"/>
      <c r="BG162" s="1175"/>
      <c r="BH162" s="1175"/>
      <c r="BI162" s="1175"/>
      <c r="BJ162" s="1175"/>
      <c r="BK162" s="1175"/>
      <c r="BL162" s="1175"/>
      <c r="BM162" s="1175"/>
      <c r="BN162" s="1175"/>
      <c r="BO162" s="1175"/>
      <c r="BP162" s="1175"/>
      <c r="BQ162" s="1175"/>
      <c r="BR162" s="1175"/>
      <c r="BS162" s="1175"/>
      <c r="BT162" s="1175"/>
      <c r="BU162" s="1175"/>
      <c r="BV162" s="1175"/>
      <c r="BW162" s="1175"/>
      <c r="BX162" s="1175"/>
      <c r="BY162" s="1175"/>
      <c r="BZ162" s="1175"/>
      <c r="CA162" s="1175"/>
      <c r="CB162" s="1175"/>
      <c r="CC162" s="1175"/>
      <c r="CD162" s="1175"/>
      <c r="CE162" s="1175"/>
      <c r="CF162" s="1175"/>
      <c r="CG162" s="1175"/>
      <c r="CH162" s="1175"/>
      <c r="CI162" s="1175"/>
      <c r="CJ162" s="1175"/>
      <c r="CK162" s="1175"/>
      <c r="CL162" s="1175"/>
      <c r="CM162" s="1175"/>
      <c r="CN162" s="1175"/>
      <c r="CO162" s="1175"/>
      <c r="CP162" s="1175"/>
      <c r="CQ162" s="1175"/>
      <c r="CR162" s="1175"/>
      <c r="CS162" s="1175"/>
      <c r="CT162" s="1175"/>
      <c r="CU162" s="1175"/>
      <c r="CV162" s="1175"/>
      <c r="CW162" s="1175"/>
      <c r="CX162" s="1175"/>
      <c r="CY162" s="1175"/>
      <c r="CZ162" s="1175"/>
      <c r="DA162" s="1175"/>
      <c r="DB162" s="1175"/>
      <c r="DC162" s="1175"/>
      <c r="DD162" s="1175"/>
      <c r="DE162" s="1175"/>
      <c r="DF162" s="1175"/>
      <c r="DG162" s="1175"/>
      <c r="DH162" s="1175"/>
      <c r="DI162" s="1175"/>
      <c r="DJ162" s="1175"/>
      <c r="DK162" s="1175"/>
      <c r="DL162" s="1175"/>
      <c r="DM162" s="1175"/>
      <c r="DN162" s="1175"/>
      <c r="DO162" s="1175"/>
    </row>
    <row r="163" spans="2:119" s="1178" customFormat="1">
      <c r="B163" s="1191"/>
      <c r="C163" s="1192"/>
      <c r="D163" s="1193"/>
      <c r="E163" s="1194"/>
      <c r="F163" s="1195"/>
      <c r="G163" s="1195"/>
      <c r="H163" s="1195"/>
      <c r="I163" s="1195"/>
      <c r="J163" s="1195"/>
      <c r="K163" s="1195"/>
      <c r="L163" s="1196"/>
      <c r="M163" s="1196"/>
      <c r="N163" s="1196"/>
      <c r="O163" s="1196"/>
      <c r="P163" s="1196"/>
      <c r="Q163" s="1195"/>
      <c r="R163" s="1195"/>
      <c r="S163" s="1195"/>
      <c r="T163" s="1195"/>
      <c r="U163" s="1195"/>
      <c r="V163" s="1196"/>
      <c r="W163" s="1196"/>
      <c r="X163" s="1195"/>
      <c r="Y163" s="1195"/>
      <c r="Z163" s="1175"/>
      <c r="AA163" s="1175"/>
      <c r="AB163" s="1191"/>
      <c r="AC163" s="1192"/>
      <c r="AD163" s="1193"/>
      <c r="AE163" s="1194"/>
      <c r="AF163" s="1195"/>
      <c r="AG163" s="1195"/>
      <c r="AH163" s="1195"/>
      <c r="AI163" s="1195"/>
      <c r="AJ163" s="1195"/>
      <c r="AK163" s="1195"/>
      <c r="AL163" s="1196"/>
      <c r="AM163" s="1196"/>
      <c r="AN163" s="1196"/>
      <c r="AO163" s="1196"/>
      <c r="AP163" s="1196"/>
      <c r="AQ163" s="1195"/>
      <c r="AR163" s="1195"/>
      <c r="AS163" s="1195"/>
      <c r="AT163" s="1195"/>
      <c r="AU163" s="1195"/>
      <c r="AV163" s="1196"/>
      <c r="AW163" s="1196"/>
      <c r="AX163" s="1195"/>
      <c r="AY163" s="1195"/>
      <c r="AZ163" s="1175"/>
      <c r="BA163" s="1175"/>
      <c r="BB163" s="1175"/>
      <c r="BC163" s="1175"/>
      <c r="BD163" s="1175"/>
      <c r="BE163" s="1175"/>
      <c r="BF163" s="1175"/>
      <c r="BG163" s="1175"/>
      <c r="BH163" s="1175"/>
      <c r="BI163" s="1175"/>
      <c r="BJ163" s="1175"/>
      <c r="BK163" s="1175"/>
      <c r="BL163" s="1175"/>
      <c r="BM163" s="1175"/>
      <c r="BN163" s="1175"/>
      <c r="BO163" s="1175"/>
      <c r="BP163" s="1175"/>
      <c r="BQ163" s="1175"/>
      <c r="BR163" s="1175"/>
      <c r="BS163" s="1175"/>
      <c r="BT163" s="1175"/>
      <c r="BU163" s="1175"/>
      <c r="BV163" s="1175"/>
      <c r="BW163" s="1175"/>
      <c r="BX163" s="1175"/>
      <c r="BY163" s="1175"/>
      <c r="BZ163" s="1175"/>
      <c r="CA163" s="1175"/>
      <c r="CB163" s="1175"/>
      <c r="CC163" s="1175"/>
      <c r="CD163" s="1175"/>
      <c r="CE163" s="1175"/>
      <c r="CF163" s="1175"/>
      <c r="CG163" s="1175"/>
      <c r="CH163" s="1175"/>
      <c r="CI163" s="1175"/>
      <c r="CJ163" s="1175"/>
      <c r="CK163" s="1175"/>
      <c r="CL163" s="1175"/>
      <c r="CM163" s="1175"/>
      <c r="CN163" s="1175"/>
      <c r="CO163" s="1175"/>
      <c r="CP163" s="1175"/>
      <c r="CQ163" s="1175"/>
      <c r="CR163" s="1175"/>
      <c r="CS163" s="1175"/>
      <c r="CT163" s="1175"/>
      <c r="CU163" s="1175"/>
      <c r="CV163" s="1175"/>
      <c r="CW163" s="1175"/>
      <c r="CX163" s="1175"/>
      <c r="CY163" s="1175"/>
      <c r="CZ163" s="1175"/>
      <c r="DA163" s="1175"/>
      <c r="DB163" s="1175"/>
      <c r="DC163" s="1175"/>
      <c r="DD163" s="1175"/>
      <c r="DE163" s="1175"/>
      <c r="DF163" s="1175"/>
      <c r="DG163" s="1175"/>
      <c r="DH163" s="1175"/>
      <c r="DI163" s="1175"/>
      <c r="DJ163" s="1175"/>
      <c r="DK163" s="1175"/>
      <c r="DL163" s="1175"/>
      <c r="DM163" s="1175"/>
      <c r="DN163" s="1175"/>
      <c r="DO163" s="1175"/>
    </row>
    <row r="164" spans="2:119" s="1178" customFormat="1">
      <c r="B164" s="1191"/>
      <c r="C164" s="1192"/>
      <c r="D164" s="1193"/>
      <c r="E164" s="1194"/>
      <c r="F164" s="1195"/>
      <c r="G164" s="1195"/>
      <c r="H164" s="1195"/>
      <c r="I164" s="1195"/>
      <c r="J164" s="1195"/>
      <c r="K164" s="1195"/>
      <c r="L164" s="1196"/>
      <c r="M164" s="1196"/>
      <c r="N164" s="1196"/>
      <c r="O164" s="1196"/>
      <c r="P164" s="1196"/>
      <c r="Q164" s="1195"/>
      <c r="R164" s="1195"/>
      <c r="S164" s="1195"/>
      <c r="T164" s="1195"/>
      <c r="U164" s="1195"/>
      <c r="V164" s="1196"/>
      <c r="W164" s="1196"/>
      <c r="X164" s="1195"/>
      <c r="Y164" s="1195"/>
      <c r="Z164" s="1175"/>
      <c r="AA164" s="1175"/>
      <c r="AB164" s="1191"/>
      <c r="AC164" s="1192"/>
      <c r="AD164" s="1193"/>
      <c r="AE164" s="1194"/>
      <c r="AF164" s="1195"/>
      <c r="AG164" s="1195"/>
      <c r="AH164" s="1195"/>
      <c r="AI164" s="1195"/>
      <c r="AJ164" s="1195"/>
      <c r="AK164" s="1195"/>
      <c r="AL164" s="1196"/>
      <c r="AM164" s="1196"/>
      <c r="AN164" s="1196"/>
      <c r="AO164" s="1196"/>
      <c r="AP164" s="1196"/>
      <c r="AQ164" s="1195"/>
      <c r="AR164" s="1195"/>
      <c r="AS164" s="1195"/>
      <c r="AT164" s="1195"/>
      <c r="AU164" s="1195"/>
      <c r="AV164" s="1196"/>
      <c r="AW164" s="1196"/>
      <c r="AX164" s="1195"/>
      <c r="AY164" s="1195"/>
      <c r="AZ164" s="1175"/>
      <c r="BA164" s="1175"/>
      <c r="BB164" s="1175"/>
      <c r="BC164" s="1175"/>
      <c r="BD164" s="1175"/>
      <c r="BE164" s="1175"/>
      <c r="BF164" s="1175"/>
      <c r="BG164" s="1175"/>
      <c r="BH164" s="1175"/>
      <c r="BI164" s="1175"/>
      <c r="BJ164" s="1175"/>
      <c r="BK164" s="1175"/>
      <c r="BL164" s="1175"/>
      <c r="BM164" s="1175"/>
      <c r="BN164" s="1175"/>
      <c r="BO164" s="1175"/>
      <c r="BP164" s="1175"/>
      <c r="BQ164" s="1175"/>
      <c r="BR164" s="1175"/>
      <c r="BS164" s="1175"/>
      <c r="BT164" s="1175"/>
      <c r="BU164" s="1175"/>
      <c r="BV164" s="1175"/>
      <c r="BW164" s="1175"/>
      <c r="BX164" s="1175"/>
      <c r="BY164" s="1175"/>
      <c r="BZ164" s="1175"/>
      <c r="CA164" s="1175"/>
      <c r="CB164" s="1175"/>
      <c r="CC164" s="1175"/>
      <c r="CD164" s="1175"/>
      <c r="CE164" s="1175"/>
      <c r="CF164" s="1175"/>
      <c r="CG164" s="1175"/>
      <c r="CH164" s="1175"/>
      <c r="CI164" s="1175"/>
      <c r="CJ164" s="1175"/>
      <c r="CK164" s="1175"/>
      <c r="CL164" s="1175"/>
      <c r="CM164" s="1175"/>
      <c r="CN164" s="1175"/>
      <c r="CO164" s="1175"/>
      <c r="CP164" s="1175"/>
      <c r="CQ164" s="1175"/>
      <c r="CR164" s="1175"/>
      <c r="CS164" s="1175"/>
      <c r="CT164" s="1175"/>
      <c r="CU164" s="1175"/>
      <c r="CV164" s="1175"/>
      <c r="CW164" s="1175"/>
      <c r="CX164" s="1175"/>
      <c r="CY164" s="1175"/>
      <c r="CZ164" s="1175"/>
      <c r="DA164" s="1175"/>
      <c r="DB164" s="1175"/>
      <c r="DC164" s="1175"/>
      <c r="DD164" s="1175"/>
      <c r="DE164" s="1175"/>
      <c r="DF164" s="1175"/>
      <c r="DG164" s="1175"/>
      <c r="DH164" s="1175"/>
      <c r="DI164" s="1175"/>
      <c r="DJ164" s="1175"/>
      <c r="DK164" s="1175"/>
      <c r="DL164" s="1175"/>
      <c r="DM164" s="1175"/>
      <c r="DN164" s="1175"/>
      <c r="DO164" s="1175"/>
    </row>
    <row r="165" spans="2:119" s="1178" customFormat="1">
      <c r="B165" s="1198"/>
      <c r="C165" s="1192"/>
      <c r="D165" s="1193"/>
      <c r="E165" s="1194"/>
      <c r="F165" s="1195"/>
      <c r="G165" s="1195"/>
      <c r="H165" s="1195"/>
      <c r="I165" s="1195"/>
      <c r="J165" s="1195"/>
      <c r="K165" s="1195"/>
      <c r="L165" s="1196"/>
      <c r="M165" s="1196"/>
      <c r="N165" s="1196"/>
      <c r="O165" s="1196"/>
      <c r="P165" s="1196"/>
      <c r="Q165" s="1195"/>
      <c r="R165" s="1195"/>
      <c r="S165" s="1195"/>
      <c r="T165" s="1195"/>
      <c r="U165" s="1195"/>
      <c r="V165" s="1196"/>
      <c r="W165" s="1196"/>
      <c r="X165" s="1195"/>
      <c r="Y165" s="1195"/>
      <c r="Z165" s="1175"/>
      <c r="AA165" s="1175"/>
      <c r="AB165" s="1198"/>
      <c r="AC165" s="1192"/>
      <c r="AD165" s="1193"/>
      <c r="AE165" s="1194"/>
      <c r="AF165" s="1195"/>
      <c r="AG165" s="1195"/>
      <c r="AH165" s="1195"/>
      <c r="AI165" s="1195"/>
      <c r="AJ165" s="1195"/>
      <c r="AK165" s="1195"/>
      <c r="AL165" s="1196"/>
      <c r="AM165" s="1196"/>
      <c r="AN165" s="1196"/>
      <c r="AO165" s="1196"/>
      <c r="AP165" s="1196"/>
      <c r="AQ165" s="1195"/>
      <c r="AR165" s="1195"/>
      <c r="AS165" s="1195"/>
      <c r="AT165" s="1195"/>
      <c r="AU165" s="1195"/>
      <c r="AV165" s="1196"/>
      <c r="AW165" s="1196"/>
      <c r="AX165" s="1195"/>
      <c r="AY165" s="1195"/>
      <c r="AZ165" s="1175"/>
      <c r="BA165" s="1175"/>
      <c r="BB165" s="1175"/>
      <c r="BC165" s="1175"/>
      <c r="BD165" s="1175"/>
      <c r="BE165" s="1175"/>
      <c r="BF165" s="1175"/>
      <c r="BG165" s="1175"/>
      <c r="BH165" s="1175"/>
      <c r="BI165" s="1175"/>
      <c r="BJ165" s="1175"/>
      <c r="BK165" s="1175"/>
      <c r="BL165" s="1175"/>
      <c r="BM165" s="1175"/>
      <c r="BN165" s="1175"/>
      <c r="BO165" s="1175"/>
      <c r="BP165" s="1175"/>
      <c r="BQ165" s="1175"/>
      <c r="BR165" s="1175"/>
      <c r="BS165" s="1175"/>
      <c r="BT165" s="1175"/>
      <c r="BU165" s="1175"/>
      <c r="BV165" s="1175"/>
      <c r="BW165" s="1175"/>
      <c r="BX165" s="1175"/>
      <c r="BY165" s="1175"/>
      <c r="BZ165" s="1175"/>
      <c r="CA165" s="1175"/>
      <c r="CB165" s="1175"/>
      <c r="CC165" s="1175"/>
      <c r="CD165" s="1175"/>
      <c r="CE165" s="1175"/>
      <c r="CF165" s="1175"/>
      <c r="CG165" s="1175"/>
      <c r="CH165" s="1175"/>
      <c r="CI165" s="1175"/>
      <c r="CJ165" s="1175"/>
      <c r="CK165" s="1175"/>
      <c r="CL165" s="1175"/>
      <c r="CM165" s="1175"/>
      <c r="CN165" s="1175"/>
      <c r="CO165" s="1175"/>
      <c r="CP165" s="1175"/>
      <c r="CQ165" s="1175"/>
      <c r="CR165" s="1175"/>
      <c r="CS165" s="1175"/>
      <c r="CT165" s="1175"/>
      <c r="CU165" s="1175"/>
      <c r="CV165" s="1175"/>
      <c r="CW165" s="1175"/>
      <c r="CX165" s="1175"/>
      <c r="CY165" s="1175"/>
      <c r="CZ165" s="1175"/>
      <c r="DA165" s="1175"/>
      <c r="DB165" s="1175"/>
      <c r="DC165" s="1175"/>
      <c r="DD165" s="1175"/>
      <c r="DE165" s="1175"/>
      <c r="DF165" s="1175"/>
      <c r="DG165" s="1175"/>
      <c r="DH165" s="1175"/>
      <c r="DI165" s="1175"/>
      <c r="DJ165" s="1175"/>
      <c r="DK165" s="1175"/>
      <c r="DL165" s="1175"/>
      <c r="DM165" s="1175"/>
      <c r="DN165" s="1175"/>
      <c r="DO165" s="1175"/>
    </row>
    <row r="166" spans="2:119" s="1178" customFormat="1">
      <c r="B166" s="1191"/>
      <c r="C166" s="1201"/>
      <c r="D166" s="1193"/>
      <c r="E166" s="1194"/>
      <c r="F166" s="1195"/>
      <c r="G166" s="1195"/>
      <c r="H166" s="1195"/>
      <c r="I166" s="1195"/>
      <c r="J166" s="1195"/>
      <c r="K166" s="1195"/>
      <c r="L166" s="1196"/>
      <c r="M166" s="1196"/>
      <c r="N166" s="1196"/>
      <c r="O166" s="1196"/>
      <c r="P166" s="1196"/>
      <c r="Q166" s="1195"/>
      <c r="R166" s="1195"/>
      <c r="S166" s="1195"/>
      <c r="T166" s="1195"/>
      <c r="U166" s="1195"/>
      <c r="V166" s="1196"/>
      <c r="W166" s="1196"/>
      <c r="X166" s="1195"/>
      <c r="Y166" s="1195"/>
      <c r="Z166" s="1175"/>
      <c r="AA166" s="1175"/>
      <c r="AB166" s="1191"/>
      <c r="AC166" s="1201"/>
      <c r="AD166" s="1193"/>
      <c r="AE166" s="1194"/>
      <c r="AF166" s="1195"/>
      <c r="AG166" s="1195"/>
      <c r="AH166" s="1195"/>
      <c r="AI166" s="1195"/>
      <c r="AJ166" s="1195"/>
      <c r="AK166" s="1195"/>
      <c r="AL166" s="1196"/>
      <c r="AM166" s="1196"/>
      <c r="AN166" s="1196"/>
      <c r="AO166" s="1196"/>
      <c r="AP166" s="1196"/>
      <c r="AQ166" s="1195"/>
      <c r="AR166" s="1195"/>
      <c r="AS166" s="1195"/>
      <c r="AT166" s="1195"/>
      <c r="AU166" s="1195"/>
      <c r="AV166" s="1196"/>
      <c r="AW166" s="1196"/>
      <c r="AX166" s="1195"/>
      <c r="AY166" s="1195"/>
      <c r="AZ166" s="1175"/>
      <c r="BA166" s="1175"/>
      <c r="BB166" s="1175"/>
      <c r="BC166" s="1175"/>
      <c r="BD166" s="1175"/>
      <c r="BE166" s="1175"/>
      <c r="BF166" s="1175"/>
      <c r="BG166" s="1175"/>
      <c r="BH166" s="1175"/>
      <c r="BI166" s="1175"/>
      <c r="BJ166" s="1175"/>
      <c r="BK166" s="1175"/>
      <c r="BL166" s="1175"/>
      <c r="BM166" s="1175"/>
      <c r="BN166" s="1175"/>
      <c r="BO166" s="1175"/>
      <c r="BP166" s="1175"/>
      <c r="BQ166" s="1175"/>
      <c r="BR166" s="1175"/>
      <c r="BS166" s="1175"/>
      <c r="BT166" s="1175"/>
      <c r="BU166" s="1175"/>
      <c r="BV166" s="1175"/>
      <c r="BW166" s="1175"/>
      <c r="BX166" s="1175"/>
      <c r="BY166" s="1175"/>
      <c r="BZ166" s="1175"/>
      <c r="CA166" s="1175"/>
      <c r="CB166" s="1175"/>
      <c r="CC166" s="1175"/>
      <c r="CD166" s="1175"/>
      <c r="CE166" s="1175"/>
      <c r="CF166" s="1175"/>
      <c r="CG166" s="1175"/>
      <c r="CH166" s="1175"/>
      <c r="CI166" s="1175"/>
      <c r="CJ166" s="1175"/>
      <c r="CK166" s="1175"/>
      <c r="CL166" s="1175"/>
      <c r="CM166" s="1175"/>
      <c r="CN166" s="1175"/>
      <c r="CO166" s="1175"/>
      <c r="CP166" s="1175"/>
      <c r="CQ166" s="1175"/>
      <c r="CR166" s="1175"/>
      <c r="CS166" s="1175"/>
      <c r="CT166" s="1175"/>
      <c r="CU166" s="1175"/>
      <c r="CV166" s="1175"/>
      <c r="CW166" s="1175"/>
      <c r="CX166" s="1175"/>
      <c r="CY166" s="1175"/>
      <c r="CZ166" s="1175"/>
      <c r="DA166" s="1175"/>
      <c r="DB166" s="1175"/>
      <c r="DC166" s="1175"/>
      <c r="DD166" s="1175"/>
      <c r="DE166" s="1175"/>
      <c r="DF166" s="1175"/>
      <c r="DG166" s="1175"/>
      <c r="DH166" s="1175"/>
      <c r="DI166" s="1175"/>
      <c r="DJ166" s="1175"/>
      <c r="DK166" s="1175"/>
      <c r="DL166" s="1175"/>
      <c r="DM166" s="1175"/>
      <c r="DN166" s="1175"/>
      <c r="DO166" s="1175"/>
    </row>
    <row r="167" spans="2:119" s="1178" customFormat="1">
      <c r="B167" s="1191"/>
      <c r="C167" s="1202"/>
      <c r="D167" s="1193"/>
      <c r="E167" s="1194"/>
      <c r="F167" s="1195"/>
      <c r="G167" s="1195"/>
      <c r="H167" s="1195"/>
      <c r="I167" s="1195"/>
      <c r="J167" s="1195"/>
      <c r="K167" s="1195"/>
      <c r="L167" s="1196"/>
      <c r="M167" s="1196"/>
      <c r="N167" s="1196"/>
      <c r="O167" s="1196"/>
      <c r="P167" s="1196"/>
      <c r="Q167" s="1195"/>
      <c r="R167" s="1195"/>
      <c r="S167" s="1195"/>
      <c r="T167" s="1195"/>
      <c r="U167" s="1195"/>
      <c r="V167" s="1196"/>
      <c r="W167" s="1196"/>
      <c r="X167" s="1195"/>
      <c r="Y167" s="1195"/>
      <c r="Z167" s="1175"/>
      <c r="AA167" s="1175"/>
      <c r="AB167" s="1191"/>
      <c r="AC167" s="1202"/>
      <c r="AD167" s="1193"/>
      <c r="AE167" s="1194"/>
      <c r="AF167" s="1195"/>
      <c r="AG167" s="1195"/>
      <c r="AH167" s="1195"/>
      <c r="AI167" s="1195"/>
      <c r="AJ167" s="1195"/>
      <c r="AK167" s="1195"/>
      <c r="AL167" s="1196"/>
      <c r="AM167" s="1196"/>
      <c r="AN167" s="1196"/>
      <c r="AO167" s="1196"/>
      <c r="AP167" s="1196"/>
      <c r="AQ167" s="1195"/>
      <c r="AR167" s="1195"/>
      <c r="AS167" s="1195"/>
      <c r="AT167" s="1195"/>
      <c r="AU167" s="1195"/>
      <c r="AV167" s="1196"/>
      <c r="AW167" s="1196"/>
      <c r="AX167" s="1195"/>
      <c r="AY167" s="1195"/>
      <c r="AZ167" s="1175"/>
      <c r="BA167" s="1175"/>
      <c r="BB167" s="1175"/>
      <c r="BC167" s="1175"/>
      <c r="BD167" s="1175"/>
      <c r="BE167" s="1175"/>
      <c r="BF167" s="1175"/>
      <c r="BG167" s="1175"/>
      <c r="BH167" s="1175"/>
      <c r="BI167" s="1175"/>
      <c r="BJ167" s="1175"/>
      <c r="BK167" s="1175"/>
      <c r="BL167" s="1175"/>
      <c r="BM167" s="1175"/>
      <c r="BN167" s="1175"/>
      <c r="BO167" s="1175"/>
      <c r="BP167" s="1175"/>
      <c r="BQ167" s="1175"/>
      <c r="BR167" s="1175"/>
      <c r="BS167" s="1175"/>
      <c r="BT167" s="1175"/>
      <c r="BU167" s="1175"/>
      <c r="BV167" s="1175"/>
      <c r="BW167" s="1175"/>
      <c r="BX167" s="1175"/>
      <c r="BY167" s="1175"/>
      <c r="BZ167" s="1175"/>
      <c r="CA167" s="1175"/>
      <c r="CB167" s="1175"/>
      <c r="CC167" s="1175"/>
      <c r="CD167" s="1175"/>
      <c r="CE167" s="1175"/>
      <c r="CF167" s="1175"/>
      <c r="CG167" s="1175"/>
      <c r="CH167" s="1175"/>
      <c r="CI167" s="1175"/>
      <c r="CJ167" s="1175"/>
      <c r="CK167" s="1175"/>
      <c r="CL167" s="1175"/>
      <c r="CM167" s="1175"/>
      <c r="CN167" s="1175"/>
      <c r="CO167" s="1175"/>
      <c r="CP167" s="1175"/>
      <c r="CQ167" s="1175"/>
      <c r="CR167" s="1175"/>
      <c r="CS167" s="1175"/>
      <c r="CT167" s="1175"/>
      <c r="CU167" s="1175"/>
      <c r="CV167" s="1175"/>
      <c r="CW167" s="1175"/>
      <c r="CX167" s="1175"/>
      <c r="CY167" s="1175"/>
      <c r="CZ167" s="1175"/>
      <c r="DA167" s="1175"/>
      <c r="DB167" s="1175"/>
      <c r="DC167" s="1175"/>
      <c r="DD167" s="1175"/>
      <c r="DE167" s="1175"/>
      <c r="DF167" s="1175"/>
      <c r="DG167" s="1175"/>
      <c r="DH167" s="1175"/>
      <c r="DI167" s="1175"/>
      <c r="DJ167" s="1175"/>
      <c r="DK167" s="1175"/>
      <c r="DL167" s="1175"/>
      <c r="DM167" s="1175"/>
      <c r="DN167" s="1175"/>
      <c r="DO167" s="1175"/>
    </row>
    <row r="168" spans="2:119" s="1178" customFormat="1">
      <c r="B168" s="1191"/>
      <c r="C168" s="1201"/>
      <c r="D168" s="1193"/>
      <c r="E168" s="1194"/>
      <c r="F168" s="1195"/>
      <c r="G168" s="1195"/>
      <c r="H168" s="1195"/>
      <c r="I168" s="1195"/>
      <c r="J168" s="1195"/>
      <c r="K168" s="1195"/>
      <c r="L168" s="1196"/>
      <c r="M168" s="1196"/>
      <c r="N168" s="1196"/>
      <c r="O168" s="1196"/>
      <c r="P168" s="1196"/>
      <c r="Q168" s="1195"/>
      <c r="R168" s="1195"/>
      <c r="S168" s="1195"/>
      <c r="T168" s="1195"/>
      <c r="U168" s="1195"/>
      <c r="V168" s="1196"/>
      <c r="W168" s="1196"/>
      <c r="X168" s="1195"/>
      <c r="Y168" s="1195"/>
      <c r="Z168" s="1175"/>
      <c r="AA168" s="1175"/>
      <c r="AB168" s="1191"/>
      <c r="AC168" s="1201"/>
      <c r="AD168" s="1193"/>
      <c r="AE168" s="1194"/>
      <c r="AF168" s="1195"/>
      <c r="AG168" s="1195"/>
      <c r="AH168" s="1195"/>
      <c r="AI168" s="1195"/>
      <c r="AJ168" s="1195"/>
      <c r="AK168" s="1195"/>
      <c r="AL168" s="1196"/>
      <c r="AM168" s="1196"/>
      <c r="AN168" s="1196"/>
      <c r="AO168" s="1196"/>
      <c r="AP168" s="1196"/>
      <c r="AQ168" s="1195"/>
      <c r="AR168" s="1195"/>
      <c r="AS168" s="1195"/>
      <c r="AT168" s="1195"/>
      <c r="AU168" s="1195"/>
      <c r="AV168" s="1196"/>
      <c r="AW168" s="1196"/>
      <c r="AX168" s="1195"/>
      <c r="AY168" s="1195"/>
      <c r="AZ168" s="1175"/>
      <c r="BA168" s="1175"/>
      <c r="BB168" s="1175"/>
      <c r="BC168" s="1175"/>
      <c r="BD168" s="1175"/>
      <c r="BE168" s="1175"/>
      <c r="BF168" s="1175"/>
      <c r="BG168" s="1175"/>
      <c r="BH168" s="1175"/>
      <c r="BI168" s="1175"/>
      <c r="BJ168" s="1175"/>
      <c r="BK168" s="1175"/>
      <c r="BL168" s="1175"/>
      <c r="BM168" s="1175"/>
      <c r="BN168" s="1175"/>
      <c r="BO168" s="1175"/>
      <c r="BP168" s="1175"/>
      <c r="BQ168" s="1175"/>
      <c r="BR168" s="1175"/>
      <c r="BS168" s="1175"/>
      <c r="BT168" s="1175"/>
      <c r="BU168" s="1175"/>
      <c r="BV168" s="1175"/>
      <c r="BW168" s="1175"/>
      <c r="BX168" s="1175"/>
      <c r="BY168" s="1175"/>
      <c r="BZ168" s="1175"/>
      <c r="CA168" s="1175"/>
      <c r="CB168" s="1175"/>
      <c r="CC168" s="1175"/>
      <c r="CD168" s="1175"/>
      <c r="CE168" s="1175"/>
      <c r="CF168" s="1175"/>
      <c r="CG168" s="1175"/>
      <c r="CH168" s="1175"/>
      <c r="CI168" s="1175"/>
      <c r="CJ168" s="1175"/>
      <c r="CK168" s="1175"/>
      <c r="CL168" s="1175"/>
      <c r="CM168" s="1175"/>
      <c r="CN168" s="1175"/>
      <c r="CO168" s="1175"/>
      <c r="CP168" s="1175"/>
      <c r="CQ168" s="1175"/>
      <c r="CR168" s="1175"/>
      <c r="CS168" s="1175"/>
      <c r="CT168" s="1175"/>
      <c r="CU168" s="1175"/>
      <c r="CV168" s="1175"/>
      <c r="CW168" s="1175"/>
      <c r="CX168" s="1175"/>
      <c r="CY168" s="1175"/>
      <c r="CZ168" s="1175"/>
      <c r="DA168" s="1175"/>
      <c r="DB168" s="1175"/>
      <c r="DC168" s="1175"/>
      <c r="DD168" s="1175"/>
      <c r="DE168" s="1175"/>
      <c r="DF168" s="1175"/>
      <c r="DG168" s="1175"/>
      <c r="DH168" s="1175"/>
      <c r="DI168" s="1175"/>
      <c r="DJ168" s="1175"/>
      <c r="DK168" s="1175"/>
      <c r="DL168" s="1175"/>
      <c r="DM168" s="1175"/>
      <c r="DN168" s="1175"/>
      <c r="DO168" s="1175"/>
    </row>
    <row r="169" spans="2:119" s="1178" customFormat="1">
      <c r="B169" s="1191"/>
      <c r="C169" s="1192"/>
      <c r="D169" s="1193"/>
      <c r="E169" s="1194"/>
      <c r="F169" s="1195"/>
      <c r="G169" s="1195"/>
      <c r="H169" s="1195"/>
      <c r="I169" s="1195"/>
      <c r="J169" s="1195"/>
      <c r="K169" s="1195"/>
      <c r="L169" s="1196"/>
      <c r="M169" s="1196"/>
      <c r="N169" s="1196"/>
      <c r="O169" s="1196"/>
      <c r="P169" s="1196"/>
      <c r="Q169" s="1195"/>
      <c r="R169" s="1195"/>
      <c r="S169" s="1195"/>
      <c r="T169" s="1195"/>
      <c r="U169" s="1195"/>
      <c r="V169" s="1196"/>
      <c r="W169" s="1196"/>
      <c r="X169" s="1195"/>
      <c r="Y169" s="1195"/>
      <c r="Z169" s="1175"/>
      <c r="AA169" s="1175"/>
      <c r="AB169" s="1191"/>
      <c r="AC169" s="1192"/>
      <c r="AD169" s="1193"/>
      <c r="AE169" s="1194"/>
      <c r="AF169" s="1195"/>
      <c r="AG169" s="1195"/>
      <c r="AH169" s="1195"/>
      <c r="AI169" s="1195"/>
      <c r="AJ169" s="1195"/>
      <c r="AK169" s="1195"/>
      <c r="AL169" s="1196"/>
      <c r="AM169" s="1196"/>
      <c r="AN169" s="1196"/>
      <c r="AO169" s="1196"/>
      <c r="AP169" s="1196"/>
      <c r="AQ169" s="1195"/>
      <c r="AR169" s="1195"/>
      <c r="AS169" s="1195"/>
      <c r="AT169" s="1195"/>
      <c r="AU169" s="1195"/>
      <c r="AV169" s="1196"/>
      <c r="AW169" s="1196"/>
      <c r="AX169" s="1195"/>
      <c r="AY169" s="1195"/>
      <c r="AZ169" s="1175"/>
      <c r="BA169" s="1175"/>
      <c r="BB169" s="1175"/>
      <c r="BC169" s="1175"/>
      <c r="BD169" s="1175"/>
      <c r="BE169" s="1175"/>
      <c r="BF169" s="1175"/>
      <c r="BG169" s="1175"/>
      <c r="BH169" s="1175"/>
      <c r="BI169" s="1175"/>
      <c r="BJ169" s="1175"/>
      <c r="BK169" s="1175"/>
      <c r="BL169" s="1175"/>
      <c r="BM169" s="1175"/>
      <c r="BN169" s="1175"/>
      <c r="BO169" s="1175"/>
      <c r="BP169" s="1175"/>
      <c r="BQ169" s="1175"/>
      <c r="BR169" s="1175"/>
      <c r="BS169" s="1175"/>
      <c r="BT169" s="1175"/>
      <c r="BU169" s="1175"/>
      <c r="BV169" s="1175"/>
      <c r="BW169" s="1175"/>
      <c r="BX169" s="1175"/>
      <c r="BY169" s="1175"/>
      <c r="BZ169" s="1175"/>
      <c r="CA169" s="1175"/>
      <c r="CB169" s="1175"/>
      <c r="CC169" s="1175"/>
      <c r="CD169" s="1175"/>
      <c r="CE169" s="1175"/>
      <c r="CF169" s="1175"/>
      <c r="CG169" s="1175"/>
      <c r="CH169" s="1175"/>
      <c r="CI169" s="1175"/>
      <c r="CJ169" s="1175"/>
      <c r="CK169" s="1175"/>
      <c r="CL169" s="1175"/>
      <c r="CM169" s="1175"/>
      <c r="CN169" s="1175"/>
      <c r="CO169" s="1175"/>
      <c r="CP169" s="1175"/>
      <c r="CQ169" s="1175"/>
      <c r="CR169" s="1175"/>
      <c r="CS169" s="1175"/>
      <c r="CT169" s="1175"/>
      <c r="CU169" s="1175"/>
      <c r="CV169" s="1175"/>
      <c r="CW169" s="1175"/>
      <c r="CX169" s="1175"/>
      <c r="CY169" s="1175"/>
      <c r="CZ169" s="1175"/>
      <c r="DA169" s="1175"/>
      <c r="DB169" s="1175"/>
      <c r="DC169" s="1175"/>
      <c r="DD169" s="1175"/>
      <c r="DE169" s="1175"/>
      <c r="DF169" s="1175"/>
      <c r="DG169" s="1175"/>
      <c r="DH169" s="1175"/>
      <c r="DI169" s="1175"/>
      <c r="DJ169" s="1175"/>
      <c r="DK169" s="1175"/>
      <c r="DL169" s="1175"/>
      <c r="DM169" s="1175"/>
      <c r="DN169" s="1175"/>
      <c r="DO169" s="1175"/>
    </row>
    <row r="170" spans="2:119" s="1178" customFormat="1">
      <c r="B170" s="1198"/>
      <c r="C170" s="1192"/>
      <c r="D170" s="1193"/>
      <c r="E170" s="1194"/>
      <c r="F170" s="1195"/>
      <c r="G170" s="1195"/>
      <c r="H170" s="1195"/>
      <c r="I170" s="1195"/>
      <c r="J170" s="1195"/>
      <c r="K170" s="1195"/>
      <c r="L170" s="1196"/>
      <c r="M170" s="1196"/>
      <c r="N170" s="1196"/>
      <c r="O170" s="1196"/>
      <c r="P170" s="1196"/>
      <c r="Q170" s="1195"/>
      <c r="R170" s="1195"/>
      <c r="S170" s="1195"/>
      <c r="T170" s="1195"/>
      <c r="U170" s="1195"/>
      <c r="V170" s="1196"/>
      <c r="W170" s="1196"/>
      <c r="X170" s="1195"/>
      <c r="Y170" s="1195"/>
      <c r="Z170" s="1175"/>
      <c r="AA170" s="1175"/>
      <c r="AB170" s="1198"/>
      <c r="AC170" s="1192"/>
      <c r="AD170" s="1193"/>
      <c r="AE170" s="1194"/>
      <c r="AF170" s="1195"/>
      <c r="AG170" s="1195"/>
      <c r="AH170" s="1195"/>
      <c r="AI170" s="1195"/>
      <c r="AJ170" s="1195"/>
      <c r="AK170" s="1195"/>
      <c r="AL170" s="1196"/>
      <c r="AM170" s="1196"/>
      <c r="AN170" s="1196"/>
      <c r="AO170" s="1196"/>
      <c r="AP170" s="1196"/>
      <c r="AQ170" s="1195"/>
      <c r="AR170" s="1195"/>
      <c r="AS170" s="1195"/>
      <c r="AT170" s="1195"/>
      <c r="AU170" s="1195"/>
      <c r="AV170" s="1196"/>
      <c r="AW170" s="1196"/>
      <c r="AX170" s="1195"/>
      <c r="AY170" s="1195"/>
      <c r="AZ170" s="1175"/>
      <c r="BA170" s="1175"/>
      <c r="BB170" s="1175"/>
      <c r="BC170" s="1175"/>
      <c r="BD170" s="1175"/>
      <c r="BE170" s="1175"/>
      <c r="BF170" s="1175"/>
      <c r="BG170" s="1175"/>
      <c r="BH170" s="1175"/>
      <c r="BI170" s="1175"/>
      <c r="BJ170" s="1175"/>
      <c r="BK170" s="1175"/>
      <c r="BL170" s="1175"/>
      <c r="BM170" s="1175"/>
      <c r="BN170" s="1175"/>
      <c r="BO170" s="1175"/>
      <c r="BP170" s="1175"/>
      <c r="BQ170" s="1175"/>
      <c r="BR170" s="1175"/>
      <c r="BS170" s="1175"/>
      <c r="BT170" s="1175"/>
      <c r="BU170" s="1175"/>
      <c r="BV170" s="1175"/>
      <c r="BW170" s="1175"/>
      <c r="BX170" s="1175"/>
      <c r="BY170" s="1175"/>
      <c r="BZ170" s="1175"/>
      <c r="CA170" s="1175"/>
      <c r="CB170" s="1175"/>
      <c r="CC170" s="1175"/>
      <c r="CD170" s="1175"/>
      <c r="CE170" s="1175"/>
      <c r="CF170" s="1175"/>
      <c r="CG170" s="1175"/>
      <c r="CH170" s="1175"/>
      <c r="CI170" s="1175"/>
      <c r="CJ170" s="1175"/>
      <c r="CK170" s="1175"/>
      <c r="CL170" s="1175"/>
      <c r="CM170" s="1175"/>
      <c r="CN170" s="1175"/>
      <c r="CO170" s="1175"/>
      <c r="CP170" s="1175"/>
      <c r="CQ170" s="1175"/>
      <c r="CR170" s="1175"/>
      <c r="CS170" s="1175"/>
      <c r="CT170" s="1175"/>
      <c r="CU170" s="1175"/>
      <c r="CV170" s="1175"/>
      <c r="CW170" s="1175"/>
      <c r="CX170" s="1175"/>
      <c r="CY170" s="1175"/>
      <c r="CZ170" s="1175"/>
      <c r="DA170" s="1175"/>
      <c r="DB170" s="1175"/>
      <c r="DC170" s="1175"/>
      <c r="DD170" s="1175"/>
      <c r="DE170" s="1175"/>
      <c r="DF170" s="1175"/>
      <c r="DG170" s="1175"/>
      <c r="DH170" s="1175"/>
      <c r="DI170" s="1175"/>
      <c r="DJ170" s="1175"/>
      <c r="DK170" s="1175"/>
      <c r="DL170" s="1175"/>
      <c r="DM170" s="1175"/>
      <c r="DN170" s="1175"/>
      <c r="DO170" s="1175"/>
    </row>
    <row r="171" spans="2:119" s="1178" customFormat="1">
      <c r="B171" s="1191"/>
      <c r="C171" s="1201"/>
      <c r="D171" s="1193"/>
      <c r="E171" s="1194"/>
      <c r="F171" s="1195"/>
      <c r="G171" s="1195"/>
      <c r="H171" s="1195"/>
      <c r="I171" s="1195"/>
      <c r="J171" s="1195"/>
      <c r="K171" s="1195"/>
      <c r="L171" s="1196"/>
      <c r="M171" s="1196"/>
      <c r="N171" s="1196"/>
      <c r="O171" s="1196"/>
      <c r="P171" s="1196"/>
      <c r="Q171" s="1195"/>
      <c r="R171" s="1195"/>
      <c r="S171" s="1195"/>
      <c r="T171" s="1195"/>
      <c r="U171" s="1195"/>
      <c r="V171" s="1196"/>
      <c r="W171" s="1196"/>
      <c r="X171" s="1195"/>
      <c r="Y171" s="1195"/>
      <c r="Z171" s="1175"/>
      <c r="AA171" s="1175"/>
      <c r="AB171" s="1191"/>
      <c r="AC171" s="1201"/>
      <c r="AD171" s="1193"/>
      <c r="AE171" s="1194"/>
      <c r="AF171" s="1195"/>
      <c r="AG171" s="1195"/>
      <c r="AH171" s="1195"/>
      <c r="AI171" s="1195"/>
      <c r="AJ171" s="1195"/>
      <c r="AK171" s="1195"/>
      <c r="AL171" s="1196"/>
      <c r="AM171" s="1196"/>
      <c r="AN171" s="1196"/>
      <c r="AO171" s="1196"/>
      <c r="AP171" s="1196"/>
      <c r="AQ171" s="1195"/>
      <c r="AR171" s="1195"/>
      <c r="AS171" s="1195"/>
      <c r="AT171" s="1195"/>
      <c r="AU171" s="1195"/>
      <c r="AV171" s="1196"/>
      <c r="AW171" s="1196"/>
      <c r="AX171" s="1195"/>
      <c r="AY171" s="1195"/>
      <c r="AZ171" s="1175"/>
      <c r="BA171" s="1175"/>
      <c r="BB171" s="1175"/>
      <c r="BC171" s="1175"/>
      <c r="BD171" s="1175"/>
      <c r="BE171" s="1175"/>
      <c r="BF171" s="1175"/>
      <c r="BG171" s="1175"/>
      <c r="BH171" s="1175"/>
      <c r="BI171" s="1175"/>
      <c r="BJ171" s="1175"/>
      <c r="BK171" s="1175"/>
      <c r="BL171" s="1175"/>
      <c r="BM171" s="1175"/>
      <c r="BN171" s="1175"/>
      <c r="BO171" s="1175"/>
      <c r="BP171" s="1175"/>
      <c r="BQ171" s="1175"/>
      <c r="BR171" s="1175"/>
      <c r="BS171" s="1175"/>
      <c r="BT171" s="1175"/>
      <c r="BU171" s="1175"/>
      <c r="BV171" s="1175"/>
      <c r="BW171" s="1175"/>
      <c r="BX171" s="1175"/>
      <c r="BY171" s="1175"/>
      <c r="BZ171" s="1175"/>
      <c r="CA171" s="1175"/>
      <c r="CB171" s="1175"/>
      <c r="CC171" s="1175"/>
      <c r="CD171" s="1175"/>
      <c r="CE171" s="1175"/>
      <c r="CF171" s="1175"/>
      <c r="CG171" s="1175"/>
      <c r="CH171" s="1175"/>
      <c r="CI171" s="1175"/>
      <c r="CJ171" s="1175"/>
      <c r="CK171" s="1175"/>
      <c r="CL171" s="1175"/>
      <c r="CM171" s="1175"/>
      <c r="CN171" s="1175"/>
      <c r="CO171" s="1175"/>
      <c r="CP171" s="1175"/>
      <c r="CQ171" s="1175"/>
      <c r="CR171" s="1175"/>
      <c r="CS171" s="1175"/>
      <c r="CT171" s="1175"/>
      <c r="CU171" s="1175"/>
      <c r="CV171" s="1175"/>
      <c r="CW171" s="1175"/>
      <c r="CX171" s="1175"/>
      <c r="CY171" s="1175"/>
      <c r="CZ171" s="1175"/>
      <c r="DA171" s="1175"/>
      <c r="DB171" s="1175"/>
      <c r="DC171" s="1175"/>
      <c r="DD171" s="1175"/>
      <c r="DE171" s="1175"/>
      <c r="DF171" s="1175"/>
      <c r="DG171" s="1175"/>
      <c r="DH171" s="1175"/>
      <c r="DI171" s="1175"/>
      <c r="DJ171" s="1175"/>
      <c r="DK171" s="1175"/>
      <c r="DL171" s="1175"/>
      <c r="DM171" s="1175"/>
      <c r="DN171" s="1175"/>
      <c r="DO171" s="1175"/>
    </row>
    <row r="172" spans="2:119" s="1178" customFormat="1">
      <c r="B172" s="1199"/>
      <c r="C172" s="1192"/>
      <c r="D172" s="1193"/>
      <c r="E172" s="1200"/>
      <c r="F172" s="1195"/>
      <c r="G172" s="1195"/>
      <c r="H172" s="1195"/>
      <c r="I172" s="1195"/>
      <c r="J172" s="1195"/>
      <c r="K172" s="1195"/>
      <c r="L172" s="1196"/>
      <c r="M172" s="1196"/>
      <c r="N172" s="1196"/>
      <c r="O172" s="1196"/>
      <c r="P172" s="1196"/>
      <c r="Q172" s="1195"/>
      <c r="R172" s="1195"/>
      <c r="S172" s="1195"/>
      <c r="T172" s="1195"/>
      <c r="U172" s="1195"/>
      <c r="V172" s="1196"/>
      <c r="W172" s="1196"/>
      <c r="X172" s="1195"/>
      <c r="Y172" s="1195"/>
      <c r="Z172" s="1175"/>
      <c r="AA172" s="1175"/>
      <c r="AB172" s="1199"/>
      <c r="AC172" s="1192"/>
      <c r="AD172" s="1193"/>
      <c r="AE172" s="1200"/>
      <c r="AF172" s="1195"/>
      <c r="AG172" s="1195"/>
      <c r="AH172" s="1195"/>
      <c r="AI172" s="1195"/>
      <c r="AJ172" s="1195"/>
      <c r="AK172" s="1195"/>
      <c r="AL172" s="1196"/>
      <c r="AM172" s="1196"/>
      <c r="AN172" s="1196"/>
      <c r="AO172" s="1196"/>
      <c r="AP172" s="1196"/>
      <c r="AQ172" s="1195"/>
      <c r="AR172" s="1195"/>
      <c r="AS172" s="1195"/>
      <c r="AT172" s="1195"/>
      <c r="AU172" s="1195"/>
      <c r="AV172" s="1196"/>
      <c r="AW172" s="1196"/>
      <c r="AX172" s="1195"/>
      <c r="AY172" s="1195"/>
      <c r="AZ172" s="1175"/>
      <c r="BA172" s="1175"/>
      <c r="BB172" s="1175"/>
      <c r="BC172" s="1175"/>
      <c r="BD172" s="1175"/>
      <c r="BE172" s="1175"/>
      <c r="BF172" s="1175"/>
      <c r="BG172" s="1175"/>
      <c r="BH172" s="1175"/>
      <c r="BI172" s="1175"/>
      <c r="BJ172" s="1175"/>
      <c r="BK172" s="1175"/>
      <c r="BL172" s="1175"/>
      <c r="BM172" s="1175"/>
      <c r="BN172" s="1175"/>
      <c r="BO172" s="1175"/>
      <c r="BP172" s="1175"/>
      <c r="BQ172" s="1175"/>
      <c r="BR172" s="1175"/>
      <c r="BS172" s="1175"/>
      <c r="BT172" s="1175"/>
      <c r="BU172" s="1175"/>
      <c r="BV172" s="1175"/>
      <c r="BW172" s="1175"/>
      <c r="BX172" s="1175"/>
      <c r="BY172" s="1175"/>
      <c r="BZ172" s="1175"/>
      <c r="CA172" s="1175"/>
      <c r="CB172" s="1175"/>
      <c r="CC172" s="1175"/>
      <c r="CD172" s="1175"/>
      <c r="CE172" s="1175"/>
      <c r="CF172" s="1175"/>
      <c r="CG172" s="1175"/>
      <c r="CH172" s="1175"/>
      <c r="CI172" s="1175"/>
      <c r="CJ172" s="1175"/>
      <c r="CK172" s="1175"/>
      <c r="CL172" s="1175"/>
      <c r="CM172" s="1175"/>
      <c r="CN172" s="1175"/>
      <c r="CO172" s="1175"/>
      <c r="CP172" s="1175"/>
      <c r="CQ172" s="1175"/>
      <c r="CR172" s="1175"/>
      <c r="CS172" s="1175"/>
      <c r="CT172" s="1175"/>
      <c r="CU172" s="1175"/>
      <c r="CV172" s="1175"/>
      <c r="CW172" s="1175"/>
      <c r="CX172" s="1175"/>
      <c r="CY172" s="1175"/>
      <c r="CZ172" s="1175"/>
      <c r="DA172" s="1175"/>
      <c r="DB172" s="1175"/>
      <c r="DC172" s="1175"/>
      <c r="DD172" s="1175"/>
      <c r="DE172" s="1175"/>
      <c r="DF172" s="1175"/>
      <c r="DG172" s="1175"/>
      <c r="DH172" s="1175"/>
      <c r="DI172" s="1175"/>
      <c r="DJ172" s="1175"/>
      <c r="DK172" s="1175"/>
      <c r="DL172" s="1175"/>
      <c r="DM172" s="1175"/>
      <c r="DN172" s="1175"/>
      <c r="DO172" s="1175"/>
    </row>
    <row r="173" spans="2:119" s="1178" customFormat="1">
      <c r="B173" s="1199"/>
      <c r="C173" s="1192"/>
      <c r="D173" s="1193"/>
      <c r="E173" s="1194"/>
      <c r="F173" s="1195"/>
      <c r="G173" s="1195"/>
      <c r="H173" s="1195"/>
      <c r="I173" s="1195"/>
      <c r="J173" s="1195"/>
      <c r="K173" s="1195"/>
      <c r="L173" s="1196"/>
      <c r="M173" s="1196"/>
      <c r="N173" s="1196"/>
      <c r="O173" s="1196"/>
      <c r="P173" s="1196"/>
      <c r="Q173" s="1195"/>
      <c r="R173" s="1195"/>
      <c r="S173" s="1195"/>
      <c r="T173" s="1195"/>
      <c r="U173" s="1195"/>
      <c r="V173" s="1196"/>
      <c r="W173" s="1196"/>
      <c r="X173" s="1195"/>
      <c r="Y173" s="1195"/>
      <c r="Z173" s="1175"/>
      <c r="AA173" s="1175"/>
      <c r="AB173" s="1199"/>
      <c r="AC173" s="1192"/>
      <c r="AD173" s="1193"/>
      <c r="AE173" s="1194"/>
      <c r="AF173" s="1195"/>
      <c r="AG173" s="1195"/>
      <c r="AH173" s="1195"/>
      <c r="AI173" s="1195"/>
      <c r="AJ173" s="1195"/>
      <c r="AK173" s="1195"/>
      <c r="AL173" s="1196"/>
      <c r="AM173" s="1196"/>
      <c r="AN173" s="1196"/>
      <c r="AO173" s="1196"/>
      <c r="AP173" s="1196"/>
      <c r="AQ173" s="1195"/>
      <c r="AR173" s="1195"/>
      <c r="AS173" s="1195"/>
      <c r="AT173" s="1195"/>
      <c r="AU173" s="1195"/>
      <c r="AV173" s="1196"/>
      <c r="AW173" s="1196"/>
      <c r="AX173" s="1195"/>
      <c r="AY173" s="1195"/>
      <c r="AZ173" s="1175"/>
      <c r="BA173" s="1175"/>
      <c r="BB173" s="1175"/>
      <c r="BC173" s="1175"/>
      <c r="BD173" s="1175"/>
      <c r="BE173" s="1175"/>
      <c r="BF173" s="1175"/>
      <c r="BG173" s="1175"/>
      <c r="BH173" s="1175"/>
      <c r="BI173" s="1175"/>
      <c r="BJ173" s="1175"/>
      <c r="BK173" s="1175"/>
      <c r="BL173" s="1175"/>
      <c r="BM173" s="1175"/>
      <c r="BN173" s="1175"/>
      <c r="BO173" s="1175"/>
      <c r="BP173" s="1175"/>
      <c r="BQ173" s="1175"/>
      <c r="BR173" s="1175"/>
      <c r="BS173" s="1175"/>
      <c r="BT173" s="1175"/>
      <c r="BU173" s="1175"/>
      <c r="BV173" s="1175"/>
      <c r="BW173" s="1175"/>
      <c r="BX173" s="1175"/>
      <c r="BY173" s="1175"/>
      <c r="BZ173" s="1175"/>
      <c r="CA173" s="1175"/>
      <c r="CB173" s="1175"/>
      <c r="CC173" s="1175"/>
      <c r="CD173" s="1175"/>
      <c r="CE173" s="1175"/>
      <c r="CF173" s="1175"/>
      <c r="CG173" s="1175"/>
      <c r="CH173" s="1175"/>
      <c r="CI173" s="1175"/>
      <c r="CJ173" s="1175"/>
      <c r="CK173" s="1175"/>
      <c r="CL173" s="1175"/>
      <c r="CM173" s="1175"/>
      <c r="CN173" s="1175"/>
      <c r="CO173" s="1175"/>
      <c r="CP173" s="1175"/>
      <c r="CQ173" s="1175"/>
      <c r="CR173" s="1175"/>
      <c r="CS173" s="1175"/>
      <c r="CT173" s="1175"/>
      <c r="CU173" s="1175"/>
      <c r="CV173" s="1175"/>
      <c r="CW173" s="1175"/>
      <c r="CX173" s="1175"/>
      <c r="CY173" s="1175"/>
      <c r="CZ173" s="1175"/>
      <c r="DA173" s="1175"/>
      <c r="DB173" s="1175"/>
      <c r="DC173" s="1175"/>
      <c r="DD173" s="1175"/>
      <c r="DE173" s="1175"/>
      <c r="DF173" s="1175"/>
      <c r="DG173" s="1175"/>
      <c r="DH173" s="1175"/>
      <c r="DI173" s="1175"/>
      <c r="DJ173" s="1175"/>
      <c r="DK173" s="1175"/>
      <c r="DL173" s="1175"/>
      <c r="DM173" s="1175"/>
      <c r="DN173" s="1175"/>
      <c r="DO173" s="1175"/>
    </row>
    <row r="174" spans="2:119" s="1178" customFormat="1">
      <c r="B174" s="1199"/>
      <c r="C174" s="1201"/>
      <c r="D174" s="1193"/>
      <c r="E174" s="1194"/>
      <c r="F174" s="1195"/>
      <c r="G174" s="1195"/>
      <c r="H174" s="1195"/>
      <c r="I174" s="1195"/>
      <c r="J174" s="1195"/>
      <c r="K174" s="1195"/>
      <c r="L174" s="1196"/>
      <c r="M174" s="1196"/>
      <c r="N174" s="1196"/>
      <c r="O174" s="1196"/>
      <c r="P174" s="1196"/>
      <c r="Q174" s="1195"/>
      <c r="R174" s="1195"/>
      <c r="S174" s="1195"/>
      <c r="T174" s="1195"/>
      <c r="U174" s="1195"/>
      <c r="V174" s="1196"/>
      <c r="W174" s="1196"/>
      <c r="X174" s="1195"/>
      <c r="Y174" s="1195"/>
      <c r="Z174" s="1175"/>
      <c r="AA174" s="1175"/>
      <c r="AB174" s="1199"/>
      <c r="AC174" s="1201"/>
      <c r="AD174" s="1193"/>
      <c r="AE174" s="1194"/>
      <c r="AF174" s="1195"/>
      <c r="AG174" s="1195"/>
      <c r="AH174" s="1195"/>
      <c r="AI174" s="1195"/>
      <c r="AJ174" s="1195"/>
      <c r="AK174" s="1195"/>
      <c r="AL174" s="1196"/>
      <c r="AM174" s="1196"/>
      <c r="AN174" s="1196"/>
      <c r="AO174" s="1196"/>
      <c r="AP174" s="1196"/>
      <c r="AQ174" s="1195"/>
      <c r="AR174" s="1195"/>
      <c r="AS174" s="1195"/>
      <c r="AT174" s="1195"/>
      <c r="AU174" s="1195"/>
      <c r="AV174" s="1196"/>
      <c r="AW174" s="1196"/>
      <c r="AX174" s="1195"/>
      <c r="AY174" s="1195"/>
      <c r="AZ174" s="1175"/>
      <c r="BA174" s="1175"/>
      <c r="BB174" s="1175"/>
      <c r="BC174" s="1175"/>
      <c r="BD174" s="1175"/>
      <c r="BE174" s="1175"/>
      <c r="BF174" s="1175"/>
      <c r="BG174" s="1175"/>
      <c r="BH174" s="1175"/>
      <c r="BI174" s="1175"/>
      <c r="BJ174" s="1175"/>
      <c r="BK174" s="1175"/>
      <c r="BL174" s="1175"/>
      <c r="BM174" s="1175"/>
      <c r="BN174" s="1175"/>
      <c r="BO174" s="1175"/>
      <c r="BP174" s="1175"/>
      <c r="BQ174" s="1175"/>
      <c r="BR174" s="1175"/>
      <c r="BS174" s="1175"/>
      <c r="BT174" s="1175"/>
      <c r="BU174" s="1175"/>
      <c r="BV174" s="1175"/>
      <c r="BW174" s="1175"/>
      <c r="BX174" s="1175"/>
      <c r="BY174" s="1175"/>
      <c r="BZ174" s="1175"/>
      <c r="CA174" s="1175"/>
      <c r="CB174" s="1175"/>
      <c r="CC174" s="1175"/>
      <c r="CD174" s="1175"/>
      <c r="CE174" s="1175"/>
      <c r="CF174" s="1175"/>
      <c r="CG174" s="1175"/>
      <c r="CH174" s="1175"/>
      <c r="CI174" s="1175"/>
      <c r="CJ174" s="1175"/>
      <c r="CK174" s="1175"/>
      <c r="CL174" s="1175"/>
      <c r="CM174" s="1175"/>
      <c r="CN174" s="1175"/>
      <c r="CO174" s="1175"/>
      <c r="CP174" s="1175"/>
      <c r="CQ174" s="1175"/>
      <c r="CR174" s="1175"/>
      <c r="CS174" s="1175"/>
      <c r="CT174" s="1175"/>
      <c r="CU174" s="1175"/>
      <c r="CV174" s="1175"/>
      <c r="CW174" s="1175"/>
      <c r="CX174" s="1175"/>
      <c r="CY174" s="1175"/>
      <c r="CZ174" s="1175"/>
      <c r="DA174" s="1175"/>
      <c r="DB174" s="1175"/>
      <c r="DC174" s="1175"/>
      <c r="DD174" s="1175"/>
      <c r="DE174" s="1175"/>
      <c r="DF174" s="1175"/>
      <c r="DG174" s="1175"/>
      <c r="DH174" s="1175"/>
      <c r="DI174" s="1175"/>
      <c r="DJ174" s="1175"/>
      <c r="DK174" s="1175"/>
      <c r="DL174" s="1175"/>
      <c r="DM174" s="1175"/>
      <c r="DN174" s="1175"/>
      <c r="DO174" s="1175"/>
    </row>
    <row r="175" spans="2:119" s="1178" customFormat="1">
      <c r="B175" s="1191"/>
      <c r="C175" s="1192"/>
      <c r="D175" s="1193"/>
      <c r="E175" s="1194"/>
      <c r="F175" s="1195"/>
      <c r="G175" s="1195"/>
      <c r="H175" s="1195"/>
      <c r="I175" s="1195"/>
      <c r="J175" s="1195"/>
      <c r="K175" s="1195"/>
      <c r="L175" s="1196"/>
      <c r="M175" s="1196"/>
      <c r="N175" s="1196"/>
      <c r="O175" s="1196"/>
      <c r="P175" s="1196"/>
      <c r="Q175" s="1195"/>
      <c r="R175" s="1195"/>
      <c r="S175" s="1195"/>
      <c r="T175" s="1195"/>
      <c r="U175" s="1195"/>
      <c r="V175" s="1196"/>
      <c r="W175" s="1196"/>
      <c r="X175" s="1195"/>
      <c r="Y175" s="1195"/>
      <c r="Z175" s="1175"/>
      <c r="AA175" s="1175"/>
      <c r="AB175" s="1191"/>
      <c r="AC175" s="1192"/>
      <c r="AD175" s="1193"/>
      <c r="AE175" s="1194"/>
      <c r="AF175" s="1195"/>
      <c r="AG175" s="1195"/>
      <c r="AH175" s="1195"/>
      <c r="AI175" s="1195"/>
      <c r="AJ175" s="1195"/>
      <c r="AK175" s="1195"/>
      <c r="AL175" s="1196"/>
      <c r="AM175" s="1196"/>
      <c r="AN175" s="1196"/>
      <c r="AO175" s="1196"/>
      <c r="AP175" s="1196"/>
      <c r="AQ175" s="1195"/>
      <c r="AR175" s="1195"/>
      <c r="AS175" s="1195"/>
      <c r="AT175" s="1195"/>
      <c r="AU175" s="1195"/>
      <c r="AV175" s="1196"/>
      <c r="AW175" s="1196"/>
      <c r="AX175" s="1195"/>
      <c r="AY175" s="1195"/>
      <c r="AZ175" s="1175"/>
      <c r="BA175" s="1175"/>
      <c r="BB175" s="1175"/>
      <c r="BC175" s="1175"/>
      <c r="BD175" s="1175"/>
      <c r="BE175" s="1175"/>
      <c r="BF175" s="1175"/>
      <c r="BG175" s="1175"/>
      <c r="BH175" s="1175"/>
      <c r="BI175" s="1175"/>
      <c r="BJ175" s="1175"/>
      <c r="BK175" s="1175"/>
      <c r="BL175" s="1175"/>
      <c r="BM175" s="1175"/>
      <c r="BN175" s="1175"/>
      <c r="BO175" s="1175"/>
      <c r="BP175" s="1175"/>
      <c r="BQ175" s="1175"/>
      <c r="BR175" s="1175"/>
      <c r="BS175" s="1175"/>
      <c r="BT175" s="1175"/>
      <c r="BU175" s="1175"/>
      <c r="BV175" s="1175"/>
      <c r="BW175" s="1175"/>
      <c r="BX175" s="1175"/>
      <c r="BY175" s="1175"/>
      <c r="BZ175" s="1175"/>
      <c r="CA175" s="1175"/>
      <c r="CB175" s="1175"/>
      <c r="CC175" s="1175"/>
      <c r="CD175" s="1175"/>
      <c r="CE175" s="1175"/>
      <c r="CF175" s="1175"/>
      <c r="CG175" s="1175"/>
      <c r="CH175" s="1175"/>
      <c r="CI175" s="1175"/>
      <c r="CJ175" s="1175"/>
      <c r="CK175" s="1175"/>
      <c r="CL175" s="1175"/>
      <c r="CM175" s="1175"/>
      <c r="CN175" s="1175"/>
      <c r="CO175" s="1175"/>
      <c r="CP175" s="1175"/>
      <c r="CQ175" s="1175"/>
      <c r="CR175" s="1175"/>
      <c r="CS175" s="1175"/>
      <c r="CT175" s="1175"/>
      <c r="CU175" s="1175"/>
      <c r="CV175" s="1175"/>
      <c r="CW175" s="1175"/>
      <c r="CX175" s="1175"/>
      <c r="CY175" s="1175"/>
      <c r="CZ175" s="1175"/>
      <c r="DA175" s="1175"/>
      <c r="DB175" s="1175"/>
      <c r="DC175" s="1175"/>
      <c r="DD175" s="1175"/>
      <c r="DE175" s="1175"/>
      <c r="DF175" s="1175"/>
      <c r="DG175" s="1175"/>
      <c r="DH175" s="1175"/>
      <c r="DI175" s="1175"/>
      <c r="DJ175" s="1175"/>
      <c r="DK175" s="1175"/>
      <c r="DL175" s="1175"/>
      <c r="DM175" s="1175"/>
      <c r="DN175" s="1175"/>
      <c r="DO175" s="1175"/>
    </row>
    <row r="176" spans="2:119" s="1178" customFormat="1">
      <c r="B176" s="1191"/>
      <c r="C176" s="1201"/>
      <c r="D176" s="1193"/>
      <c r="E176" s="1194"/>
      <c r="F176" s="1195"/>
      <c r="G176" s="1195"/>
      <c r="H176" s="1195"/>
      <c r="I176" s="1195"/>
      <c r="J176" s="1195"/>
      <c r="K176" s="1195"/>
      <c r="L176" s="1196"/>
      <c r="M176" s="1196"/>
      <c r="N176" s="1196"/>
      <c r="O176" s="1196"/>
      <c r="P176" s="1196"/>
      <c r="Q176" s="1195"/>
      <c r="R176" s="1195"/>
      <c r="S176" s="1195"/>
      <c r="T176" s="1195"/>
      <c r="U176" s="1195"/>
      <c r="V176" s="1196"/>
      <c r="W176" s="1196"/>
      <c r="X176" s="1195"/>
      <c r="Y176" s="1195"/>
      <c r="Z176" s="1175"/>
      <c r="AA176" s="1175"/>
      <c r="AB176" s="1191"/>
      <c r="AC176" s="1201"/>
      <c r="AD176" s="1193"/>
      <c r="AE176" s="1194"/>
      <c r="AF176" s="1195"/>
      <c r="AG176" s="1195"/>
      <c r="AH176" s="1195"/>
      <c r="AI176" s="1195"/>
      <c r="AJ176" s="1195"/>
      <c r="AK176" s="1195"/>
      <c r="AL176" s="1196"/>
      <c r="AM176" s="1196"/>
      <c r="AN176" s="1196"/>
      <c r="AO176" s="1196"/>
      <c r="AP176" s="1196"/>
      <c r="AQ176" s="1195"/>
      <c r="AR176" s="1195"/>
      <c r="AS176" s="1195"/>
      <c r="AT176" s="1195"/>
      <c r="AU176" s="1195"/>
      <c r="AV176" s="1196"/>
      <c r="AW176" s="1196"/>
      <c r="AX176" s="1195"/>
      <c r="AY176" s="1195"/>
      <c r="AZ176" s="1175"/>
      <c r="BA176" s="1175"/>
      <c r="BB176" s="1175"/>
      <c r="BC176" s="1175"/>
      <c r="BD176" s="1175"/>
      <c r="BE176" s="1175"/>
      <c r="BF176" s="1175"/>
      <c r="BG176" s="1175"/>
      <c r="BH176" s="1175"/>
      <c r="BI176" s="1175"/>
      <c r="BJ176" s="1175"/>
      <c r="BK176" s="1175"/>
      <c r="BL176" s="1175"/>
      <c r="BM176" s="1175"/>
      <c r="BN176" s="1175"/>
      <c r="BO176" s="1175"/>
      <c r="BP176" s="1175"/>
      <c r="BQ176" s="1175"/>
      <c r="BR176" s="1175"/>
      <c r="BS176" s="1175"/>
      <c r="BT176" s="1175"/>
      <c r="BU176" s="1175"/>
      <c r="BV176" s="1175"/>
      <c r="BW176" s="1175"/>
      <c r="BX176" s="1175"/>
      <c r="BY176" s="1175"/>
      <c r="BZ176" s="1175"/>
      <c r="CA176" s="1175"/>
      <c r="CB176" s="1175"/>
      <c r="CC176" s="1175"/>
      <c r="CD176" s="1175"/>
      <c r="CE176" s="1175"/>
      <c r="CF176" s="1175"/>
      <c r="CG176" s="1175"/>
      <c r="CH176" s="1175"/>
      <c r="CI176" s="1175"/>
      <c r="CJ176" s="1175"/>
      <c r="CK176" s="1175"/>
      <c r="CL176" s="1175"/>
      <c r="CM176" s="1175"/>
      <c r="CN176" s="1175"/>
      <c r="CO176" s="1175"/>
      <c r="CP176" s="1175"/>
      <c r="CQ176" s="1175"/>
      <c r="CR176" s="1175"/>
      <c r="CS176" s="1175"/>
      <c r="CT176" s="1175"/>
      <c r="CU176" s="1175"/>
      <c r="CV176" s="1175"/>
      <c r="CW176" s="1175"/>
      <c r="CX176" s="1175"/>
      <c r="CY176" s="1175"/>
      <c r="CZ176" s="1175"/>
      <c r="DA176" s="1175"/>
      <c r="DB176" s="1175"/>
      <c r="DC176" s="1175"/>
      <c r="DD176" s="1175"/>
      <c r="DE176" s="1175"/>
      <c r="DF176" s="1175"/>
      <c r="DG176" s="1175"/>
      <c r="DH176" s="1175"/>
      <c r="DI176" s="1175"/>
      <c r="DJ176" s="1175"/>
      <c r="DK176" s="1175"/>
      <c r="DL176" s="1175"/>
      <c r="DM176" s="1175"/>
      <c r="DN176" s="1175"/>
      <c r="DO176" s="1175"/>
    </row>
    <row r="177" spans="2:119" s="1178" customFormat="1">
      <c r="B177" s="1191"/>
      <c r="C177" s="1201"/>
      <c r="D177" s="1193"/>
      <c r="E177" s="1194"/>
      <c r="F177" s="1195"/>
      <c r="G177" s="1195"/>
      <c r="H177" s="1195"/>
      <c r="I177" s="1195"/>
      <c r="J177" s="1195"/>
      <c r="K177" s="1195"/>
      <c r="L177" s="1196"/>
      <c r="M177" s="1196"/>
      <c r="N177" s="1196"/>
      <c r="O177" s="1196"/>
      <c r="P177" s="1196"/>
      <c r="Q177" s="1195"/>
      <c r="R177" s="1195"/>
      <c r="S177" s="1195"/>
      <c r="T177" s="1195"/>
      <c r="U177" s="1195"/>
      <c r="V177" s="1196"/>
      <c r="W177" s="1196"/>
      <c r="X177" s="1195"/>
      <c r="Y177" s="1195"/>
      <c r="Z177" s="1175"/>
      <c r="AA177" s="1175"/>
      <c r="AB177" s="1191"/>
      <c r="AC177" s="1201"/>
      <c r="AD177" s="1193"/>
      <c r="AE177" s="1194"/>
      <c r="AF177" s="1195"/>
      <c r="AG177" s="1195"/>
      <c r="AH177" s="1195"/>
      <c r="AI177" s="1195"/>
      <c r="AJ177" s="1195"/>
      <c r="AK177" s="1195"/>
      <c r="AL177" s="1196"/>
      <c r="AM177" s="1196"/>
      <c r="AN177" s="1196"/>
      <c r="AO177" s="1196"/>
      <c r="AP177" s="1196"/>
      <c r="AQ177" s="1195"/>
      <c r="AR177" s="1195"/>
      <c r="AS177" s="1195"/>
      <c r="AT177" s="1195"/>
      <c r="AU177" s="1195"/>
      <c r="AV177" s="1196"/>
      <c r="AW177" s="1196"/>
      <c r="AX177" s="1195"/>
      <c r="AY177" s="1195"/>
      <c r="AZ177" s="1175"/>
      <c r="BA177" s="1175"/>
      <c r="BB177" s="1175"/>
      <c r="BC177" s="1175"/>
      <c r="BD177" s="1175"/>
      <c r="BE177" s="1175"/>
      <c r="BF177" s="1175"/>
      <c r="BG177" s="1175"/>
      <c r="BH177" s="1175"/>
      <c r="BI177" s="1175"/>
      <c r="BJ177" s="1175"/>
      <c r="BK177" s="1175"/>
      <c r="BL177" s="1175"/>
      <c r="BM177" s="1175"/>
      <c r="BN177" s="1175"/>
      <c r="BO177" s="1175"/>
      <c r="BP177" s="1175"/>
      <c r="BQ177" s="1175"/>
      <c r="BR177" s="1175"/>
      <c r="BS177" s="1175"/>
      <c r="BT177" s="1175"/>
      <c r="BU177" s="1175"/>
      <c r="BV177" s="1175"/>
      <c r="BW177" s="1175"/>
      <c r="BX177" s="1175"/>
      <c r="BY177" s="1175"/>
      <c r="BZ177" s="1175"/>
      <c r="CA177" s="1175"/>
      <c r="CB177" s="1175"/>
      <c r="CC177" s="1175"/>
      <c r="CD177" s="1175"/>
      <c r="CE177" s="1175"/>
      <c r="CF177" s="1175"/>
      <c r="CG177" s="1175"/>
      <c r="CH177" s="1175"/>
      <c r="CI177" s="1175"/>
      <c r="CJ177" s="1175"/>
      <c r="CK177" s="1175"/>
      <c r="CL177" s="1175"/>
      <c r="CM177" s="1175"/>
      <c r="CN177" s="1175"/>
      <c r="CO177" s="1175"/>
      <c r="CP177" s="1175"/>
      <c r="CQ177" s="1175"/>
      <c r="CR177" s="1175"/>
      <c r="CS177" s="1175"/>
      <c r="CT177" s="1175"/>
      <c r="CU177" s="1175"/>
      <c r="CV177" s="1175"/>
      <c r="CW177" s="1175"/>
      <c r="CX177" s="1175"/>
      <c r="CY177" s="1175"/>
      <c r="CZ177" s="1175"/>
      <c r="DA177" s="1175"/>
      <c r="DB177" s="1175"/>
      <c r="DC177" s="1175"/>
      <c r="DD177" s="1175"/>
      <c r="DE177" s="1175"/>
      <c r="DF177" s="1175"/>
      <c r="DG177" s="1175"/>
      <c r="DH177" s="1175"/>
      <c r="DI177" s="1175"/>
      <c r="DJ177" s="1175"/>
      <c r="DK177" s="1175"/>
      <c r="DL177" s="1175"/>
      <c r="DM177" s="1175"/>
      <c r="DN177" s="1175"/>
      <c r="DO177" s="1175"/>
    </row>
    <row r="178" spans="2:119" s="1178" customFormat="1">
      <c r="B178" s="1198"/>
      <c r="C178" s="1192"/>
      <c r="D178" s="1193"/>
      <c r="E178" s="1194"/>
      <c r="F178" s="1195"/>
      <c r="G178" s="1195"/>
      <c r="H178" s="1195"/>
      <c r="I178" s="1195"/>
      <c r="J178" s="1195"/>
      <c r="K178" s="1195"/>
      <c r="L178" s="1196"/>
      <c r="M178" s="1196"/>
      <c r="N178" s="1196"/>
      <c r="O178" s="1196"/>
      <c r="P178" s="1196"/>
      <c r="Q178" s="1195"/>
      <c r="R178" s="1195"/>
      <c r="S178" s="1195"/>
      <c r="T178" s="1195"/>
      <c r="U178" s="1195"/>
      <c r="V178" s="1196"/>
      <c r="W178" s="1196"/>
      <c r="X178" s="1195"/>
      <c r="Y178" s="1195"/>
      <c r="Z178" s="1175"/>
      <c r="AA178" s="1175"/>
      <c r="AB178" s="1198"/>
      <c r="AC178" s="1192"/>
      <c r="AD178" s="1193"/>
      <c r="AE178" s="1194"/>
      <c r="AF178" s="1195"/>
      <c r="AG178" s="1195"/>
      <c r="AH178" s="1195"/>
      <c r="AI178" s="1195"/>
      <c r="AJ178" s="1195"/>
      <c r="AK178" s="1195"/>
      <c r="AL178" s="1196"/>
      <c r="AM178" s="1196"/>
      <c r="AN178" s="1196"/>
      <c r="AO178" s="1196"/>
      <c r="AP178" s="1196"/>
      <c r="AQ178" s="1195"/>
      <c r="AR178" s="1195"/>
      <c r="AS178" s="1195"/>
      <c r="AT178" s="1195"/>
      <c r="AU178" s="1195"/>
      <c r="AV178" s="1196"/>
      <c r="AW178" s="1196"/>
      <c r="AX178" s="1195"/>
      <c r="AY178" s="1195"/>
      <c r="AZ178" s="1175"/>
      <c r="BA178" s="1175"/>
      <c r="BB178" s="1175"/>
      <c r="BC178" s="1175"/>
      <c r="BD178" s="1175"/>
      <c r="BE178" s="1175"/>
      <c r="BF178" s="1175"/>
      <c r="BG178" s="1175"/>
      <c r="BH178" s="1175"/>
      <c r="BI178" s="1175"/>
      <c r="BJ178" s="1175"/>
      <c r="BK178" s="1175"/>
      <c r="BL178" s="1175"/>
      <c r="BM178" s="1175"/>
      <c r="BN178" s="1175"/>
      <c r="BO178" s="1175"/>
      <c r="BP178" s="1175"/>
      <c r="BQ178" s="1175"/>
      <c r="BR178" s="1175"/>
      <c r="BS178" s="1175"/>
      <c r="BT178" s="1175"/>
      <c r="BU178" s="1175"/>
      <c r="BV178" s="1175"/>
      <c r="BW178" s="1175"/>
      <c r="BX178" s="1175"/>
      <c r="BY178" s="1175"/>
      <c r="BZ178" s="1175"/>
      <c r="CA178" s="1175"/>
      <c r="CB178" s="1175"/>
      <c r="CC178" s="1175"/>
      <c r="CD178" s="1175"/>
      <c r="CE178" s="1175"/>
      <c r="CF178" s="1175"/>
      <c r="CG178" s="1175"/>
      <c r="CH178" s="1175"/>
      <c r="CI178" s="1175"/>
      <c r="CJ178" s="1175"/>
      <c r="CK178" s="1175"/>
      <c r="CL178" s="1175"/>
      <c r="CM178" s="1175"/>
      <c r="CN178" s="1175"/>
      <c r="CO178" s="1175"/>
      <c r="CP178" s="1175"/>
      <c r="CQ178" s="1175"/>
      <c r="CR178" s="1175"/>
      <c r="CS178" s="1175"/>
      <c r="CT178" s="1175"/>
      <c r="CU178" s="1175"/>
      <c r="CV178" s="1175"/>
      <c r="CW178" s="1175"/>
      <c r="CX178" s="1175"/>
      <c r="CY178" s="1175"/>
      <c r="CZ178" s="1175"/>
      <c r="DA178" s="1175"/>
      <c r="DB178" s="1175"/>
      <c r="DC178" s="1175"/>
      <c r="DD178" s="1175"/>
      <c r="DE178" s="1175"/>
      <c r="DF178" s="1175"/>
      <c r="DG178" s="1175"/>
      <c r="DH178" s="1175"/>
      <c r="DI178" s="1175"/>
      <c r="DJ178" s="1175"/>
      <c r="DK178" s="1175"/>
      <c r="DL178" s="1175"/>
      <c r="DM178" s="1175"/>
      <c r="DN178" s="1175"/>
      <c r="DO178" s="1175"/>
    </row>
    <row r="179" spans="2:119" s="1178" customFormat="1">
      <c r="B179" s="1191"/>
      <c r="C179" s="1192"/>
      <c r="D179" s="1193"/>
      <c r="E179" s="1194"/>
      <c r="F179" s="1195"/>
      <c r="G179" s="1195"/>
      <c r="H179" s="1195"/>
      <c r="I179" s="1195"/>
      <c r="J179" s="1195"/>
      <c r="K179" s="1195"/>
      <c r="L179" s="1196"/>
      <c r="M179" s="1196"/>
      <c r="N179" s="1196"/>
      <c r="O179" s="1196"/>
      <c r="P179" s="1196"/>
      <c r="Q179" s="1195"/>
      <c r="R179" s="1195"/>
      <c r="S179" s="1195"/>
      <c r="T179" s="1195"/>
      <c r="U179" s="1195"/>
      <c r="V179" s="1196"/>
      <c r="W179" s="1196"/>
      <c r="X179" s="1195"/>
      <c r="Y179" s="1195"/>
      <c r="Z179" s="1175"/>
      <c r="AA179" s="1175"/>
      <c r="AB179" s="1191"/>
      <c r="AC179" s="1192"/>
      <c r="AD179" s="1193"/>
      <c r="AE179" s="1194"/>
      <c r="AF179" s="1195"/>
      <c r="AG179" s="1195"/>
      <c r="AH179" s="1195"/>
      <c r="AI179" s="1195"/>
      <c r="AJ179" s="1195"/>
      <c r="AK179" s="1195"/>
      <c r="AL179" s="1196"/>
      <c r="AM179" s="1196"/>
      <c r="AN179" s="1196"/>
      <c r="AO179" s="1196"/>
      <c r="AP179" s="1196"/>
      <c r="AQ179" s="1195"/>
      <c r="AR179" s="1195"/>
      <c r="AS179" s="1195"/>
      <c r="AT179" s="1195"/>
      <c r="AU179" s="1195"/>
      <c r="AV179" s="1196"/>
      <c r="AW179" s="1196"/>
      <c r="AX179" s="1195"/>
      <c r="AY179" s="1195"/>
      <c r="AZ179" s="1175"/>
      <c r="BA179" s="1175"/>
      <c r="BB179" s="1175"/>
      <c r="BC179" s="1175"/>
      <c r="BD179" s="1175"/>
      <c r="BE179" s="1175"/>
      <c r="BF179" s="1175"/>
      <c r="BG179" s="1175"/>
      <c r="BH179" s="1175"/>
      <c r="BI179" s="1175"/>
      <c r="BJ179" s="1175"/>
      <c r="BK179" s="1175"/>
      <c r="BL179" s="1175"/>
      <c r="BM179" s="1175"/>
      <c r="BN179" s="1175"/>
      <c r="BO179" s="1175"/>
      <c r="BP179" s="1175"/>
      <c r="BQ179" s="1175"/>
      <c r="BR179" s="1175"/>
      <c r="BS179" s="1175"/>
      <c r="BT179" s="1175"/>
      <c r="BU179" s="1175"/>
      <c r="BV179" s="1175"/>
      <c r="BW179" s="1175"/>
      <c r="BX179" s="1175"/>
      <c r="BY179" s="1175"/>
      <c r="BZ179" s="1175"/>
      <c r="CA179" s="1175"/>
      <c r="CB179" s="1175"/>
      <c r="CC179" s="1175"/>
      <c r="CD179" s="1175"/>
      <c r="CE179" s="1175"/>
      <c r="CF179" s="1175"/>
      <c r="CG179" s="1175"/>
      <c r="CH179" s="1175"/>
      <c r="CI179" s="1175"/>
      <c r="CJ179" s="1175"/>
      <c r="CK179" s="1175"/>
      <c r="CL179" s="1175"/>
      <c r="CM179" s="1175"/>
      <c r="CN179" s="1175"/>
      <c r="CO179" s="1175"/>
      <c r="CP179" s="1175"/>
      <c r="CQ179" s="1175"/>
      <c r="CR179" s="1175"/>
      <c r="CS179" s="1175"/>
      <c r="CT179" s="1175"/>
      <c r="CU179" s="1175"/>
      <c r="CV179" s="1175"/>
      <c r="CW179" s="1175"/>
      <c r="CX179" s="1175"/>
      <c r="CY179" s="1175"/>
      <c r="CZ179" s="1175"/>
      <c r="DA179" s="1175"/>
      <c r="DB179" s="1175"/>
      <c r="DC179" s="1175"/>
      <c r="DD179" s="1175"/>
      <c r="DE179" s="1175"/>
      <c r="DF179" s="1175"/>
      <c r="DG179" s="1175"/>
      <c r="DH179" s="1175"/>
      <c r="DI179" s="1175"/>
      <c r="DJ179" s="1175"/>
      <c r="DK179" s="1175"/>
      <c r="DL179" s="1175"/>
      <c r="DM179" s="1175"/>
      <c r="DN179" s="1175"/>
      <c r="DO179" s="1175"/>
    </row>
    <row r="180" spans="2:119" s="1178" customFormat="1">
      <c r="B180" s="1191"/>
      <c r="C180" s="1201"/>
      <c r="D180" s="1193"/>
      <c r="E180" s="1194"/>
      <c r="F180" s="1195"/>
      <c r="G180" s="1195"/>
      <c r="H180" s="1195"/>
      <c r="I180" s="1195"/>
      <c r="J180" s="1195"/>
      <c r="K180" s="1195"/>
      <c r="L180" s="1196"/>
      <c r="M180" s="1196"/>
      <c r="N180" s="1196"/>
      <c r="O180" s="1196"/>
      <c r="P180" s="1196"/>
      <c r="Q180" s="1195"/>
      <c r="R180" s="1195"/>
      <c r="S180" s="1195"/>
      <c r="T180" s="1195"/>
      <c r="U180" s="1195"/>
      <c r="V180" s="1196"/>
      <c r="W180" s="1196"/>
      <c r="X180" s="1195"/>
      <c r="Y180" s="1195"/>
      <c r="Z180" s="1175"/>
      <c r="AA180" s="1175"/>
      <c r="AB180" s="1191"/>
      <c r="AC180" s="1201"/>
      <c r="AD180" s="1193"/>
      <c r="AE180" s="1194"/>
      <c r="AF180" s="1195"/>
      <c r="AG180" s="1195"/>
      <c r="AH180" s="1195"/>
      <c r="AI180" s="1195"/>
      <c r="AJ180" s="1195"/>
      <c r="AK180" s="1195"/>
      <c r="AL180" s="1196"/>
      <c r="AM180" s="1196"/>
      <c r="AN180" s="1196"/>
      <c r="AO180" s="1196"/>
      <c r="AP180" s="1196"/>
      <c r="AQ180" s="1195"/>
      <c r="AR180" s="1195"/>
      <c r="AS180" s="1195"/>
      <c r="AT180" s="1195"/>
      <c r="AU180" s="1195"/>
      <c r="AV180" s="1196"/>
      <c r="AW180" s="1196"/>
      <c r="AX180" s="1195"/>
      <c r="AY180" s="1195"/>
      <c r="AZ180" s="1175"/>
      <c r="BA180" s="1175"/>
      <c r="BB180" s="1175"/>
      <c r="BC180" s="1175"/>
      <c r="BD180" s="1175"/>
      <c r="BE180" s="1175"/>
      <c r="BF180" s="1175"/>
      <c r="BG180" s="1175"/>
      <c r="BH180" s="1175"/>
      <c r="BI180" s="1175"/>
      <c r="BJ180" s="1175"/>
      <c r="BK180" s="1175"/>
      <c r="BL180" s="1175"/>
      <c r="BM180" s="1175"/>
      <c r="BN180" s="1175"/>
      <c r="BO180" s="1175"/>
      <c r="BP180" s="1175"/>
      <c r="BQ180" s="1175"/>
      <c r="BR180" s="1175"/>
      <c r="BS180" s="1175"/>
      <c r="BT180" s="1175"/>
      <c r="BU180" s="1175"/>
      <c r="BV180" s="1175"/>
      <c r="BW180" s="1175"/>
      <c r="BX180" s="1175"/>
      <c r="BY180" s="1175"/>
      <c r="BZ180" s="1175"/>
      <c r="CA180" s="1175"/>
      <c r="CB180" s="1175"/>
      <c r="CC180" s="1175"/>
      <c r="CD180" s="1175"/>
      <c r="CE180" s="1175"/>
      <c r="CF180" s="1175"/>
      <c r="CG180" s="1175"/>
      <c r="CH180" s="1175"/>
      <c r="CI180" s="1175"/>
      <c r="CJ180" s="1175"/>
      <c r="CK180" s="1175"/>
      <c r="CL180" s="1175"/>
      <c r="CM180" s="1175"/>
      <c r="CN180" s="1175"/>
      <c r="CO180" s="1175"/>
      <c r="CP180" s="1175"/>
      <c r="CQ180" s="1175"/>
      <c r="CR180" s="1175"/>
      <c r="CS180" s="1175"/>
      <c r="CT180" s="1175"/>
      <c r="CU180" s="1175"/>
      <c r="CV180" s="1175"/>
      <c r="CW180" s="1175"/>
      <c r="CX180" s="1175"/>
      <c r="CY180" s="1175"/>
      <c r="CZ180" s="1175"/>
      <c r="DA180" s="1175"/>
      <c r="DB180" s="1175"/>
      <c r="DC180" s="1175"/>
      <c r="DD180" s="1175"/>
      <c r="DE180" s="1175"/>
      <c r="DF180" s="1175"/>
      <c r="DG180" s="1175"/>
      <c r="DH180" s="1175"/>
      <c r="DI180" s="1175"/>
      <c r="DJ180" s="1175"/>
      <c r="DK180" s="1175"/>
      <c r="DL180" s="1175"/>
      <c r="DM180" s="1175"/>
      <c r="DN180" s="1175"/>
      <c r="DO180" s="1175"/>
    </row>
    <row r="181" spans="2:119" s="1178" customFormat="1">
      <c r="B181" s="1191"/>
      <c r="C181" s="1192"/>
      <c r="D181" s="1193"/>
      <c r="E181" s="1194"/>
      <c r="F181" s="1195"/>
      <c r="G181" s="1195"/>
      <c r="H181" s="1195"/>
      <c r="I181" s="1195"/>
      <c r="J181" s="1195"/>
      <c r="K181" s="1195"/>
      <c r="L181" s="1196"/>
      <c r="M181" s="1196"/>
      <c r="N181" s="1196"/>
      <c r="O181" s="1196"/>
      <c r="P181" s="1196"/>
      <c r="Q181" s="1195"/>
      <c r="R181" s="1195"/>
      <c r="S181" s="1195"/>
      <c r="T181" s="1195"/>
      <c r="U181" s="1195"/>
      <c r="V181" s="1196"/>
      <c r="W181" s="1196"/>
      <c r="X181" s="1195"/>
      <c r="Y181" s="1195"/>
      <c r="Z181" s="1175"/>
      <c r="AA181" s="1175"/>
      <c r="AB181" s="1191"/>
      <c r="AC181" s="1192"/>
      <c r="AD181" s="1193"/>
      <c r="AE181" s="1194"/>
      <c r="AF181" s="1195"/>
      <c r="AG181" s="1195"/>
      <c r="AH181" s="1195"/>
      <c r="AI181" s="1195"/>
      <c r="AJ181" s="1195"/>
      <c r="AK181" s="1195"/>
      <c r="AL181" s="1196"/>
      <c r="AM181" s="1196"/>
      <c r="AN181" s="1196"/>
      <c r="AO181" s="1196"/>
      <c r="AP181" s="1196"/>
      <c r="AQ181" s="1195"/>
      <c r="AR181" s="1195"/>
      <c r="AS181" s="1195"/>
      <c r="AT181" s="1195"/>
      <c r="AU181" s="1195"/>
      <c r="AV181" s="1196"/>
      <c r="AW181" s="1196"/>
      <c r="AX181" s="1195"/>
      <c r="AY181" s="1195"/>
      <c r="AZ181" s="1175"/>
      <c r="BA181" s="1175"/>
      <c r="BB181" s="1175"/>
      <c r="BC181" s="1175"/>
      <c r="BD181" s="1175"/>
      <c r="BE181" s="1175"/>
      <c r="BF181" s="1175"/>
      <c r="BG181" s="1175"/>
      <c r="BH181" s="1175"/>
      <c r="BI181" s="1175"/>
      <c r="BJ181" s="1175"/>
      <c r="BK181" s="1175"/>
      <c r="BL181" s="1175"/>
      <c r="BM181" s="1175"/>
      <c r="BN181" s="1175"/>
      <c r="BO181" s="1175"/>
      <c r="BP181" s="1175"/>
      <c r="BQ181" s="1175"/>
      <c r="BR181" s="1175"/>
      <c r="BS181" s="1175"/>
      <c r="BT181" s="1175"/>
      <c r="BU181" s="1175"/>
      <c r="BV181" s="1175"/>
      <c r="BW181" s="1175"/>
      <c r="BX181" s="1175"/>
      <c r="BY181" s="1175"/>
      <c r="BZ181" s="1175"/>
      <c r="CA181" s="1175"/>
      <c r="CB181" s="1175"/>
      <c r="CC181" s="1175"/>
      <c r="CD181" s="1175"/>
      <c r="CE181" s="1175"/>
      <c r="CF181" s="1175"/>
      <c r="CG181" s="1175"/>
      <c r="CH181" s="1175"/>
      <c r="CI181" s="1175"/>
      <c r="CJ181" s="1175"/>
      <c r="CK181" s="1175"/>
      <c r="CL181" s="1175"/>
      <c r="CM181" s="1175"/>
      <c r="CN181" s="1175"/>
      <c r="CO181" s="1175"/>
      <c r="CP181" s="1175"/>
      <c r="CQ181" s="1175"/>
      <c r="CR181" s="1175"/>
      <c r="CS181" s="1175"/>
      <c r="CT181" s="1175"/>
      <c r="CU181" s="1175"/>
      <c r="CV181" s="1175"/>
      <c r="CW181" s="1175"/>
      <c r="CX181" s="1175"/>
      <c r="CY181" s="1175"/>
      <c r="CZ181" s="1175"/>
      <c r="DA181" s="1175"/>
      <c r="DB181" s="1175"/>
      <c r="DC181" s="1175"/>
      <c r="DD181" s="1175"/>
      <c r="DE181" s="1175"/>
      <c r="DF181" s="1175"/>
      <c r="DG181" s="1175"/>
      <c r="DH181" s="1175"/>
      <c r="DI181" s="1175"/>
      <c r="DJ181" s="1175"/>
      <c r="DK181" s="1175"/>
      <c r="DL181" s="1175"/>
      <c r="DM181" s="1175"/>
      <c r="DN181" s="1175"/>
      <c r="DO181" s="1175"/>
    </row>
    <row r="182" spans="2:119" s="1178" customFormat="1">
      <c r="B182" s="1191"/>
      <c r="C182" s="1192"/>
      <c r="D182" s="1193"/>
      <c r="E182" s="1194"/>
      <c r="F182" s="1195"/>
      <c r="G182" s="1195"/>
      <c r="H182" s="1195"/>
      <c r="I182" s="1195"/>
      <c r="J182" s="1195"/>
      <c r="K182" s="1195"/>
      <c r="L182" s="1196"/>
      <c r="M182" s="1196"/>
      <c r="N182" s="1196"/>
      <c r="O182" s="1196"/>
      <c r="P182" s="1196"/>
      <c r="Q182" s="1195"/>
      <c r="R182" s="1195"/>
      <c r="S182" s="1195"/>
      <c r="T182" s="1195"/>
      <c r="U182" s="1195"/>
      <c r="V182" s="1196"/>
      <c r="W182" s="1196"/>
      <c r="X182" s="1195"/>
      <c r="Y182" s="1195"/>
      <c r="Z182" s="1175"/>
      <c r="AA182" s="1175"/>
      <c r="AB182" s="1191"/>
      <c r="AC182" s="1192"/>
      <c r="AD182" s="1193"/>
      <c r="AE182" s="1194"/>
      <c r="AF182" s="1195"/>
      <c r="AG182" s="1195"/>
      <c r="AH182" s="1195"/>
      <c r="AI182" s="1195"/>
      <c r="AJ182" s="1195"/>
      <c r="AK182" s="1195"/>
      <c r="AL182" s="1196"/>
      <c r="AM182" s="1196"/>
      <c r="AN182" s="1196"/>
      <c r="AO182" s="1196"/>
      <c r="AP182" s="1196"/>
      <c r="AQ182" s="1195"/>
      <c r="AR182" s="1195"/>
      <c r="AS182" s="1195"/>
      <c r="AT182" s="1195"/>
      <c r="AU182" s="1195"/>
      <c r="AV182" s="1196"/>
      <c r="AW182" s="1196"/>
      <c r="AX182" s="1195"/>
      <c r="AY182" s="1195"/>
      <c r="AZ182" s="1175"/>
      <c r="BA182" s="1175"/>
      <c r="BB182" s="1175"/>
      <c r="BC182" s="1175"/>
      <c r="BD182" s="1175"/>
      <c r="BE182" s="1175"/>
      <c r="BF182" s="1175"/>
      <c r="BG182" s="1175"/>
      <c r="BH182" s="1175"/>
      <c r="BI182" s="1175"/>
      <c r="BJ182" s="1175"/>
      <c r="BK182" s="1175"/>
      <c r="BL182" s="1175"/>
      <c r="BM182" s="1175"/>
      <c r="BN182" s="1175"/>
      <c r="BO182" s="1175"/>
      <c r="BP182" s="1175"/>
      <c r="BQ182" s="1175"/>
      <c r="BR182" s="1175"/>
      <c r="BS182" s="1175"/>
      <c r="BT182" s="1175"/>
      <c r="BU182" s="1175"/>
      <c r="BV182" s="1175"/>
      <c r="BW182" s="1175"/>
      <c r="BX182" s="1175"/>
      <c r="BY182" s="1175"/>
      <c r="BZ182" s="1175"/>
      <c r="CA182" s="1175"/>
      <c r="CB182" s="1175"/>
      <c r="CC182" s="1175"/>
      <c r="CD182" s="1175"/>
      <c r="CE182" s="1175"/>
      <c r="CF182" s="1175"/>
      <c r="CG182" s="1175"/>
      <c r="CH182" s="1175"/>
      <c r="CI182" s="1175"/>
      <c r="CJ182" s="1175"/>
      <c r="CK182" s="1175"/>
      <c r="CL182" s="1175"/>
      <c r="CM182" s="1175"/>
      <c r="CN182" s="1175"/>
      <c r="CO182" s="1175"/>
      <c r="CP182" s="1175"/>
      <c r="CQ182" s="1175"/>
      <c r="CR182" s="1175"/>
      <c r="CS182" s="1175"/>
      <c r="CT182" s="1175"/>
      <c r="CU182" s="1175"/>
      <c r="CV182" s="1175"/>
      <c r="CW182" s="1175"/>
      <c r="CX182" s="1175"/>
      <c r="CY182" s="1175"/>
      <c r="CZ182" s="1175"/>
      <c r="DA182" s="1175"/>
      <c r="DB182" s="1175"/>
      <c r="DC182" s="1175"/>
      <c r="DD182" s="1175"/>
      <c r="DE182" s="1175"/>
      <c r="DF182" s="1175"/>
      <c r="DG182" s="1175"/>
      <c r="DH182" s="1175"/>
      <c r="DI182" s="1175"/>
      <c r="DJ182" s="1175"/>
      <c r="DK182" s="1175"/>
      <c r="DL182" s="1175"/>
      <c r="DM182" s="1175"/>
      <c r="DN182" s="1175"/>
      <c r="DO182" s="1175"/>
    </row>
    <row r="183" spans="2:119" s="1178" customFormat="1">
      <c r="B183" s="1191"/>
      <c r="C183" s="1192"/>
      <c r="D183" s="1193"/>
      <c r="E183" s="1194"/>
      <c r="F183" s="1195"/>
      <c r="G183" s="1195"/>
      <c r="H183" s="1195"/>
      <c r="I183" s="1195"/>
      <c r="J183" s="1195"/>
      <c r="K183" s="1195"/>
      <c r="L183" s="1196"/>
      <c r="M183" s="1196"/>
      <c r="N183" s="1196"/>
      <c r="O183" s="1196"/>
      <c r="P183" s="1196"/>
      <c r="Q183" s="1195"/>
      <c r="R183" s="1195"/>
      <c r="S183" s="1195"/>
      <c r="T183" s="1195"/>
      <c r="U183" s="1195"/>
      <c r="V183" s="1196"/>
      <c r="W183" s="1196"/>
      <c r="X183" s="1195"/>
      <c r="Y183" s="1195"/>
      <c r="Z183" s="1175"/>
      <c r="AA183" s="1175"/>
      <c r="AB183" s="1191"/>
      <c r="AC183" s="1192"/>
      <c r="AD183" s="1193"/>
      <c r="AE183" s="1194"/>
      <c r="AF183" s="1195"/>
      <c r="AG183" s="1195"/>
      <c r="AH183" s="1195"/>
      <c r="AI183" s="1195"/>
      <c r="AJ183" s="1195"/>
      <c r="AK183" s="1195"/>
      <c r="AL183" s="1196"/>
      <c r="AM183" s="1196"/>
      <c r="AN183" s="1196"/>
      <c r="AO183" s="1196"/>
      <c r="AP183" s="1196"/>
      <c r="AQ183" s="1195"/>
      <c r="AR183" s="1195"/>
      <c r="AS183" s="1195"/>
      <c r="AT183" s="1195"/>
      <c r="AU183" s="1195"/>
      <c r="AV183" s="1196"/>
      <c r="AW183" s="1196"/>
      <c r="AX183" s="1195"/>
      <c r="AY183" s="1195"/>
      <c r="AZ183" s="1175"/>
      <c r="BA183" s="1175"/>
      <c r="BB183" s="1175"/>
      <c r="BC183" s="1175"/>
      <c r="BD183" s="1175"/>
      <c r="BE183" s="1175"/>
      <c r="BF183" s="1175"/>
      <c r="BG183" s="1175"/>
      <c r="BH183" s="1175"/>
      <c r="BI183" s="1175"/>
      <c r="BJ183" s="1175"/>
      <c r="BK183" s="1175"/>
      <c r="BL183" s="1175"/>
      <c r="BM183" s="1175"/>
      <c r="BN183" s="1175"/>
      <c r="BO183" s="1175"/>
      <c r="BP183" s="1175"/>
      <c r="BQ183" s="1175"/>
      <c r="BR183" s="1175"/>
      <c r="BS183" s="1175"/>
      <c r="BT183" s="1175"/>
      <c r="BU183" s="1175"/>
      <c r="BV183" s="1175"/>
      <c r="BW183" s="1175"/>
      <c r="BX183" s="1175"/>
      <c r="BY183" s="1175"/>
      <c r="BZ183" s="1175"/>
      <c r="CA183" s="1175"/>
      <c r="CB183" s="1175"/>
      <c r="CC183" s="1175"/>
      <c r="CD183" s="1175"/>
      <c r="CE183" s="1175"/>
      <c r="CF183" s="1175"/>
      <c r="CG183" s="1175"/>
      <c r="CH183" s="1175"/>
      <c r="CI183" s="1175"/>
      <c r="CJ183" s="1175"/>
      <c r="CK183" s="1175"/>
      <c r="CL183" s="1175"/>
      <c r="CM183" s="1175"/>
      <c r="CN183" s="1175"/>
      <c r="CO183" s="1175"/>
      <c r="CP183" s="1175"/>
      <c r="CQ183" s="1175"/>
      <c r="CR183" s="1175"/>
      <c r="CS183" s="1175"/>
      <c r="CT183" s="1175"/>
      <c r="CU183" s="1175"/>
      <c r="CV183" s="1175"/>
      <c r="CW183" s="1175"/>
      <c r="CX183" s="1175"/>
      <c r="CY183" s="1175"/>
      <c r="CZ183" s="1175"/>
      <c r="DA183" s="1175"/>
      <c r="DB183" s="1175"/>
      <c r="DC183" s="1175"/>
      <c r="DD183" s="1175"/>
      <c r="DE183" s="1175"/>
      <c r="DF183" s="1175"/>
      <c r="DG183" s="1175"/>
      <c r="DH183" s="1175"/>
      <c r="DI183" s="1175"/>
      <c r="DJ183" s="1175"/>
      <c r="DK183" s="1175"/>
      <c r="DL183" s="1175"/>
      <c r="DM183" s="1175"/>
      <c r="DN183" s="1175"/>
      <c r="DO183" s="1175"/>
    </row>
    <row r="184" spans="2:119" s="1178" customFormat="1">
      <c r="B184" s="1191"/>
      <c r="C184" s="1192"/>
      <c r="D184" s="1193"/>
      <c r="E184" s="1194"/>
      <c r="F184" s="1195"/>
      <c r="G184" s="1195"/>
      <c r="H184" s="1195"/>
      <c r="I184" s="1195"/>
      <c r="J184" s="1195"/>
      <c r="K184" s="1195"/>
      <c r="L184" s="1196"/>
      <c r="M184" s="1196"/>
      <c r="N184" s="1196"/>
      <c r="O184" s="1196"/>
      <c r="P184" s="1196"/>
      <c r="Q184" s="1195"/>
      <c r="R184" s="1195"/>
      <c r="S184" s="1195"/>
      <c r="T184" s="1195"/>
      <c r="U184" s="1195"/>
      <c r="V184" s="1196"/>
      <c r="W184" s="1196"/>
      <c r="X184" s="1195"/>
      <c r="Y184" s="1195"/>
      <c r="Z184" s="1175"/>
      <c r="AA184" s="1175"/>
      <c r="AB184" s="1191"/>
      <c r="AC184" s="1192"/>
      <c r="AD184" s="1193"/>
      <c r="AE184" s="1194"/>
      <c r="AF184" s="1195"/>
      <c r="AG184" s="1195"/>
      <c r="AH184" s="1195"/>
      <c r="AI184" s="1195"/>
      <c r="AJ184" s="1195"/>
      <c r="AK184" s="1195"/>
      <c r="AL184" s="1196"/>
      <c r="AM184" s="1196"/>
      <c r="AN184" s="1196"/>
      <c r="AO184" s="1196"/>
      <c r="AP184" s="1196"/>
      <c r="AQ184" s="1195"/>
      <c r="AR184" s="1195"/>
      <c r="AS184" s="1195"/>
      <c r="AT184" s="1195"/>
      <c r="AU184" s="1195"/>
      <c r="AV184" s="1196"/>
      <c r="AW184" s="1196"/>
      <c r="AX184" s="1195"/>
      <c r="AY184" s="1195"/>
      <c r="AZ184" s="1175"/>
      <c r="BA184" s="1175"/>
      <c r="BB184" s="1175"/>
      <c r="BC184" s="1175"/>
      <c r="BD184" s="1175"/>
      <c r="BE184" s="1175"/>
      <c r="BF184" s="1175"/>
      <c r="BG184" s="1175"/>
      <c r="BH184" s="1175"/>
      <c r="BI184" s="1175"/>
      <c r="BJ184" s="1175"/>
      <c r="BK184" s="1175"/>
      <c r="BL184" s="1175"/>
      <c r="BM184" s="1175"/>
      <c r="BN184" s="1175"/>
      <c r="BO184" s="1175"/>
      <c r="BP184" s="1175"/>
      <c r="BQ184" s="1175"/>
      <c r="BR184" s="1175"/>
      <c r="BS184" s="1175"/>
      <c r="BT184" s="1175"/>
      <c r="BU184" s="1175"/>
      <c r="BV184" s="1175"/>
      <c r="BW184" s="1175"/>
      <c r="BX184" s="1175"/>
      <c r="BY184" s="1175"/>
      <c r="BZ184" s="1175"/>
      <c r="CA184" s="1175"/>
      <c r="CB184" s="1175"/>
      <c r="CC184" s="1175"/>
      <c r="CD184" s="1175"/>
      <c r="CE184" s="1175"/>
      <c r="CF184" s="1175"/>
      <c r="CG184" s="1175"/>
      <c r="CH184" s="1175"/>
      <c r="CI184" s="1175"/>
      <c r="CJ184" s="1175"/>
      <c r="CK184" s="1175"/>
      <c r="CL184" s="1175"/>
      <c r="CM184" s="1175"/>
      <c r="CN184" s="1175"/>
      <c r="CO184" s="1175"/>
      <c r="CP184" s="1175"/>
      <c r="CQ184" s="1175"/>
      <c r="CR184" s="1175"/>
      <c r="CS184" s="1175"/>
      <c r="CT184" s="1175"/>
      <c r="CU184" s="1175"/>
      <c r="CV184" s="1175"/>
      <c r="CW184" s="1175"/>
      <c r="CX184" s="1175"/>
      <c r="CY184" s="1175"/>
      <c r="CZ184" s="1175"/>
      <c r="DA184" s="1175"/>
      <c r="DB184" s="1175"/>
      <c r="DC184" s="1175"/>
      <c r="DD184" s="1175"/>
      <c r="DE184" s="1175"/>
      <c r="DF184" s="1175"/>
      <c r="DG184" s="1175"/>
      <c r="DH184" s="1175"/>
      <c r="DI184" s="1175"/>
      <c r="DJ184" s="1175"/>
      <c r="DK184" s="1175"/>
      <c r="DL184" s="1175"/>
      <c r="DM184" s="1175"/>
      <c r="DN184" s="1175"/>
      <c r="DO184" s="1175"/>
    </row>
    <row r="185" spans="2:119" s="1178" customFormat="1">
      <c r="B185" s="1191"/>
      <c r="C185" s="1201"/>
      <c r="D185" s="1193"/>
      <c r="E185" s="1194"/>
      <c r="F185" s="1195"/>
      <c r="G185" s="1195"/>
      <c r="H185" s="1195"/>
      <c r="I185" s="1195"/>
      <c r="J185" s="1195"/>
      <c r="K185" s="1195"/>
      <c r="L185" s="1196"/>
      <c r="M185" s="1196"/>
      <c r="N185" s="1196"/>
      <c r="O185" s="1196"/>
      <c r="P185" s="1196"/>
      <c r="Q185" s="1195"/>
      <c r="R185" s="1195"/>
      <c r="S185" s="1195"/>
      <c r="T185" s="1195"/>
      <c r="U185" s="1195"/>
      <c r="V185" s="1196"/>
      <c r="W185" s="1196"/>
      <c r="X185" s="1195"/>
      <c r="Y185" s="1195"/>
      <c r="Z185" s="1175"/>
      <c r="AA185" s="1175"/>
      <c r="AB185" s="1191"/>
      <c r="AC185" s="1201"/>
      <c r="AD185" s="1193"/>
      <c r="AE185" s="1194"/>
      <c r="AF185" s="1195"/>
      <c r="AG185" s="1195"/>
      <c r="AH185" s="1195"/>
      <c r="AI185" s="1195"/>
      <c r="AJ185" s="1195"/>
      <c r="AK185" s="1195"/>
      <c r="AL185" s="1196"/>
      <c r="AM185" s="1196"/>
      <c r="AN185" s="1196"/>
      <c r="AO185" s="1196"/>
      <c r="AP185" s="1196"/>
      <c r="AQ185" s="1195"/>
      <c r="AR185" s="1195"/>
      <c r="AS185" s="1195"/>
      <c r="AT185" s="1195"/>
      <c r="AU185" s="1195"/>
      <c r="AV185" s="1196"/>
      <c r="AW185" s="1196"/>
      <c r="AX185" s="1195"/>
      <c r="AY185" s="1195"/>
      <c r="AZ185" s="1175"/>
      <c r="BA185" s="1175"/>
      <c r="BB185" s="1175"/>
      <c r="BC185" s="1175"/>
      <c r="BD185" s="1175"/>
      <c r="BE185" s="1175"/>
      <c r="BF185" s="1175"/>
      <c r="BG185" s="1175"/>
      <c r="BH185" s="1175"/>
      <c r="BI185" s="1175"/>
      <c r="BJ185" s="1175"/>
      <c r="BK185" s="1175"/>
      <c r="BL185" s="1175"/>
      <c r="BM185" s="1175"/>
      <c r="BN185" s="1175"/>
      <c r="BO185" s="1175"/>
      <c r="BP185" s="1175"/>
      <c r="BQ185" s="1175"/>
      <c r="BR185" s="1175"/>
      <c r="BS185" s="1175"/>
      <c r="BT185" s="1175"/>
      <c r="BU185" s="1175"/>
      <c r="BV185" s="1175"/>
      <c r="BW185" s="1175"/>
      <c r="BX185" s="1175"/>
      <c r="BY185" s="1175"/>
      <c r="BZ185" s="1175"/>
      <c r="CA185" s="1175"/>
      <c r="CB185" s="1175"/>
      <c r="CC185" s="1175"/>
      <c r="CD185" s="1175"/>
      <c r="CE185" s="1175"/>
      <c r="CF185" s="1175"/>
      <c r="CG185" s="1175"/>
      <c r="CH185" s="1175"/>
      <c r="CI185" s="1175"/>
      <c r="CJ185" s="1175"/>
      <c r="CK185" s="1175"/>
      <c r="CL185" s="1175"/>
      <c r="CM185" s="1175"/>
      <c r="CN185" s="1175"/>
      <c r="CO185" s="1175"/>
      <c r="CP185" s="1175"/>
      <c r="CQ185" s="1175"/>
      <c r="CR185" s="1175"/>
      <c r="CS185" s="1175"/>
      <c r="CT185" s="1175"/>
      <c r="CU185" s="1175"/>
      <c r="CV185" s="1175"/>
      <c r="CW185" s="1175"/>
      <c r="CX185" s="1175"/>
      <c r="CY185" s="1175"/>
      <c r="CZ185" s="1175"/>
      <c r="DA185" s="1175"/>
      <c r="DB185" s="1175"/>
      <c r="DC185" s="1175"/>
      <c r="DD185" s="1175"/>
      <c r="DE185" s="1175"/>
      <c r="DF185" s="1175"/>
      <c r="DG185" s="1175"/>
      <c r="DH185" s="1175"/>
      <c r="DI185" s="1175"/>
      <c r="DJ185" s="1175"/>
      <c r="DK185" s="1175"/>
      <c r="DL185" s="1175"/>
      <c r="DM185" s="1175"/>
      <c r="DN185" s="1175"/>
      <c r="DO185" s="1175"/>
    </row>
    <row r="186" spans="2:119" s="1178" customFormat="1">
      <c r="B186" s="1203"/>
      <c r="C186" s="1203"/>
      <c r="D186" s="1203"/>
      <c r="E186" s="1203"/>
      <c r="F186" s="1204"/>
      <c r="G186" s="1204"/>
      <c r="H186" s="1204"/>
      <c r="I186" s="1204"/>
      <c r="J186" s="1204"/>
      <c r="K186" s="1204"/>
      <c r="L186" s="1204"/>
      <c r="M186" s="1204"/>
      <c r="N186" s="1204"/>
      <c r="O186" s="1204"/>
      <c r="P186" s="1204"/>
      <c r="Q186" s="1204"/>
      <c r="R186" s="1204"/>
      <c r="S186" s="1204"/>
      <c r="T186" s="1204"/>
      <c r="U186" s="1204"/>
      <c r="V186" s="1204"/>
      <c r="W186" s="1204"/>
      <c r="X186" s="1204"/>
      <c r="Y186" s="1204"/>
      <c r="Z186" s="1175"/>
      <c r="AA186" s="1175"/>
      <c r="AB186" s="1203"/>
      <c r="AC186" s="1203"/>
      <c r="AD186" s="1203"/>
      <c r="AE186" s="1203"/>
      <c r="AF186" s="1204"/>
      <c r="AG186" s="1204"/>
      <c r="AH186" s="1204"/>
      <c r="AI186" s="1204"/>
      <c r="AJ186" s="1204"/>
      <c r="AK186" s="1204"/>
      <c r="AL186" s="1204"/>
      <c r="AM186" s="1204"/>
      <c r="AN186" s="1204"/>
      <c r="AO186" s="1204"/>
      <c r="AP186" s="1204"/>
      <c r="AQ186" s="1204"/>
      <c r="AR186" s="1204"/>
      <c r="AS186" s="1204"/>
      <c r="AT186" s="1204"/>
      <c r="AU186" s="1204"/>
      <c r="AV186" s="1204"/>
      <c r="AW186" s="1204"/>
      <c r="AX186" s="1204"/>
      <c r="AY186" s="1204"/>
      <c r="AZ186" s="1175"/>
      <c r="BA186" s="1175"/>
      <c r="BB186" s="1175"/>
      <c r="BC186" s="1175"/>
      <c r="BD186" s="1175"/>
      <c r="BE186" s="1175"/>
      <c r="BF186" s="1175"/>
      <c r="BG186" s="1175"/>
      <c r="BH186" s="1175"/>
      <c r="BI186" s="1175"/>
      <c r="BJ186" s="1175"/>
      <c r="BK186" s="1175"/>
      <c r="BL186" s="1175"/>
      <c r="BM186" s="1175"/>
      <c r="BN186" s="1175"/>
      <c r="BO186" s="1175"/>
      <c r="BP186" s="1175"/>
      <c r="BQ186" s="1175"/>
      <c r="BR186" s="1175"/>
      <c r="BS186" s="1175"/>
      <c r="BT186" s="1175"/>
      <c r="BU186" s="1175"/>
      <c r="BV186" s="1175"/>
      <c r="BW186" s="1175"/>
      <c r="BX186" s="1175"/>
      <c r="BY186" s="1175"/>
      <c r="BZ186" s="1175"/>
      <c r="CA186" s="1175"/>
      <c r="CB186" s="1175"/>
      <c r="CC186" s="1175"/>
      <c r="CD186" s="1175"/>
      <c r="CE186" s="1175"/>
      <c r="CF186" s="1175"/>
      <c r="CG186" s="1175"/>
      <c r="CH186" s="1175"/>
      <c r="CI186" s="1175"/>
      <c r="CJ186" s="1175"/>
      <c r="CK186" s="1175"/>
      <c r="CL186" s="1175"/>
      <c r="CM186" s="1175"/>
      <c r="CN186" s="1175"/>
      <c r="CO186" s="1175"/>
      <c r="CP186" s="1175"/>
      <c r="CQ186" s="1175"/>
      <c r="CR186" s="1175"/>
      <c r="CS186" s="1175"/>
      <c r="CT186" s="1175"/>
      <c r="CU186" s="1175"/>
      <c r="CV186" s="1175"/>
      <c r="CW186" s="1175"/>
      <c r="CX186" s="1175"/>
      <c r="CY186" s="1175"/>
      <c r="CZ186" s="1175"/>
      <c r="DA186" s="1175"/>
      <c r="DB186" s="1175"/>
      <c r="DC186" s="1175"/>
      <c r="DD186" s="1175"/>
      <c r="DE186" s="1175"/>
      <c r="DF186" s="1175"/>
      <c r="DG186" s="1175"/>
      <c r="DH186" s="1175"/>
      <c r="DI186" s="1175"/>
      <c r="DJ186" s="1175"/>
      <c r="DK186" s="1175"/>
      <c r="DL186" s="1175"/>
      <c r="DM186" s="1175"/>
      <c r="DN186" s="1175"/>
      <c r="DO186" s="1175"/>
    </row>
    <row r="187" spans="2:119" s="1178" customFormat="1">
      <c r="C187" s="1175"/>
      <c r="D187" s="1175"/>
      <c r="E187" s="1175"/>
      <c r="F187" s="1205"/>
      <c r="G187" s="1205"/>
      <c r="H187" s="1205"/>
      <c r="I187" s="1205"/>
      <c r="J187" s="1205"/>
      <c r="K187" s="1205"/>
      <c r="L187" s="1205"/>
      <c r="M187" s="1205"/>
      <c r="N187" s="1205"/>
      <c r="O187" s="1205"/>
      <c r="P187" s="1205"/>
      <c r="Q187" s="1205"/>
      <c r="R187" s="1205"/>
      <c r="S187" s="1205"/>
      <c r="T187" s="1205"/>
      <c r="U187" s="1205"/>
      <c r="V187" s="1205"/>
      <c r="W187" s="1205"/>
      <c r="X187" s="1205"/>
      <c r="Y187" s="1205"/>
      <c r="Z187" s="1175"/>
      <c r="AA187" s="1175"/>
      <c r="AC187" s="1175"/>
      <c r="AD187" s="1175"/>
      <c r="AE187" s="1175"/>
      <c r="AF187" s="1205"/>
      <c r="AG187" s="1205"/>
      <c r="AH187" s="1205"/>
      <c r="AI187" s="1205"/>
      <c r="AJ187" s="1205"/>
      <c r="AK187" s="1205"/>
      <c r="AL187" s="1205"/>
      <c r="AM187" s="1205"/>
      <c r="AN187" s="1205"/>
      <c r="AO187" s="1205"/>
      <c r="AP187" s="1205"/>
      <c r="AQ187" s="1205"/>
      <c r="AR187" s="1205"/>
      <c r="AS187" s="1205"/>
      <c r="AT187" s="1205"/>
      <c r="AU187" s="1205"/>
      <c r="AV187" s="1205"/>
      <c r="AW187" s="1205"/>
      <c r="AX187" s="1205"/>
      <c r="AY187" s="1205"/>
      <c r="AZ187" s="1175"/>
      <c r="BA187" s="1175"/>
      <c r="BB187" s="1175"/>
      <c r="BC187" s="1175"/>
      <c r="BD187" s="1175"/>
      <c r="BE187" s="1175"/>
      <c r="BF187" s="1175"/>
      <c r="BG187" s="1175"/>
      <c r="BH187" s="1175"/>
      <c r="BI187" s="1175"/>
      <c r="BJ187" s="1175"/>
      <c r="BK187" s="1175"/>
      <c r="BL187" s="1175"/>
      <c r="BM187" s="1175"/>
      <c r="BN187" s="1175"/>
      <c r="BO187" s="1175"/>
      <c r="BP187" s="1175"/>
      <c r="BQ187" s="1175"/>
      <c r="BR187" s="1175"/>
      <c r="BS187" s="1175"/>
      <c r="BT187" s="1175"/>
      <c r="BU187" s="1175"/>
      <c r="BV187" s="1175"/>
      <c r="BW187" s="1175"/>
      <c r="BX187" s="1175"/>
      <c r="BY187" s="1175"/>
      <c r="BZ187" s="1175"/>
      <c r="CA187" s="1175"/>
      <c r="CB187" s="1175"/>
      <c r="CC187" s="1175"/>
      <c r="CD187" s="1175"/>
      <c r="CE187" s="1175"/>
      <c r="CF187" s="1175"/>
      <c r="CG187" s="1175"/>
      <c r="CH187" s="1175"/>
      <c r="CI187" s="1175"/>
      <c r="CJ187" s="1175"/>
      <c r="CK187" s="1175"/>
      <c r="CL187" s="1175"/>
      <c r="CM187" s="1175"/>
      <c r="CN187" s="1175"/>
      <c r="CO187" s="1175"/>
      <c r="CP187" s="1175"/>
      <c r="CQ187" s="1175"/>
      <c r="CR187" s="1175"/>
      <c r="CS187" s="1175"/>
      <c r="CT187" s="1175"/>
      <c r="CU187" s="1175"/>
      <c r="CV187" s="1175"/>
      <c r="CW187" s="1175"/>
      <c r="CX187" s="1175"/>
      <c r="CY187" s="1175"/>
      <c r="CZ187" s="1175"/>
      <c r="DA187" s="1175"/>
      <c r="DB187" s="1175"/>
      <c r="DC187" s="1175"/>
      <c r="DD187" s="1175"/>
      <c r="DE187" s="1175"/>
      <c r="DF187" s="1175"/>
      <c r="DG187" s="1175"/>
      <c r="DH187" s="1175"/>
      <c r="DI187" s="1175"/>
      <c r="DJ187" s="1175"/>
      <c r="DK187" s="1175"/>
      <c r="DL187" s="1175"/>
      <c r="DM187" s="1175"/>
      <c r="DN187" s="1175"/>
      <c r="DO187" s="1175"/>
    </row>
    <row r="188" spans="2:119" s="1178" customFormat="1">
      <c r="C188" s="1175"/>
      <c r="D188" s="1175"/>
      <c r="E188" s="1175"/>
      <c r="F188" s="1175"/>
      <c r="G188" s="1175"/>
      <c r="H188" s="1175"/>
      <c r="I188" s="1175"/>
      <c r="J188" s="1175"/>
      <c r="K188" s="1175"/>
      <c r="L188" s="1175"/>
      <c r="M188" s="1175"/>
      <c r="N188" s="1175"/>
      <c r="O188" s="1175"/>
      <c r="P188" s="1175"/>
      <c r="Q188" s="1175"/>
      <c r="R188" s="1175"/>
      <c r="S188" s="1175"/>
      <c r="T188" s="1175"/>
      <c r="U188" s="1175"/>
      <c r="V188" s="1175"/>
      <c r="W188" s="1175"/>
      <c r="X188" s="1175"/>
      <c r="Y188" s="1175"/>
      <c r="Z188" s="1175"/>
      <c r="AA188" s="1175"/>
      <c r="AC188" s="1175"/>
      <c r="AD188" s="1175"/>
      <c r="AE188" s="1175"/>
      <c r="AF188" s="1175"/>
      <c r="AG188" s="1175"/>
      <c r="AH188" s="1175"/>
      <c r="AI188" s="1175"/>
      <c r="AJ188" s="1175"/>
      <c r="AK188" s="1175"/>
      <c r="AL188" s="1175"/>
      <c r="AM188" s="1175"/>
      <c r="AN188" s="1175"/>
      <c r="AO188" s="1175"/>
      <c r="AP188" s="1175"/>
      <c r="AQ188" s="1175"/>
      <c r="AR188" s="1175"/>
      <c r="AS188" s="1175"/>
      <c r="AT188" s="1175"/>
      <c r="AU188" s="1175"/>
      <c r="AV188" s="1175"/>
      <c r="AW188" s="1175"/>
      <c r="AX188" s="1175"/>
      <c r="AY188" s="1175"/>
      <c r="AZ188" s="1175"/>
      <c r="BA188" s="1175"/>
      <c r="BB188" s="1175"/>
      <c r="BC188" s="1175"/>
      <c r="BD188" s="1175"/>
      <c r="BE188" s="1175"/>
      <c r="BF188" s="1175"/>
      <c r="BG188" s="1175"/>
      <c r="BH188" s="1175"/>
      <c r="BI188" s="1175"/>
      <c r="BJ188" s="1175"/>
      <c r="BK188" s="1175"/>
      <c r="BL188" s="1175"/>
      <c r="BM188" s="1175"/>
      <c r="BN188" s="1175"/>
      <c r="BO188" s="1175"/>
      <c r="BP188" s="1175"/>
      <c r="BQ188" s="1175"/>
      <c r="BR188" s="1175"/>
      <c r="BS188" s="1175"/>
      <c r="BT188" s="1175"/>
      <c r="BU188" s="1175"/>
      <c r="BV188" s="1175"/>
      <c r="BW188" s="1175"/>
      <c r="BX188" s="1175"/>
      <c r="BY188" s="1175"/>
      <c r="BZ188" s="1175"/>
      <c r="CA188" s="1175"/>
      <c r="CB188" s="1175"/>
      <c r="CC188" s="1175"/>
      <c r="CD188" s="1175"/>
      <c r="CE188" s="1175"/>
      <c r="CF188" s="1175"/>
      <c r="CG188" s="1175"/>
      <c r="CH188" s="1175"/>
      <c r="CI188" s="1175"/>
      <c r="CJ188" s="1175"/>
      <c r="CK188" s="1175"/>
      <c r="CL188" s="1175"/>
      <c r="CM188" s="1175"/>
      <c r="CN188" s="1175"/>
      <c r="CO188" s="1175"/>
      <c r="CP188" s="1175"/>
      <c r="CQ188" s="1175"/>
      <c r="CR188" s="1175"/>
      <c r="CS188" s="1175"/>
      <c r="CT188" s="1175"/>
      <c r="CU188" s="1175"/>
      <c r="CV188" s="1175"/>
      <c r="CW188" s="1175"/>
      <c r="CX188" s="1175"/>
      <c r="CY188" s="1175"/>
      <c r="CZ188" s="1175"/>
      <c r="DA188" s="1175"/>
      <c r="DB188" s="1175"/>
      <c r="DC188" s="1175"/>
      <c r="DD188" s="1175"/>
      <c r="DE188" s="1175"/>
      <c r="DF188" s="1175"/>
      <c r="DG188" s="1175"/>
      <c r="DH188" s="1175"/>
      <c r="DI188" s="1175"/>
      <c r="DJ188" s="1175"/>
      <c r="DK188" s="1175"/>
      <c r="DL188" s="1175"/>
      <c r="DM188" s="1175"/>
      <c r="DN188" s="1175"/>
      <c r="DO188" s="1175"/>
    </row>
    <row r="189" spans="2:119">
      <c r="AB189" s="998"/>
    </row>
    <row r="207" spans="6:25">
      <c r="F207" s="1206"/>
      <c r="G207" s="1206"/>
      <c r="H207" s="1206"/>
      <c r="I207" s="1206"/>
      <c r="J207" s="1206"/>
      <c r="K207" s="1206"/>
      <c r="L207" s="1207"/>
      <c r="M207" s="1206"/>
      <c r="N207" s="1207"/>
      <c r="O207" s="1207"/>
      <c r="P207" s="1207"/>
      <c r="Q207" s="1206"/>
      <c r="R207" s="1206"/>
      <c r="S207" s="1208"/>
      <c r="T207" s="1206"/>
      <c r="U207" s="1206"/>
      <c r="V207" s="1206"/>
      <c r="W207" s="1206"/>
      <c r="X207" s="1206"/>
      <c r="Y207" s="1206"/>
    </row>
    <row r="208" spans="6:25">
      <c r="F208" s="1209"/>
      <c r="G208" s="1209"/>
      <c r="H208" s="1209"/>
      <c r="I208" s="1209"/>
      <c r="J208" s="1209"/>
      <c r="K208" s="1209"/>
      <c r="L208" s="1210"/>
      <c r="M208" s="1209"/>
      <c r="N208" s="1210"/>
      <c r="O208" s="1210"/>
      <c r="P208" s="1210"/>
      <c r="Q208" s="1209"/>
      <c r="R208" s="1209"/>
      <c r="S208" s="1209"/>
      <c r="T208" s="1209"/>
      <c r="U208" s="1209"/>
      <c r="V208" s="1210"/>
      <c r="W208" s="1210"/>
      <c r="X208" s="1209"/>
      <c r="Y208" s="1209"/>
    </row>
    <row r="209" spans="6:25">
      <c r="F209" s="1209"/>
      <c r="G209" s="1209"/>
      <c r="H209" s="1209"/>
      <c r="I209" s="1209"/>
      <c r="J209" s="1209"/>
      <c r="K209" s="1209"/>
      <c r="L209" s="1210"/>
      <c r="M209" s="1209"/>
      <c r="N209" s="1210"/>
      <c r="O209" s="1210"/>
      <c r="P209" s="1210"/>
      <c r="Q209" s="1209"/>
      <c r="R209" s="1209"/>
      <c r="S209" s="1209"/>
      <c r="T209" s="1209"/>
      <c r="U209" s="1209"/>
      <c r="V209" s="1209"/>
      <c r="W209" s="1209"/>
      <c r="X209" s="1209"/>
      <c r="Y209" s="1209"/>
    </row>
    <row r="210" spans="6:25">
      <c r="F210" s="1209"/>
      <c r="G210" s="1209"/>
      <c r="H210" s="1209"/>
      <c r="I210" s="1209"/>
      <c r="J210" s="1209"/>
      <c r="K210" s="1209"/>
      <c r="L210" s="1210"/>
      <c r="M210" s="1209"/>
      <c r="N210" s="1210"/>
      <c r="O210" s="1210"/>
      <c r="P210" s="1210"/>
      <c r="Q210" s="1209"/>
      <c r="R210" s="1209"/>
      <c r="S210" s="1209"/>
      <c r="T210" s="1209"/>
      <c r="U210" s="1209"/>
      <c r="V210" s="1210"/>
      <c r="W210" s="1210"/>
      <c r="X210" s="1209"/>
      <c r="Y210" s="1209"/>
    </row>
    <row r="211" spans="6:25">
      <c r="F211" s="1209"/>
      <c r="G211" s="1209"/>
      <c r="H211" s="1209"/>
      <c r="I211" s="1209"/>
      <c r="J211" s="1209"/>
      <c r="K211" s="1209"/>
      <c r="L211" s="1210"/>
      <c r="M211" s="1209"/>
      <c r="N211" s="1210"/>
      <c r="O211" s="1210"/>
      <c r="P211" s="1210"/>
      <c r="Q211" s="1209"/>
      <c r="R211" s="1209"/>
      <c r="S211" s="1209"/>
      <c r="T211" s="1209"/>
      <c r="U211" s="1209"/>
      <c r="V211" s="1210"/>
      <c r="W211" s="1210"/>
      <c r="X211" s="1209"/>
      <c r="Y211" s="1209"/>
    </row>
    <row r="212" spans="6:25">
      <c r="F212" s="1206"/>
      <c r="G212" s="1206"/>
      <c r="H212" s="1206"/>
      <c r="I212" s="1206"/>
      <c r="J212" s="1206"/>
      <c r="K212" s="1206"/>
      <c r="L212" s="1207"/>
      <c r="M212" s="1206"/>
      <c r="N212" s="1207"/>
      <c r="O212" s="1207"/>
      <c r="P212" s="1207"/>
      <c r="Q212" s="1206"/>
      <c r="R212" s="1206"/>
      <c r="S212" s="1206"/>
      <c r="T212" s="1206"/>
      <c r="U212" s="1206"/>
      <c r="V212" s="1207"/>
      <c r="W212" s="1207"/>
      <c r="X212" s="1206"/>
      <c r="Y212" s="1206"/>
    </row>
    <row r="213" spans="6:25">
      <c r="F213" s="1209"/>
      <c r="G213" s="1209"/>
      <c r="H213" s="1209"/>
      <c r="I213" s="1209"/>
      <c r="J213" s="1209"/>
      <c r="K213" s="1209"/>
      <c r="L213" s="1210"/>
      <c r="M213" s="1209"/>
      <c r="N213" s="1210"/>
      <c r="O213" s="1210"/>
      <c r="P213" s="1210"/>
      <c r="Q213" s="1209"/>
      <c r="R213" s="1209"/>
      <c r="S213" s="1209"/>
      <c r="T213" s="1209"/>
      <c r="U213" s="1209"/>
      <c r="V213" s="1210"/>
      <c r="W213" s="1210"/>
      <c r="X213" s="1209"/>
      <c r="Y213" s="1209"/>
    </row>
    <row r="214" spans="6:25">
      <c r="F214" s="1209"/>
      <c r="G214" s="1209"/>
      <c r="H214" s="1209"/>
      <c r="I214" s="1209"/>
      <c r="J214" s="1209"/>
      <c r="K214" s="1209"/>
      <c r="L214" s="1210"/>
      <c r="M214" s="1209"/>
      <c r="N214" s="1210"/>
      <c r="O214" s="1210"/>
      <c r="P214" s="1210"/>
      <c r="Q214" s="1209"/>
      <c r="R214" s="1209"/>
      <c r="S214" s="1209"/>
      <c r="T214" s="1209"/>
      <c r="U214" s="1209"/>
      <c r="V214" s="1210"/>
      <c r="W214" s="1210"/>
      <c r="X214" s="1209"/>
      <c r="Y214" s="1209"/>
    </row>
    <row r="215" spans="6:25">
      <c r="F215" s="1206"/>
      <c r="G215" s="1206"/>
      <c r="H215" s="1206"/>
      <c r="I215" s="1206"/>
      <c r="J215" s="1206"/>
      <c r="K215" s="1206"/>
      <c r="L215" s="1207"/>
      <c r="M215" s="1206"/>
      <c r="N215" s="1207"/>
      <c r="O215" s="1207"/>
      <c r="P215" s="1207"/>
      <c r="Q215" s="1206"/>
      <c r="R215" s="1206"/>
      <c r="S215" s="1206"/>
      <c r="T215" s="1206"/>
      <c r="U215" s="1206"/>
      <c r="V215" s="1207"/>
      <c r="W215" s="1207"/>
      <c r="X215" s="1206"/>
      <c r="Y215" s="1206"/>
    </row>
    <row r="216" spans="6:25">
      <c r="F216" s="1206"/>
      <c r="G216" s="1206"/>
      <c r="H216" s="1206"/>
      <c r="I216" s="1206"/>
      <c r="J216" s="1206"/>
      <c r="K216" s="1206"/>
      <c r="L216" s="1206"/>
      <c r="M216" s="1206"/>
      <c r="N216" s="1206"/>
      <c r="O216" s="1207"/>
      <c r="P216" s="1207"/>
      <c r="Q216" s="1206"/>
      <c r="R216" s="1206"/>
      <c r="S216" s="1206"/>
      <c r="T216" s="1206"/>
      <c r="U216" s="1206"/>
      <c r="V216" s="1207"/>
      <c r="W216" s="1207"/>
      <c r="X216" s="1206"/>
      <c r="Y216" s="1206"/>
    </row>
    <row r="217" spans="6:25">
      <c r="F217" s="1206"/>
      <c r="G217" s="1206"/>
      <c r="H217" s="1206"/>
      <c r="I217" s="1206"/>
      <c r="J217" s="1206"/>
      <c r="K217" s="1206"/>
      <c r="L217" s="1206"/>
      <c r="M217" s="1206"/>
      <c r="N217" s="1206"/>
      <c r="O217" s="1206"/>
      <c r="P217" s="1206"/>
      <c r="Q217" s="1206"/>
      <c r="R217" s="1206"/>
      <c r="S217" s="1206"/>
      <c r="T217" s="1206"/>
      <c r="U217" s="1206"/>
      <c r="V217" s="1207"/>
      <c r="W217" s="1207"/>
      <c r="X217" s="1206"/>
      <c r="Y217" s="1206"/>
    </row>
    <row r="218" spans="6:25">
      <c r="F218" s="1209"/>
      <c r="G218" s="1209"/>
      <c r="H218" s="1209"/>
      <c r="I218" s="1209"/>
      <c r="J218" s="1209"/>
      <c r="K218" s="1209"/>
      <c r="L218" s="1210"/>
      <c r="M218" s="1209"/>
      <c r="N218" s="1210"/>
      <c r="O218" s="1209"/>
      <c r="P218" s="1209"/>
      <c r="Q218" s="1209"/>
      <c r="R218" s="1209"/>
      <c r="S218" s="1209"/>
      <c r="T218" s="1209"/>
      <c r="U218" s="1209"/>
      <c r="V218" s="1210"/>
      <c r="W218" s="1210"/>
      <c r="X218" s="1209"/>
      <c r="Y218" s="1209"/>
    </row>
    <row r="219" spans="6:25">
      <c r="F219" s="1209"/>
      <c r="G219" s="1209"/>
      <c r="H219" s="1209"/>
      <c r="I219" s="1209"/>
      <c r="J219" s="1209"/>
      <c r="K219" s="1209"/>
      <c r="L219" s="1210"/>
      <c r="M219" s="1209"/>
      <c r="N219" s="1210"/>
      <c r="O219" s="1209"/>
      <c r="P219" s="1210"/>
      <c r="Q219" s="1209"/>
      <c r="R219" s="1209"/>
      <c r="S219" s="1209"/>
      <c r="T219" s="1209"/>
      <c r="U219" s="1209"/>
      <c r="V219" s="1210"/>
      <c r="W219" s="1210"/>
      <c r="X219" s="1209"/>
      <c r="Y219" s="1209"/>
    </row>
    <row r="220" spans="6:25">
      <c r="F220" s="1209"/>
      <c r="G220" s="1209"/>
      <c r="H220" s="1209"/>
      <c r="I220" s="1209"/>
      <c r="J220" s="1209"/>
      <c r="K220" s="1209"/>
      <c r="L220" s="1210"/>
      <c r="M220" s="1209"/>
      <c r="N220" s="1209"/>
      <c r="O220" s="1210"/>
      <c r="P220" s="1210"/>
      <c r="Q220" s="1209"/>
      <c r="R220" s="1209"/>
      <c r="S220" s="1209"/>
      <c r="T220" s="1209"/>
      <c r="U220" s="1209"/>
      <c r="V220" s="1210"/>
      <c r="W220" s="1210"/>
      <c r="X220" s="1209"/>
      <c r="Y220" s="1209"/>
    </row>
    <row r="221" spans="6:25">
      <c r="F221" s="1209"/>
      <c r="G221" s="1209"/>
      <c r="H221" s="1209"/>
      <c r="I221" s="1209"/>
      <c r="J221" s="1209"/>
      <c r="K221" s="1209"/>
      <c r="L221" s="1210"/>
      <c r="M221" s="1209"/>
      <c r="N221" s="1210"/>
      <c r="O221" s="1210"/>
      <c r="P221" s="1210"/>
      <c r="Q221" s="1209"/>
      <c r="R221" s="1209"/>
      <c r="S221" s="1209"/>
      <c r="T221" s="1209"/>
      <c r="U221" s="1209"/>
      <c r="V221" s="1210"/>
      <c r="W221" s="1210"/>
      <c r="X221" s="1209"/>
      <c r="Y221" s="1209"/>
    </row>
    <row r="222" spans="6:25">
      <c r="F222" s="1209"/>
      <c r="G222" s="1209"/>
      <c r="H222" s="1209"/>
      <c r="I222" s="1209"/>
      <c r="J222" s="1209"/>
      <c r="K222" s="1209"/>
      <c r="L222" s="1210"/>
      <c r="M222" s="1209"/>
      <c r="N222" s="1210"/>
      <c r="O222" s="1210"/>
      <c r="P222" s="1210"/>
      <c r="Q222" s="1209"/>
      <c r="R222" s="1209"/>
      <c r="S222" s="1209"/>
      <c r="T222" s="1209"/>
      <c r="U222" s="1209"/>
      <c r="V222" s="1210"/>
      <c r="W222" s="1210"/>
      <c r="X222" s="1209"/>
      <c r="Y222" s="1209"/>
    </row>
    <row r="223" spans="6:25">
      <c r="F223" s="1209"/>
      <c r="G223" s="1209"/>
      <c r="H223" s="1209"/>
      <c r="I223" s="1209"/>
      <c r="J223" s="1209"/>
      <c r="K223" s="1209"/>
      <c r="L223" s="1209"/>
      <c r="M223" s="1209"/>
      <c r="N223" s="1210"/>
      <c r="O223" s="1210"/>
      <c r="P223" s="1210"/>
      <c r="Q223" s="1209"/>
      <c r="R223" s="1209"/>
      <c r="S223" s="1209"/>
      <c r="T223" s="1209"/>
      <c r="U223" s="1209"/>
      <c r="V223" s="1210"/>
      <c r="W223" s="1210"/>
      <c r="X223" s="1209"/>
      <c r="Y223" s="1209"/>
    </row>
    <row r="224" spans="6:25">
      <c r="F224" s="1209"/>
      <c r="G224" s="1209"/>
      <c r="H224" s="1209"/>
      <c r="I224" s="1209"/>
      <c r="J224" s="1209"/>
      <c r="K224" s="1209"/>
      <c r="L224" s="1209"/>
      <c r="M224" s="1209"/>
      <c r="N224" s="1210"/>
      <c r="O224" s="1210"/>
      <c r="P224" s="1210"/>
      <c r="Q224" s="1209"/>
      <c r="R224" s="1209"/>
      <c r="S224" s="1209"/>
      <c r="T224" s="1209"/>
      <c r="U224" s="1209"/>
      <c r="V224" s="1210"/>
      <c r="W224" s="1210"/>
      <c r="X224" s="1209"/>
      <c r="Y224" s="1209"/>
    </row>
    <row r="225" spans="6:25">
      <c r="F225" s="1209"/>
      <c r="G225" s="1209"/>
      <c r="H225" s="1209"/>
      <c r="I225" s="1209"/>
      <c r="J225" s="1209"/>
      <c r="K225" s="1209"/>
      <c r="L225" s="1210"/>
      <c r="M225" s="1209"/>
      <c r="N225" s="1210"/>
      <c r="O225" s="1209"/>
      <c r="P225" s="1210"/>
      <c r="Q225" s="1209"/>
      <c r="R225" s="1209"/>
      <c r="S225" s="1209"/>
      <c r="T225" s="1209"/>
      <c r="U225" s="1209"/>
      <c r="V225" s="1210"/>
      <c r="W225" s="1210"/>
      <c r="X225" s="1209"/>
      <c r="Y225" s="1209"/>
    </row>
    <row r="226" spans="6:25">
      <c r="F226" s="1209"/>
      <c r="G226" s="1209"/>
      <c r="H226" s="1209"/>
      <c r="I226" s="1209"/>
      <c r="J226" s="1209"/>
      <c r="K226" s="1209"/>
      <c r="L226" s="1210"/>
      <c r="M226" s="1209"/>
      <c r="N226" s="1210"/>
      <c r="O226" s="1210"/>
      <c r="P226" s="1210"/>
      <c r="Q226" s="1209"/>
      <c r="R226" s="1209"/>
      <c r="S226" s="1209"/>
      <c r="T226" s="1209"/>
      <c r="U226" s="1209"/>
      <c r="V226" s="1210"/>
      <c r="W226" s="1210"/>
      <c r="X226" s="1209"/>
      <c r="Y226" s="1209"/>
    </row>
    <row r="227" spans="6:25">
      <c r="F227" s="1209"/>
      <c r="G227" s="1209"/>
      <c r="H227" s="1209"/>
      <c r="I227" s="1209"/>
      <c r="J227" s="1209"/>
      <c r="K227" s="1209"/>
      <c r="L227" s="1210"/>
      <c r="M227" s="1209"/>
      <c r="N227" s="1210"/>
      <c r="O227" s="1210"/>
      <c r="P227" s="1210"/>
      <c r="Q227" s="1209"/>
      <c r="R227" s="1209"/>
      <c r="S227" s="1209"/>
      <c r="T227" s="1209"/>
      <c r="U227" s="1209"/>
      <c r="V227" s="1210"/>
      <c r="W227" s="1210"/>
      <c r="X227" s="1209"/>
      <c r="Y227" s="1209"/>
    </row>
    <row r="228" spans="6:25">
      <c r="F228" s="1209"/>
      <c r="G228" s="1209"/>
      <c r="H228" s="1209"/>
      <c r="I228" s="1209"/>
      <c r="J228" s="1209"/>
      <c r="K228" s="1209"/>
      <c r="L228" s="1210"/>
      <c r="M228" s="1209"/>
      <c r="N228" s="1210"/>
      <c r="O228" s="1210"/>
      <c r="P228" s="1210"/>
      <c r="Q228" s="1209"/>
      <c r="R228" s="1209"/>
      <c r="S228" s="1209"/>
      <c r="T228" s="1209"/>
      <c r="U228" s="1209"/>
      <c r="V228" s="1210"/>
      <c r="W228" s="1210"/>
      <c r="X228" s="1209"/>
      <c r="Y228" s="1209"/>
    </row>
    <row r="229" spans="6:25">
      <c r="F229" s="1209"/>
      <c r="G229" s="1209"/>
      <c r="H229" s="1209"/>
      <c r="I229" s="1209"/>
      <c r="J229" s="1209"/>
      <c r="K229" s="1209"/>
      <c r="L229" s="1210"/>
      <c r="M229" s="1209"/>
      <c r="N229" s="1210"/>
      <c r="O229" s="1210"/>
      <c r="P229" s="1210"/>
      <c r="Q229" s="1209"/>
      <c r="R229" s="1209"/>
      <c r="S229" s="1209"/>
      <c r="T229" s="1209"/>
      <c r="U229" s="1209"/>
      <c r="V229" s="1210"/>
      <c r="W229" s="1210"/>
      <c r="X229" s="1209"/>
      <c r="Y229" s="1209"/>
    </row>
    <row r="230" spans="6:25">
      <c r="F230" s="1209"/>
      <c r="G230" s="1209"/>
      <c r="H230" s="1209"/>
      <c r="I230" s="1209"/>
      <c r="J230" s="1209"/>
      <c r="K230" s="1209"/>
      <c r="L230" s="1210"/>
      <c r="M230" s="1209"/>
      <c r="N230" s="1210"/>
      <c r="O230" s="1210"/>
      <c r="P230" s="1210"/>
      <c r="Q230" s="1209"/>
      <c r="R230" s="1209"/>
      <c r="S230" s="1209"/>
      <c r="T230" s="1209"/>
      <c r="U230" s="1209"/>
      <c r="V230" s="1210"/>
      <c r="W230" s="1210"/>
      <c r="X230" s="1209"/>
      <c r="Y230" s="1209"/>
    </row>
    <row r="231" spans="6:25">
      <c r="F231" s="1209"/>
      <c r="G231" s="1209"/>
      <c r="H231" s="1209"/>
      <c r="I231" s="1209"/>
      <c r="J231" s="1209"/>
      <c r="K231" s="1209"/>
      <c r="L231" s="1210"/>
      <c r="M231" s="1209"/>
      <c r="N231" s="1210"/>
      <c r="O231" s="1210"/>
      <c r="P231" s="1210"/>
      <c r="Q231" s="1209"/>
      <c r="R231" s="1209"/>
      <c r="S231" s="1209"/>
      <c r="T231" s="1209"/>
      <c r="U231" s="1209"/>
      <c r="V231" s="1210"/>
      <c r="W231" s="1210"/>
      <c r="X231" s="1209"/>
      <c r="Y231" s="1209"/>
    </row>
    <row r="232" spans="6:25">
      <c r="F232" s="1209"/>
      <c r="G232" s="1209"/>
      <c r="H232" s="1209"/>
      <c r="I232" s="1209"/>
      <c r="J232" s="1209"/>
      <c r="K232" s="1209"/>
      <c r="L232" s="1210"/>
      <c r="M232" s="1209"/>
      <c r="N232" s="1210"/>
      <c r="O232" s="1210"/>
      <c r="P232" s="1210"/>
      <c r="Q232" s="1209"/>
      <c r="R232" s="1209"/>
      <c r="S232" s="1209"/>
      <c r="T232" s="1209"/>
      <c r="U232" s="1209"/>
      <c r="V232" s="1210"/>
      <c r="W232" s="1210"/>
      <c r="X232" s="1209"/>
      <c r="Y232" s="1209"/>
    </row>
    <row r="233" spans="6:25">
      <c r="F233" s="1209"/>
      <c r="G233" s="1209"/>
      <c r="H233" s="1209"/>
      <c r="I233" s="1209"/>
      <c r="J233" s="1209"/>
      <c r="K233" s="1209"/>
      <c r="L233" s="1210"/>
      <c r="M233" s="1209"/>
      <c r="N233" s="1210"/>
      <c r="O233" s="1210"/>
      <c r="P233" s="1210"/>
      <c r="Q233" s="1209"/>
      <c r="R233" s="1209"/>
      <c r="S233" s="1209"/>
      <c r="T233" s="1209"/>
      <c r="U233" s="1209"/>
      <c r="V233" s="1210"/>
      <c r="W233" s="1210"/>
      <c r="X233" s="1209"/>
      <c r="Y233" s="1209"/>
    </row>
    <row r="234" spans="6:25">
      <c r="F234" s="1209"/>
      <c r="G234" s="1209"/>
      <c r="H234" s="1209"/>
      <c r="I234" s="1209"/>
      <c r="J234" s="1209"/>
      <c r="K234" s="1209"/>
      <c r="L234" s="1210"/>
      <c r="M234" s="1209"/>
      <c r="N234" s="1210"/>
      <c r="O234" s="1210"/>
      <c r="P234" s="1210"/>
      <c r="Q234" s="1209"/>
      <c r="R234" s="1209"/>
      <c r="S234" s="1209"/>
      <c r="T234" s="1209"/>
      <c r="U234" s="1209"/>
      <c r="V234" s="1210"/>
      <c r="W234" s="1210"/>
      <c r="X234" s="1209"/>
      <c r="Y234" s="1209"/>
    </row>
    <row r="235" spans="6:25">
      <c r="F235" s="1209"/>
      <c r="G235" s="1209"/>
      <c r="H235" s="1209"/>
      <c r="I235" s="1209"/>
      <c r="J235" s="1209"/>
      <c r="K235" s="1209"/>
      <c r="L235" s="1210"/>
      <c r="M235" s="1209"/>
      <c r="N235" s="1210"/>
      <c r="O235" s="1210"/>
      <c r="P235" s="1210"/>
      <c r="Q235" s="1209"/>
      <c r="R235" s="1209"/>
      <c r="S235" s="1209"/>
      <c r="T235" s="1209"/>
      <c r="U235" s="1209"/>
      <c r="V235" s="1210"/>
      <c r="W235" s="1210"/>
      <c r="X235" s="1209"/>
      <c r="Y235" s="1209"/>
    </row>
    <row r="236" spans="6:25">
      <c r="F236" s="1209"/>
      <c r="G236" s="1209"/>
      <c r="H236" s="1209"/>
      <c r="I236" s="1209"/>
      <c r="J236" s="1209"/>
      <c r="K236" s="1209"/>
      <c r="L236" s="1210"/>
      <c r="M236" s="1209"/>
      <c r="N236" s="1210"/>
      <c r="O236" s="1210"/>
      <c r="P236" s="1210"/>
      <c r="Q236" s="1209"/>
      <c r="R236" s="1209"/>
      <c r="S236" s="1209"/>
      <c r="T236" s="1209"/>
      <c r="U236" s="1209"/>
      <c r="V236" s="1210"/>
      <c r="W236" s="1210"/>
      <c r="X236" s="1209"/>
      <c r="Y236" s="1209"/>
    </row>
    <row r="237" spans="6:25">
      <c r="F237" s="1209"/>
      <c r="G237" s="1209"/>
      <c r="H237" s="1209"/>
      <c r="I237" s="1209"/>
      <c r="J237" s="1209"/>
      <c r="K237" s="1209"/>
      <c r="L237" s="1210"/>
      <c r="M237" s="1209"/>
      <c r="N237" s="1210"/>
      <c r="O237" s="1210"/>
      <c r="P237" s="1210"/>
      <c r="Q237" s="1209"/>
      <c r="R237" s="1209"/>
      <c r="S237" s="1209"/>
      <c r="T237" s="1209"/>
      <c r="U237" s="1209"/>
      <c r="V237" s="1210"/>
      <c r="W237" s="1210"/>
      <c r="X237" s="1209"/>
      <c r="Y237" s="1209"/>
    </row>
    <row r="238" spans="6:25">
      <c r="F238" s="1209"/>
      <c r="G238" s="1209"/>
      <c r="H238" s="1209"/>
      <c r="I238" s="1209"/>
      <c r="J238" s="1209"/>
      <c r="K238" s="1209"/>
      <c r="L238" s="1210"/>
      <c r="M238" s="1209"/>
      <c r="N238" s="1210"/>
      <c r="O238" s="1210"/>
      <c r="P238" s="1210"/>
      <c r="Q238" s="1209"/>
      <c r="R238" s="1209"/>
      <c r="S238" s="1209"/>
      <c r="T238" s="1209"/>
      <c r="U238" s="1209"/>
      <c r="V238" s="1210"/>
      <c r="W238" s="1210"/>
      <c r="X238" s="1209"/>
      <c r="Y238" s="1209"/>
    </row>
    <row r="239" spans="6:25">
      <c r="F239" s="1209"/>
      <c r="G239" s="1209"/>
      <c r="H239" s="1209"/>
      <c r="I239" s="1209"/>
      <c r="J239" s="1209"/>
      <c r="K239" s="1209"/>
      <c r="L239" s="1210"/>
      <c r="M239" s="1209"/>
      <c r="N239" s="1210"/>
      <c r="O239" s="1210"/>
      <c r="P239" s="1210"/>
      <c r="Q239" s="1209"/>
      <c r="R239" s="1209"/>
      <c r="S239" s="1209"/>
      <c r="T239" s="1209"/>
      <c r="U239" s="1209"/>
      <c r="V239" s="1210"/>
      <c r="W239" s="1210"/>
      <c r="X239" s="1209"/>
      <c r="Y239" s="1209"/>
    </row>
    <row r="240" spans="6:25">
      <c r="F240" s="1209"/>
      <c r="G240" s="1209"/>
      <c r="H240" s="1209"/>
      <c r="I240" s="1209"/>
      <c r="J240" s="1209"/>
      <c r="K240" s="1209"/>
      <c r="L240" s="1210"/>
      <c r="M240" s="1209"/>
      <c r="N240" s="1210"/>
      <c r="O240" s="1210"/>
      <c r="P240" s="1210"/>
      <c r="Q240" s="1209"/>
      <c r="R240" s="1209"/>
      <c r="S240" s="1211"/>
      <c r="T240" s="1209"/>
      <c r="U240" s="1209"/>
      <c r="V240" s="1210"/>
      <c r="W240" s="1210"/>
      <c r="X240" s="1209"/>
      <c r="Y240" s="1209"/>
    </row>
    <row r="241" spans="6:25">
      <c r="F241" s="1209"/>
      <c r="G241" s="1209"/>
      <c r="H241" s="1209"/>
      <c r="I241" s="1209"/>
      <c r="J241" s="1209"/>
      <c r="K241" s="1209"/>
      <c r="L241" s="1210"/>
      <c r="M241" s="1209"/>
      <c r="N241" s="1210"/>
      <c r="O241" s="1210"/>
      <c r="P241" s="1210"/>
      <c r="Q241" s="1209"/>
      <c r="R241" s="1209"/>
      <c r="S241" s="1209"/>
      <c r="T241" s="1209"/>
      <c r="U241" s="1209"/>
      <c r="V241" s="1210"/>
      <c r="W241" s="1210"/>
      <c r="X241" s="1209"/>
      <c r="Y241" s="1209"/>
    </row>
    <row r="242" spans="6:25">
      <c r="F242" s="1206"/>
      <c r="G242" s="1206"/>
      <c r="H242" s="1206"/>
      <c r="I242" s="1206"/>
      <c r="J242" s="1206"/>
      <c r="K242" s="1206"/>
      <c r="L242" s="1207"/>
      <c r="M242" s="1206"/>
      <c r="N242" s="1207"/>
      <c r="O242" s="1207"/>
      <c r="P242" s="1207"/>
      <c r="Q242" s="1206"/>
      <c r="R242" s="1206"/>
      <c r="S242" s="1206"/>
      <c r="T242" s="1206"/>
      <c r="U242" s="1206"/>
      <c r="V242" s="1207"/>
      <c r="W242" s="1207"/>
      <c r="X242" s="1206"/>
      <c r="Y242" s="1206"/>
    </row>
    <row r="243" spans="6:25">
      <c r="F243" s="1209"/>
      <c r="G243" s="1209"/>
      <c r="H243" s="1209"/>
      <c r="I243" s="1209"/>
      <c r="J243" s="1209"/>
      <c r="K243" s="1209"/>
      <c r="L243" s="1210"/>
      <c r="M243" s="1209"/>
      <c r="N243" s="1210"/>
      <c r="O243" s="1210"/>
      <c r="P243" s="1210"/>
      <c r="Q243" s="1209"/>
      <c r="R243" s="1209"/>
      <c r="S243" s="1209"/>
      <c r="T243" s="1209"/>
      <c r="U243" s="1209"/>
      <c r="V243" s="1210"/>
      <c r="W243" s="1210"/>
      <c r="X243" s="1209"/>
      <c r="Y243" s="1209"/>
    </row>
    <row r="244" spans="6:25">
      <c r="F244" s="1209"/>
      <c r="G244" s="1209"/>
      <c r="H244" s="1209"/>
      <c r="I244" s="1209"/>
      <c r="J244" s="1209"/>
      <c r="K244" s="1209"/>
      <c r="L244" s="1210"/>
      <c r="M244" s="1209"/>
      <c r="N244" s="1210"/>
      <c r="O244" s="1210"/>
      <c r="P244" s="1210"/>
      <c r="Q244" s="1209"/>
      <c r="R244" s="1209"/>
      <c r="S244" s="1209"/>
      <c r="T244" s="1209"/>
      <c r="U244" s="1209"/>
      <c r="V244" s="1210"/>
      <c r="W244" s="1210"/>
      <c r="X244" s="1209"/>
      <c r="Y244" s="1209"/>
    </row>
    <row r="245" spans="6:25">
      <c r="F245" s="1209"/>
      <c r="G245" s="1209"/>
      <c r="H245" s="1209"/>
      <c r="I245" s="1209"/>
      <c r="J245" s="1209"/>
      <c r="K245" s="1209"/>
      <c r="L245" s="1210"/>
      <c r="M245" s="1209"/>
      <c r="N245" s="1210"/>
      <c r="O245" s="1210"/>
      <c r="P245" s="1210"/>
      <c r="Q245" s="1209"/>
      <c r="R245" s="1209"/>
      <c r="S245" s="1209"/>
      <c r="T245" s="1209"/>
      <c r="U245" s="1209"/>
      <c r="V245" s="1210"/>
      <c r="W245" s="1210"/>
      <c r="X245" s="1209"/>
      <c r="Y245" s="1209"/>
    </row>
    <row r="246" spans="6:25">
      <c r="F246" s="1209"/>
      <c r="G246" s="1209"/>
      <c r="H246" s="1209"/>
      <c r="I246" s="1209"/>
      <c r="J246" s="1209"/>
      <c r="K246" s="1209"/>
      <c r="L246" s="1210"/>
      <c r="M246" s="1209"/>
      <c r="N246" s="1210"/>
      <c r="O246" s="1210"/>
      <c r="P246" s="1210"/>
      <c r="Q246" s="1209"/>
      <c r="R246" s="1209"/>
      <c r="S246" s="1209"/>
      <c r="T246" s="1209"/>
      <c r="U246" s="1209"/>
      <c r="V246" s="1210"/>
      <c r="W246" s="1210"/>
      <c r="X246" s="1209"/>
      <c r="Y246" s="1209"/>
    </row>
    <row r="247" spans="6:25">
      <c r="F247" s="1209"/>
      <c r="G247" s="1209"/>
      <c r="H247" s="1209"/>
      <c r="I247" s="1209"/>
      <c r="J247" s="1209"/>
      <c r="K247" s="1209"/>
      <c r="L247" s="1210"/>
      <c r="M247" s="1209"/>
      <c r="N247" s="1210"/>
      <c r="O247" s="1210"/>
      <c r="P247" s="1210"/>
      <c r="Q247" s="1209"/>
      <c r="R247" s="1209"/>
      <c r="S247" s="1209"/>
      <c r="T247" s="1209"/>
      <c r="U247" s="1209"/>
      <c r="V247" s="1210"/>
      <c r="W247" s="1210"/>
      <c r="X247" s="1209"/>
      <c r="Y247" s="1209"/>
    </row>
    <row r="248" spans="6:25">
      <c r="F248" s="1206"/>
      <c r="G248" s="1206"/>
      <c r="H248" s="1206"/>
      <c r="I248" s="1206"/>
      <c r="J248" s="1206"/>
      <c r="K248" s="1206"/>
      <c r="L248" s="1206"/>
      <c r="M248" s="1206"/>
      <c r="N248" s="1207"/>
      <c r="O248" s="1207"/>
      <c r="P248" s="1207"/>
      <c r="Q248" s="1206"/>
      <c r="R248" s="1206"/>
      <c r="S248" s="1206"/>
      <c r="T248" s="1206"/>
      <c r="U248" s="1206"/>
      <c r="V248" s="1207"/>
      <c r="W248" s="1207"/>
      <c r="X248" s="1206"/>
      <c r="Y248" s="1206"/>
    </row>
    <row r="249" spans="6:25">
      <c r="F249" s="1209"/>
      <c r="G249" s="1209"/>
      <c r="H249" s="1209"/>
      <c r="I249" s="1209"/>
      <c r="J249" s="1209"/>
      <c r="K249" s="1209"/>
      <c r="L249" s="1210"/>
      <c r="M249" s="1209"/>
      <c r="N249" s="1210"/>
      <c r="O249" s="1210"/>
      <c r="P249" s="1210"/>
      <c r="Q249" s="1209"/>
      <c r="R249" s="1209"/>
      <c r="S249" s="1209"/>
      <c r="T249" s="1209"/>
      <c r="U249" s="1209"/>
      <c r="V249" s="1210"/>
      <c r="W249" s="1210"/>
      <c r="X249" s="1209"/>
      <c r="Y249" s="1209"/>
    </row>
    <row r="250" spans="6:25">
      <c r="F250" s="1209"/>
      <c r="G250" s="1209"/>
      <c r="H250" s="1209"/>
      <c r="I250" s="1209"/>
      <c r="J250" s="1209"/>
      <c r="K250" s="1209"/>
      <c r="L250" s="1210"/>
      <c r="M250" s="1209"/>
      <c r="N250" s="1210"/>
      <c r="O250" s="1210"/>
      <c r="P250" s="1210"/>
      <c r="Q250" s="1209"/>
      <c r="R250" s="1209"/>
      <c r="S250" s="1209"/>
      <c r="T250" s="1209"/>
      <c r="U250" s="1209"/>
      <c r="V250" s="1210"/>
      <c r="W250" s="1210"/>
      <c r="X250" s="1209"/>
      <c r="Y250" s="1209"/>
    </row>
    <row r="251" spans="6:25">
      <c r="F251" s="1209"/>
      <c r="G251" s="1209"/>
      <c r="H251" s="1209"/>
      <c r="I251" s="1209"/>
      <c r="J251" s="1209"/>
      <c r="K251" s="1209"/>
      <c r="L251" s="1210"/>
      <c r="M251" s="1209"/>
      <c r="N251" s="1210"/>
      <c r="O251" s="1210"/>
      <c r="P251" s="1210"/>
      <c r="Q251" s="1209"/>
      <c r="R251" s="1209"/>
      <c r="S251" s="1209"/>
      <c r="T251" s="1209"/>
      <c r="U251" s="1209"/>
      <c r="V251" s="1210"/>
      <c r="W251" s="1210"/>
      <c r="X251" s="1209"/>
      <c r="Y251" s="1209"/>
    </row>
    <row r="252" spans="6:25">
      <c r="F252" s="1209"/>
      <c r="G252" s="1209"/>
      <c r="H252" s="1209"/>
      <c r="I252" s="1209"/>
      <c r="J252" s="1209"/>
      <c r="K252" s="1209"/>
      <c r="L252" s="1210"/>
      <c r="M252" s="1209"/>
      <c r="N252" s="1210"/>
      <c r="O252" s="1210"/>
      <c r="P252" s="1210"/>
      <c r="Q252" s="1209"/>
      <c r="R252" s="1209"/>
      <c r="S252" s="1209"/>
      <c r="T252" s="1209"/>
      <c r="U252" s="1209"/>
      <c r="V252" s="1210"/>
      <c r="W252" s="1210"/>
      <c r="X252" s="1209"/>
      <c r="Y252" s="1209"/>
    </row>
    <row r="253" spans="6:25">
      <c r="F253" s="1209"/>
      <c r="G253" s="1209"/>
      <c r="H253" s="1209"/>
      <c r="I253" s="1209"/>
      <c r="J253" s="1209"/>
      <c r="K253" s="1209"/>
      <c r="L253" s="1209"/>
      <c r="M253" s="1209"/>
      <c r="N253" s="1210"/>
      <c r="O253" s="1210"/>
      <c r="P253" s="1210"/>
      <c r="Q253" s="1209"/>
      <c r="R253" s="1209"/>
      <c r="S253" s="1209"/>
      <c r="T253" s="1209"/>
      <c r="U253" s="1209"/>
      <c r="V253" s="1210"/>
      <c r="W253" s="1210"/>
      <c r="X253" s="1209"/>
      <c r="Y253" s="1209"/>
    </row>
    <row r="254" spans="6:25">
      <c r="F254" s="1206"/>
      <c r="G254" s="1206"/>
      <c r="H254" s="1206"/>
      <c r="I254" s="1206"/>
      <c r="J254" s="1206"/>
      <c r="K254" s="1206"/>
      <c r="L254" s="1207"/>
      <c r="M254" s="1206"/>
      <c r="N254" s="1207"/>
      <c r="O254" s="1207"/>
      <c r="P254" s="1207"/>
      <c r="Q254" s="1206"/>
      <c r="R254" s="1206"/>
      <c r="S254" s="1206"/>
      <c r="T254" s="1206"/>
      <c r="U254" s="1206"/>
      <c r="V254" s="1207"/>
      <c r="W254" s="1207"/>
      <c r="X254" s="1206"/>
      <c r="Y254" s="1206"/>
    </row>
    <row r="255" spans="6:25">
      <c r="F255" s="1209"/>
      <c r="G255" s="1209"/>
      <c r="H255" s="1209"/>
      <c r="I255" s="1209"/>
      <c r="J255" s="1209"/>
      <c r="K255" s="1209"/>
      <c r="L255" s="1210"/>
      <c r="M255" s="1209"/>
      <c r="N255" s="1210"/>
      <c r="O255" s="1210"/>
      <c r="P255" s="1210"/>
      <c r="Q255" s="1209"/>
      <c r="R255" s="1209"/>
      <c r="S255" s="1209"/>
      <c r="T255" s="1209"/>
      <c r="U255" s="1209"/>
      <c r="V255" s="1210"/>
      <c r="W255" s="1210"/>
      <c r="X255" s="1209"/>
      <c r="Y255" s="1209"/>
    </row>
    <row r="256" spans="6:25">
      <c r="F256" s="1209"/>
      <c r="G256" s="1209"/>
      <c r="H256" s="1209"/>
      <c r="I256" s="1209"/>
      <c r="J256" s="1209"/>
      <c r="K256" s="1209"/>
      <c r="L256" s="1210"/>
      <c r="M256" s="1209"/>
      <c r="N256" s="1210"/>
      <c r="O256" s="1210"/>
      <c r="P256" s="1210"/>
      <c r="Q256" s="1209"/>
      <c r="R256" s="1209"/>
      <c r="S256" s="1209"/>
      <c r="T256" s="1209"/>
      <c r="U256" s="1209"/>
      <c r="V256" s="1210"/>
      <c r="W256" s="1210"/>
      <c r="X256" s="1209"/>
      <c r="Y256" s="1209"/>
    </row>
    <row r="257" spans="6:25">
      <c r="F257" s="1209"/>
      <c r="G257" s="1209"/>
      <c r="H257" s="1209"/>
      <c r="I257" s="1209"/>
      <c r="J257" s="1209"/>
      <c r="K257" s="1209"/>
      <c r="L257" s="1210"/>
      <c r="M257" s="1209"/>
      <c r="N257" s="1210"/>
      <c r="O257" s="1210"/>
      <c r="P257" s="1210"/>
      <c r="Q257" s="1209"/>
      <c r="R257" s="1209"/>
      <c r="S257" s="1209"/>
      <c r="T257" s="1209"/>
      <c r="U257" s="1209"/>
      <c r="V257" s="1210"/>
      <c r="W257" s="1210"/>
      <c r="X257" s="1209"/>
      <c r="Y257" s="1209"/>
    </row>
    <row r="258" spans="6:25">
      <c r="F258" s="1209"/>
      <c r="G258" s="1209"/>
      <c r="H258" s="1209"/>
      <c r="I258" s="1209"/>
      <c r="J258" s="1209"/>
      <c r="K258" s="1209"/>
      <c r="L258" s="1210"/>
      <c r="M258" s="1209"/>
      <c r="N258" s="1210"/>
      <c r="O258" s="1210"/>
      <c r="P258" s="1210"/>
      <c r="Q258" s="1209"/>
      <c r="R258" s="1209"/>
      <c r="S258" s="1209"/>
      <c r="T258" s="1209"/>
      <c r="U258" s="1209"/>
      <c r="V258" s="1210"/>
      <c r="W258" s="1210"/>
      <c r="X258" s="1209"/>
      <c r="Y258" s="1209"/>
    </row>
    <row r="259" spans="6:25">
      <c r="F259" s="1206"/>
      <c r="G259" s="1206"/>
      <c r="H259" s="1206"/>
      <c r="I259" s="1206"/>
      <c r="J259" s="1206"/>
      <c r="K259" s="1206"/>
      <c r="L259" s="1207"/>
      <c r="M259" s="1206"/>
      <c r="N259" s="1207"/>
      <c r="O259" s="1207"/>
      <c r="P259" s="1207"/>
      <c r="Q259" s="1206"/>
      <c r="R259" s="1206"/>
      <c r="S259" s="1206"/>
      <c r="T259" s="1206"/>
      <c r="U259" s="1206"/>
      <c r="V259" s="1207"/>
      <c r="W259" s="1207"/>
      <c r="X259" s="1206"/>
      <c r="Y259" s="1206"/>
    </row>
    <row r="260" spans="6:25">
      <c r="F260" s="1209"/>
      <c r="G260" s="1209"/>
      <c r="H260" s="1209"/>
      <c r="I260" s="1209"/>
      <c r="J260" s="1209"/>
      <c r="K260" s="1209"/>
      <c r="L260" s="1210"/>
      <c r="M260" s="1209"/>
      <c r="N260" s="1210"/>
      <c r="O260" s="1210"/>
      <c r="P260" s="1210"/>
      <c r="Q260" s="1209"/>
      <c r="R260" s="1209"/>
      <c r="S260" s="1209"/>
      <c r="T260" s="1209"/>
      <c r="U260" s="1209"/>
      <c r="V260" s="1210"/>
      <c r="W260" s="1210"/>
      <c r="X260" s="1209"/>
      <c r="Y260" s="1209"/>
    </row>
    <row r="261" spans="6:25">
      <c r="F261" s="1209"/>
      <c r="G261" s="1209"/>
      <c r="H261" s="1209"/>
      <c r="I261" s="1209"/>
      <c r="J261" s="1209"/>
      <c r="K261" s="1209"/>
      <c r="L261" s="1210"/>
      <c r="M261" s="1209"/>
      <c r="N261" s="1210"/>
      <c r="O261" s="1210"/>
      <c r="P261" s="1210"/>
      <c r="Q261" s="1209"/>
      <c r="R261" s="1209"/>
      <c r="S261" s="1209"/>
      <c r="T261" s="1209"/>
      <c r="U261" s="1209"/>
      <c r="V261" s="1210"/>
      <c r="W261" s="1210"/>
      <c r="X261" s="1209"/>
      <c r="Y261" s="1209"/>
    </row>
    <row r="262" spans="6:25">
      <c r="F262" s="1209"/>
      <c r="G262" s="1209"/>
      <c r="H262" s="1209"/>
      <c r="I262" s="1209"/>
      <c r="J262" s="1209"/>
      <c r="K262" s="1209"/>
      <c r="L262" s="1210"/>
      <c r="M262" s="1209"/>
      <c r="N262" s="1210"/>
      <c r="O262" s="1210"/>
      <c r="P262" s="1210"/>
      <c r="Q262" s="1209"/>
      <c r="R262" s="1209"/>
      <c r="S262" s="1209"/>
      <c r="T262" s="1209"/>
      <c r="U262" s="1209"/>
      <c r="V262" s="1210"/>
      <c r="W262" s="1210"/>
      <c r="X262" s="1209"/>
      <c r="Y262" s="1209"/>
    </row>
    <row r="263" spans="6:25">
      <c r="F263" s="1209"/>
      <c r="G263" s="1209"/>
      <c r="H263" s="1209"/>
      <c r="I263" s="1209"/>
      <c r="J263" s="1209"/>
      <c r="K263" s="1209"/>
      <c r="L263" s="1210"/>
      <c r="M263" s="1209"/>
      <c r="N263" s="1210"/>
      <c r="O263" s="1210"/>
      <c r="P263" s="1210"/>
      <c r="Q263" s="1209"/>
      <c r="R263" s="1209"/>
      <c r="S263" s="1209"/>
      <c r="T263" s="1209"/>
      <c r="U263" s="1209"/>
      <c r="V263" s="1210"/>
      <c r="W263" s="1210"/>
      <c r="X263" s="1209"/>
      <c r="Y263" s="1209"/>
    </row>
    <row r="264" spans="6:25">
      <c r="F264" s="1209"/>
      <c r="G264" s="1209"/>
      <c r="H264" s="1209"/>
      <c r="I264" s="1209"/>
      <c r="J264" s="1209"/>
      <c r="K264" s="1209"/>
      <c r="L264" s="1210"/>
      <c r="M264" s="1209"/>
      <c r="N264" s="1210"/>
      <c r="O264" s="1210"/>
      <c r="P264" s="1210"/>
      <c r="Q264" s="1209"/>
      <c r="R264" s="1209"/>
      <c r="S264" s="1209"/>
      <c r="T264" s="1209"/>
      <c r="U264" s="1209"/>
      <c r="V264" s="1210"/>
      <c r="W264" s="1210"/>
      <c r="X264" s="1209"/>
      <c r="Y264" s="1209"/>
    </row>
    <row r="265" spans="6:25">
      <c r="F265" s="1209"/>
      <c r="G265" s="1209"/>
      <c r="H265" s="1209"/>
      <c r="I265" s="1209"/>
      <c r="J265" s="1209"/>
      <c r="K265" s="1209"/>
      <c r="L265" s="1210"/>
      <c r="M265" s="1209"/>
      <c r="N265" s="1210"/>
      <c r="O265" s="1210"/>
      <c r="P265" s="1210"/>
      <c r="Q265" s="1209"/>
      <c r="R265" s="1209"/>
      <c r="S265" s="1209"/>
      <c r="T265" s="1209"/>
      <c r="U265" s="1209"/>
      <c r="V265" s="1210"/>
      <c r="W265" s="1210"/>
      <c r="X265" s="1209"/>
      <c r="Y265" s="1209"/>
    </row>
    <row r="266" spans="6:25">
      <c r="F266" s="1209"/>
      <c r="G266" s="1209"/>
      <c r="H266" s="1209"/>
      <c r="I266" s="1209"/>
      <c r="J266" s="1209"/>
      <c r="K266" s="1209"/>
      <c r="L266" s="1210"/>
      <c r="M266" s="1209"/>
      <c r="N266" s="1210"/>
      <c r="O266" s="1210"/>
      <c r="P266" s="1210"/>
      <c r="Q266" s="1209"/>
      <c r="R266" s="1209"/>
      <c r="S266" s="1209"/>
      <c r="T266" s="1209"/>
      <c r="U266" s="1209"/>
      <c r="V266" s="1210"/>
      <c r="W266" s="1210"/>
      <c r="X266" s="1209"/>
      <c r="Y266" s="1209"/>
    </row>
    <row r="267" spans="6:25">
      <c r="F267" s="1209"/>
      <c r="G267" s="1209"/>
      <c r="H267" s="1209"/>
      <c r="I267" s="1209"/>
      <c r="J267" s="1209"/>
      <c r="K267" s="1209"/>
      <c r="L267" s="1210"/>
      <c r="M267" s="1209"/>
      <c r="N267" s="1210"/>
      <c r="O267" s="1210"/>
      <c r="P267" s="1210"/>
      <c r="Q267" s="1209"/>
      <c r="R267" s="1209"/>
      <c r="S267" s="1209"/>
      <c r="T267" s="1209"/>
      <c r="U267" s="1209"/>
      <c r="V267" s="1210"/>
      <c r="W267" s="1210"/>
      <c r="X267" s="1209"/>
      <c r="Y267" s="1209"/>
    </row>
    <row r="268" spans="6:25">
      <c r="F268" s="1209"/>
      <c r="G268" s="1209"/>
      <c r="H268" s="1209"/>
      <c r="I268" s="1209"/>
      <c r="J268" s="1209"/>
      <c r="K268" s="1209"/>
      <c r="L268" s="1210"/>
      <c r="M268" s="1209"/>
      <c r="N268" s="1210"/>
      <c r="O268" s="1210"/>
      <c r="P268" s="1210"/>
      <c r="Q268" s="1209"/>
      <c r="R268" s="1209"/>
      <c r="S268" s="1209"/>
      <c r="T268" s="1209"/>
      <c r="U268" s="1209"/>
      <c r="V268" s="1210"/>
      <c r="W268" s="1210"/>
      <c r="X268" s="1209"/>
      <c r="Y268" s="1209"/>
    </row>
    <row r="269" spans="6:25">
      <c r="F269" s="1206"/>
      <c r="G269" s="1206"/>
      <c r="H269" s="1206"/>
      <c r="I269" s="1206"/>
      <c r="J269" s="1206"/>
      <c r="K269" s="1206"/>
      <c r="L269" s="1207"/>
      <c r="M269" s="1206"/>
      <c r="N269" s="1207"/>
      <c r="O269" s="1207"/>
      <c r="P269" s="1207"/>
      <c r="Q269" s="1206"/>
      <c r="R269" s="1206"/>
      <c r="S269" s="1206"/>
      <c r="T269" s="1206"/>
      <c r="U269" s="1206"/>
      <c r="V269" s="1207"/>
      <c r="W269" s="1207"/>
      <c r="X269" s="1206"/>
      <c r="Y269" s="1206"/>
    </row>
    <row r="270" spans="6:25">
      <c r="F270" s="1209"/>
      <c r="G270" s="1209"/>
      <c r="H270" s="1209"/>
      <c r="I270" s="1209"/>
      <c r="J270" s="1209"/>
      <c r="K270" s="1209"/>
      <c r="L270" s="1210"/>
      <c r="M270" s="1209"/>
      <c r="N270" s="1210"/>
      <c r="O270" s="1210"/>
      <c r="P270" s="1210"/>
      <c r="Q270" s="1209"/>
      <c r="R270" s="1209"/>
      <c r="S270" s="1209"/>
      <c r="T270" s="1209"/>
      <c r="U270" s="1209"/>
      <c r="V270" s="1210"/>
      <c r="W270" s="1210"/>
      <c r="X270" s="1209"/>
      <c r="Y270" s="1209"/>
    </row>
    <row r="271" spans="6:25">
      <c r="F271" s="1206"/>
      <c r="G271" s="1206"/>
      <c r="H271" s="1206"/>
      <c r="I271" s="1206"/>
      <c r="J271" s="1206"/>
      <c r="K271" s="1206"/>
      <c r="L271" s="1207"/>
      <c r="M271" s="1206"/>
      <c r="N271" s="1207"/>
      <c r="O271" s="1207"/>
      <c r="P271" s="1207"/>
      <c r="Q271" s="1206"/>
      <c r="R271" s="1206"/>
      <c r="S271" s="1206"/>
      <c r="T271" s="1206"/>
      <c r="U271" s="1206"/>
      <c r="V271" s="1207"/>
      <c r="W271" s="1207"/>
      <c r="X271" s="1206"/>
      <c r="Y271" s="1206"/>
    </row>
    <row r="272" spans="6:25">
      <c r="F272" s="1209"/>
      <c r="G272" s="1209"/>
      <c r="H272" s="1209"/>
      <c r="I272" s="1209"/>
      <c r="J272" s="1209"/>
      <c r="K272" s="1209"/>
      <c r="L272" s="1210"/>
      <c r="M272" s="1209"/>
      <c r="N272" s="1210"/>
      <c r="O272" s="1210"/>
      <c r="P272" s="1210"/>
      <c r="Q272" s="1209"/>
      <c r="R272" s="1209"/>
      <c r="S272" s="1209"/>
      <c r="T272" s="1209"/>
      <c r="U272" s="1209"/>
      <c r="V272" s="1210"/>
      <c r="W272" s="1210"/>
      <c r="X272" s="1209"/>
      <c r="Y272" s="1209"/>
    </row>
    <row r="273" spans="6:25">
      <c r="F273" s="1209"/>
      <c r="G273" s="1209"/>
      <c r="H273" s="1209"/>
      <c r="I273" s="1209"/>
      <c r="J273" s="1209"/>
      <c r="K273" s="1209"/>
      <c r="L273" s="1210"/>
      <c r="M273" s="1209"/>
      <c r="N273" s="1210"/>
      <c r="O273" s="1210"/>
      <c r="P273" s="1210"/>
      <c r="Q273" s="1209"/>
      <c r="R273" s="1209"/>
      <c r="S273" s="1209"/>
      <c r="T273" s="1209"/>
      <c r="U273" s="1209"/>
      <c r="V273" s="1210"/>
      <c r="W273" s="1210"/>
      <c r="X273" s="1209"/>
      <c r="Y273" s="1209"/>
    </row>
    <row r="274" spans="6:25">
      <c r="F274" s="1206"/>
      <c r="G274" s="1206"/>
      <c r="H274" s="1206"/>
      <c r="I274" s="1206"/>
      <c r="J274" s="1206"/>
      <c r="K274" s="1206"/>
      <c r="L274" s="1207"/>
      <c r="M274" s="1206"/>
      <c r="N274" s="1207"/>
      <c r="O274" s="1207"/>
      <c r="P274" s="1207"/>
      <c r="Q274" s="1206"/>
      <c r="R274" s="1206"/>
      <c r="S274" s="1206"/>
      <c r="T274" s="1206"/>
      <c r="U274" s="1206"/>
      <c r="V274" s="1207"/>
      <c r="W274" s="1207"/>
      <c r="X274" s="1206"/>
      <c r="Y274" s="1206"/>
    </row>
    <row r="275" spans="6:25">
      <c r="F275" s="1212"/>
      <c r="G275" s="1209"/>
      <c r="H275" s="1209"/>
      <c r="I275" s="1209"/>
      <c r="J275" s="1209"/>
      <c r="K275" s="1209"/>
      <c r="L275" s="1210"/>
      <c r="M275" s="1209"/>
      <c r="N275" s="1210"/>
      <c r="O275" s="1210"/>
      <c r="P275" s="1210"/>
      <c r="Q275" s="1209"/>
      <c r="R275" s="1209"/>
      <c r="S275" s="1209"/>
      <c r="T275" s="1209"/>
      <c r="U275" s="1209"/>
      <c r="V275" s="1210"/>
      <c r="W275" s="1210"/>
      <c r="X275" s="1209"/>
      <c r="Y275" s="1209"/>
    </row>
    <row r="276" spans="6:25">
      <c r="F276" s="1209"/>
      <c r="G276" s="1209"/>
      <c r="H276" s="1209"/>
      <c r="I276" s="1209"/>
      <c r="J276" s="1209"/>
      <c r="K276" s="1209"/>
      <c r="L276" s="1210"/>
      <c r="M276" s="1209"/>
      <c r="N276" s="1210"/>
      <c r="O276" s="1210"/>
      <c r="P276" s="1210"/>
      <c r="Q276" s="1209"/>
      <c r="R276" s="1209"/>
      <c r="S276" s="1209"/>
      <c r="T276" s="1209"/>
      <c r="U276" s="1209"/>
      <c r="V276" s="1210"/>
      <c r="W276" s="1210"/>
      <c r="X276" s="1209"/>
      <c r="Y276" s="1209"/>
    </row>
    <row r="277" spans="6:25">
      <c r="F277" s="1206"/>
      <c r="G277" s="1206"/>
      <c r="H277" s="1206"/>
      <c r="I277" s="1206"/>
      <c r="J277" s="1206"/>
      <c r="K277" s="1206"/>
      <c r="L277" s="1207"/>
      <c r="M277" s="1206"/>
      <c r="N277" s="1207"/>
      <c r="O277" s="1207"/>
      <c r="P277" s="1207"/>
      <c r="Q277" s="1206"/>
      <c r="R277" s="1206"/>
      <c r="S277" s="1206"/>
      <c r="T277" s="1206"/>
      <c r="U277" s="1206"/>
      <c r="V277" s="1207"/>
      <c r="W277" s="1207"/>
      <c r="X277" s="1206"/>
      <c r="Y277" s="1206"/>
    </row>
    <row r="278" spans="6:25">
      <c r="F278" s="1209"/>
      <c r="G278" s="1209"/>
      <c r="H278" s="1209"/>
      <c r="I278" s="1209"/>
      <c r="J278" s="1209"/>
      <c r="K278" s="1209"/>
      <c r="L278" s="1210"/>
      <c r="M278" s="1209"/>
      <c r="N278" s="1210"/>
      <c r="O278" s="1210"/>
      <c r="P278" s="1210"/>
      <c r="Q278" s="1209"/>
      <c r="R278" s="1209"/>
      <c r="S278" s="1209"/>
      <c r="T278" s="1209"/>
      <c r="U278" s="1209"/>
      <c r="V278" s="1210"/>
      <c r="W278" s="1210"/>
      <c r="X278" s="1209"/>
      <c r="Y278" s="1209"/>
    </row>
    <row r="279" spans="6:25">
      <c r="F279" s="1206"/>
      <c r="G279" s="1206"/>
      <c r="H279" s="1206"/>
      <c r="I279" s="1206"/>
      <c r="J279" s="1206"/>
      <c r="K279" s="1206"/>
      <c r="L279" s="1207"/>
      <c r="M279" s="1206"/>
      <c r="N279" s="1207"/>
      <c r="O279" s="1207"/>
      <c r="P279" s="1207"/>
      <c r="Q279" s="1206"/>
      <c r="R279" s="1206"/>
      <c r="S279" s="1206"/>
      <c r="T279" s="1206"/>
      <c r="U279" s="1206"/>
      <c r="V279" s="1207"/>
      <c r="W279" s="1207"/>
      <c r="X279" s="1206"/>
      <c r="Y279" s="1206"/>
    </row>
    <row r="280" spans="6:25">
      <c r="F280" s="1206"/>
      <c r="G280" s="1206"/>
      <c r="H280" s="1206"/>
      <c r="I280" s="1206"/>
      <c r="J280" s="1206"/>
      <c r="K280" s="1206"/>
      <c r="L280" s="1207"/>
      <c r="M280" s="1206"/>
      <c r="N280" s="1207"/>
      <c r="O280" s="1207"/>
      <c r="P280" s="1207"/>
      <c r="Q280" s="1206"/>
      <c r="R280" s="1206"/>
      <c r="S280" s="1206"/>
      <c r="T280" s="1206"/>
      <c r="U280" s="1206"/>
      <c r="V280" s="1207"/>
      <c r="W280" s="1207"/>
      <c r="X280" s="1206"/>
      <c r="Y280" s="1206"/>
    </row>
    <row r="281" spans="6:25">
      <c r="F281" s="1209"/>
      <c r="G281" s="1209"/>
      <c r="H281" s="1209"/>
      <c r="I281" s="1209"/>
      <c r="J281" s="1209"/>
      <c r="K281" s="1209"/>
      <c r="L281" s="1210"/>
      <c r="M281" s="1209"/>
      <c r="N281" s="1210"/>
      <c r="O281" s="1210"/>
      <c r="P281" s="1210"/>
      <c r="Q281" s="1209"/>
      <c r="R281" s="1209"/>
      <c r="S281" s="1209"/>
      <c r="T281" s="1209"/>
      <c r="U281" s="1209"/>
      <c r="V281" s="1210"/>
      <c r="W281" s="1210"/>
      <c r="X281" s="1209"/>
      <c r="Y281" s="1209"/>
    </row>
    <row r="282" spans="6:25">
      <c r="F282" s="1209"/>
      <c r="G282" s="1209"/>
      <c r="H282" s="1209"/>
      <c r="I282" s="1209"/>
      <c r="J282" s="1209"/>
      <c r="K282" s="1209"/>
      <c r="L282" s="1210"/>
      <c r="M282" s="1209"/>
      <c r="N282" s="1210"/>
      <c r="O282" s="1210"/>
      <c r="P282" s="1210"/>
      <c r="Q282" s="1209"/>
      <c r="R282" s="1209"/>
      <c r="S282" s="1209"/>
      <c r="T282" s="1209"/>
      <c r="U282" s="1209"/>
      <c r="V282" s="1210"/>
      <c r="W282" s="1210"/>
      <c r="X282" s="1209"/>
      <c r="Y282" s="1209"/>
    </row>
    <row r="283" spans="6:25">
      <c r="F283" s="1206"/>
      <c r="G283" s="1206"/>
      <c r="H283" s="1206"/>
      <c r="I283" s="1206"/>
      <c r="J283" s="1206"/>
      <c r="K283" s="1206"/>
      <c r="L283" s="1207"/>
      <c r="M283" s="1206"/>
      <c r="N283" s="1207"/>
      <c r="O283" s="1207"/>
      <c r="P283" s="1207"/>
      <c r="Q283" s="1206"/>
      <c r="R283" s="1206"/>
      <c r="S283" s="1206"/>
      <c r="T283" s="1206"/>
      <c r="U283" s="1206"/>
      <c r="V283" s="1207"/>
      <c r="W283" s="1207"/>
      <c r="X283" s="1206"/>
      <c r="Y283" s="1206"/>
    </row>
    <row r="284" spans="6:25">
      <c r="F284" s="1206"/>
      <c r="G284" s="1206"/>
      <c r="H284" s="1206"/>
      <c r="I284" s="1206"/>
      <c r="J284" s="1206"/>
      <c r="K284" s="1206"/>
      <c r="L284" s="1207"/>
      <c r="M284" s="1206"/>
      <c r="N284" s="1207"/>
      <c r="O284" s="1207"/>
      <c r="P284" s="1206"/>
      <c r="Q284" s="1206"/>
      <c r="R284" s="1206"/>
      <c r="S284" s="1206"/>
      <c r="T284" s="1206"/>
      <c r="U284" s="1206"/>
      <c r="V284" s="1207"/>
      <c r="W284" s="1207"/>
      <c r="X284" s="1206"/>
      <c r="Y284" s="1206"/>
    </row>
    <row r="285" spans="6:25">
      <c r="F285" s="1209"/>
      <c r="G285" s="1209"/>
      <c r="H285" s="1209"/>
      <c r="I285" s="1209"/>
      <c r="J285" s="1209"/>
      <c r="K285" s="1209"/>
      <c r="L285" s="1210"/>
      <c r="M285" s="1209"/>
      <c r="N285" s="1210"/>
      <c r="O285" s="1210"/>
      <c r="P285" s="1210"/>
      <c r="Q285" s="1209"/>
      <c r="R285" s="1209"/>
      <c r="S285" s="1209"/>
      <c r="T285" s="1209"/>
      <c r="U285" s="1209"/>
      <c r="V285" s="1210"/>
      <c r="W285" s="1210"/>
      <c r="X285" s="1209"/>
      <c r="Y285" s="1209"/>
    </row>
    <row r="286" spans="6:25">
      <c r="F286" s="1209"/>
      <c r="G286" s="1209"/>
      <c r="H286" s="1209"/>
      <c r="I286" s="1209"/>
      <c r="J286" s="1209"/>
      <c r="K286" s="1209"/>
      <c r="L286" s="1210"/>
      <c r="M286" s="1209"/>
      <c r="N286" s="1210"/>
      <c r="O286" s="1210"/>
      <c r="P286" s="1209"/>
      <c r="Q286" s="1209"/>
      <c r="R286" s="1209"/>
      <c r="S286" s="1209"/>
      <c r="T286" s="1209"/>
      <c r="U286" s="1209"/>
      <c r="V286" s="1210"/>
      <c r="W286" s="1210"/>
      <c r="X286" s="1209"/>
      <c r="Y286" s="1209"/>
    </row>
    <row r="287" spans="6:25">
      <c r="F287" s="1209"/>
      <c r="G287" s="1209"/>
      <c r="H287" s="1209"/>
      <c r="I287" s="1209"/>
      <c r="J287" s="1209"/>
      <c r="K287" s="1209"/>
      <c r="L287" s="1210"/>
      <c r="M287" s="1209"/>
      <c r="N287" s="1210"/>
      <c r="O287" s="1210"/>
      <c r="P287" s="1210"/>
      <c r="Q287" s="1209"/>
      <c r="R287" s="1209"/>
      <c r="S287" s="1209"/>
      <c r="T287" s="1209"/>
      <c r="U287" s="1209"/>
      <c r="V287" s="1210"/>
      <c r="W287" s="1210"/>
      <c r="X287" s="1209"/>
      <c r="Y287" s="1209"/>
    </row>
    <row r="288" spans="6:25">
      <c r="F288" s="1206"/>
      <c r="G288" s="1206"/>
      <c r="H288" s="1206"/>
      <c r="I288" s="1206"/>
      <c r="J288" s="1206"/>
      <c r="K288" s="1206"/>
      <c r="L288" s="1207"/>
      <c r="M288" s="1206"/>
      <c r="N288" s="1207"/>
      <c r="O288" s="1207"/>
      <c r="P288" s="1207"/>
      <c r="Q288" s="1206"/>
      <c r="R288" s="1206"/>
      <c r="S288" s="1206"/>
      <c r="T288" s="1206"/>
      <c r="U288" s="1206"/>
      <c r="V288" s="1207"/>
      <c r="W288" s="1207"/>
      <c r="X288" s="1206"/>
      <c r="Y288" s="1206"/>
    </row>
    <row r="289" spans="6:25">
      <c r="F289" s="1209"/>
      <c r="G289" s="1209"/>
      <c r="H289" s="1209"/>
      <c r="I289" s="1209"/>
      <c r="J289" s="1209"/>
      <c r="K289" s="1209"/>
      <c r="L289" s="1209"/>
      <c r="M289" s="1209"/>
      <c r="N289" s="1209"/>
      <c r="O289" s="1209"/>
      <c r="P289" s="1209"/>
      <c r="Q289" s="1209"/>
      <c r="R289" s="1209"/>
      <c r="S289" s="1209"/>
      <c r="T289" s="1209"/>
      <c r="U289" s="1209"/>
      <c r="V289" s="1209"/>
      <c r="W289" s="1209"/>
      <c r="X289" s="1209"/>
      <c r="Y289" s="1209"/>
    </row>
  </sheetData>
  <mergeCells count="2">
    <mergeCell ref="A37:A41"/>
    <mergeCell ref="B75:B76"/>
  </mergeCells>
  <phoneticPr fontId="68"/>
  <conditionalFormatting sqref="L5:P86 V5:W86">
    <cfRule type="expression" dxfId="35" priority="100" stopIfTrue="1">
      <formula>#REF!=9</formula>
    </cfRule>
    <cfRule type="expression" dxfId="34" priority="101">
      <formula>#REF!=2</formula>
    </cfRule>
  </conditionalFormatting>
  <conditionalFormatting sqref="L104:P185 V104:W185">
    <cfRule type="expression" dxfId="33" priority="84" stopIfTrue="1">
      <formula>#REF!=9</formula>
    </cfRule>
    <cfRule type="expression" dxfId="32" priority="85">
      <formula>#REF!=2</formula>
    </cfRule>
  </conditionalFormatting>
  <conditionalFormatting sqref="AF104:AY186">
    <cfRule type="top10" dxfId="31" priority="34" bottom="1" rank="10"/>
    <cfRule type="top10" dxfId="30" priority="35" rank="10"/>
  </conditionalFormatting>
  <conditionalFormatting sqref="AL5:AP86 AV5:AW86">
    <cfRule type="expression" dxfId="29" priority="18" stopIfTrue="1">
      <formula>#REF!=9</formula>
    </cfRule>
    <cfRule type="expression" dxfId="28" priority="19">
      <formula>#REF!=2</formula>
    </cfRule>
  </conditionalFormatting>
  <conditionalFormatting sqref="AL104:AP185 AV104:AW185">
    <cfRule type="expression" dxfId="27" priority="36" stopIfTrue="1">
      <formula>#REF!=9</formula>
    </cfRule>
    <cfRule type="expression" dxfId="26" priority="37">
      <formula>#REF!=2</formula>
    </cfRule>
  </conditionalFormatting>
  <conditionalFormatting sqref="BE5:BX87">
    <cfRule type="cellIs" dxfId="25" priority="1" operator="notEqual">
      <formula>0</formula>
    </cfRule>
  </conditionalFormatting>
  <printOptions horizontalCentered="1"/>
  <pageMargins left="0.23622047244094491" right="0.23622047244094491" top="0.74803149606299213" bottom="0.35433070866141736" header="0.31496062992125984" footer="0.31496062992125984"/>
  <pageSetup paperSize="9" scale="48" fitToWidth="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9">
    <tabColor rgb="FFFFFF00"/>
  </sheetPr>
  <dimension ref="A1:DM114"/>
  <sheetViews>
    <sheetView showGridLines="0" zoomScale="85" zoomScaleNormal="85" zoomScaleSheetLayoutView="70" workbookViewId="0">
      <selection activeCell="AC56" sqref="AC56"/>
    </sheetView>
  </sheetViews>
  <sheetFormatPr defaultRowHeight="13"/>
  <cols>
    <col min="1" max="1" width="1.54296875" style="999" customWidth="1"/>
    <col min="2" max="2" width="17.54296875" style="1000" hidden="1" customWidth="1"/>
    <col min="3" max="3" width="5.26953125" style="1001" customWidth="1"/>
    <col min="4" max="4" width="13.1796875" style="1001" customWidth="1"/>
    <col min="5" max="7" width="10.54296875" style="1000" customWidth="1"/>
    <col min="8" max="8" width="10.54296875" style="1001" customWidth="1"/>
    <col min="9" max="9" width="10.54296875" style="1000" customWidth="1"/>
    <col min="10" max="12" width="10.54296875" style="1002" customWidth="1"/>
    <col min="13" max="16" width="10.54296875" style="999" customWidth="1"/>
    <col min="17" max="17" width="10.54296875" style="1000" customWidth="1"/>
    <col min="18" max="20" width="10.54296875" style="1002" customWidth="1"/>
    <col min="21" max="24" width="10.54296875" style="999" customWidth="1"/>
    <col min="25" max="25" width="2.54296875" style="999" customWidth="1"/>
    <col min="26" max="47" width="9" style="999"/>
    <col min="48" max="48" width="9" style="999" customWidth="1"/>
    <col min="49" max="199" width="9" style="999"/>
    <col min="200" max="200" width="4" style="999" customWidth="1"/>
    <col min="201" max="201" width="15.1796875" style="999" customWidth="1"/>
    <col min="202" max="202" width="0" style="999" hidden="1" customWidth="1"/>
    <col min="203" max="207" width="17.54296875" style="999" customWidth="1"/>
    <col min="208" max="208" width="12.54296875" style="999" customWidth="1"/>
    <col min="209" max="210" width="14.54296875" style="999" customWidth="1"/>
    <col min="211" max="211" width="11" style="999" bestFit="1" customWidth="1"/>
    <col min="212" max="212" width="9" style="999"/>
    <col min="213" max="213" width="9.81640625" style="999" bestFit="1" customWidth="1"/>
    <col min="214" max="214" width="9" style="999"/>
    <col min="215" max="215" width="9.81640625" style="999" bestFit="1" customWidth="1"/>
    <col min="216" max="216" width="9.453125" style="999" bestFit="1" customWidth="1"/>
    <col min="217" max="217" width="9.81640625" style="999" bestFit="1" customWidth="1"/>
    <col min="218" max="455" width="9" style="999"/>
    <col min="456" max="456" width="4" style="999" customWidth="1"/>
    <col min="457" max="457" width="15.1796875" style="999" customWidth="1"/>
    <col min="458" max="458" width="0" style="999" hidden="1" customWidth="1"/>
    <col min="459" max="463" width="17.54296875" style="999" customWidth="1"/>
    <col min="464" max="464" width="12.54296875" style="999" customWidth="1"/>
    <col min="465" max="466" width="14.54296875" style="999" customWidth="1"/>
    <col min="467" max="467" width="11" style="999" bestFit="1" customWidth="1"/>
    <col min="468" max="468" width="9" style="999"/>
    <col min="469" max="469" width="9.81640625" style="999" bestFit="1" customWidth="1"/>
    <col min="470" max="470" width="9" style="999"/>
    <col min="471" max="471" width="9.81640625" style="999" bestFit="1" customWidth="1"/>
    <col min="472" max="472" width="9.453125" style="999" bestFit="1" customWidth="1"/>
    <col min="473" max="473" width="9.81640625" style="999" bestFit="1" customWidth="1"/>
    <col min="474" max="711" width="9" style="999"/>
    <col min="712" max="712" width="4" style="999" customWidth="1"/>
    <col min="713" max="713" width="15.1796875" style="999" customWidth="1"/>
    <col min="714" max="714" width="0" style="999" hidden="1" customWidth="1"/>
    <col min="715" max="719" width="17.54296875" style="999" customWidth="1"/>
    <col min="720" max="720" width="12.54296875" style="999" customWidth="1"/>
    <col min="721" max="722" width="14.54296875" style="999" customWidth="1"/>
    <col min="723" max="723" width="11" style="999" bestFit="1" customWidth="1"/>
    <col min="724" max="724" width="9" style="999"/>
    <col min="725" max="725" width="9.81640625" style="999" bestFit="1" customWidth="1"/>
    <col min="726" max="726" width="9" style="999"/>
    <col min="727" max="727" width="9.81640625" style="999" bestFit="1" customWidth="1"/>
    <col min="728" max="728" width="9.453125" style="999" bestFit="1" customWidth="1"/>
    <col min="729" max="729" width="9.81640625" style="999" bestFit="1" customWidth="1"/>
    <col min="730" max="967" width="9" style="999"/>
    <col min="968" max="968" width="4" style="999" customWidth="1"/>
    <col min="969" max="969" width="15.1796875" style="999" customWidth="1"/>
    <col min="970" max="970" width="0" style="999" hidden="1" customWidth="1"/>
    <col min="971" max="975" width="17.54296875" style="999" customWidth="1"/>
    <col min="976" max="976" width="12.54296875" style="999" customWidth="1"/>
    <col min="977" max="978" width="14.54296875" style="999" customWidth="1"/>
    <col min="979" max="979" width="11" style="999" bestFit="1" customWidth="1"/>
    <col min="980" max="980" width="9" style="999"/>
    <col min="981" max="981" width="9.81640625" style="999" bestFit="1" customWidth="1"/>
    <col min="982" max="982" width="9" style="999"/>
    <col min="983" max="983" width="9.81640625" style="999" bestFit="1" customWidth="1"/>
    <col min="984" max="984" width="9.453125" style="999" bestFit="1" customWidth="1"/>
    <col min="985" max="985" width="9.81640625" style="999" bestFit="1" customWidth="1"/>
    <col min="986" max="1223" width="9" style="999"/>
    <col min="1224" max="1224" width="4" style="999" customWidth="1"/>
    <col min="1225" max="1225" width="15.1796875" style="999" customWidth="1"/>
    <col min="1226" max="1226" width="0" style="999" hidden="1" customWidth="1"/>
    <col min="1227" max="1231" width="17.54296875" style="999" customWidth="1"/>
    <col min="1232" max="1232" width="12.54296875" style="999" customWidth="1"/>
    <col min="1233" max="1234" width="14.54296875" style="999" customWidth="1"/>
    <col min="1235" max="1235" width="11" style="999" bestFit="1" customWidth="1"/>
    <col min="1236" max="1236" width="9" style="999"/>
    <col min="1237" max="1237" width="9.81640625" style="999" bestFit="1" customWidth="1"/>
    <col min="1238" max="1238" width="9" style="999"/>
    <col min="1239" max="1239" width="9.81640625" style="999" bestFit="1" customWidth="1"/>
    <col min="1240" max="1240" width="9.453125" style="999" bestFit="1" customWidth="1"/>
    <col min="1241" max="1241" width="9.81640625" style="999" bestFit="1" customWidth="1"/>
    <col min="1242" max="1479" width="9" style="999"/>
    <col min="1480" max="1480" width="4" style="999" customWidth="1"/>
    <col min="1481" max="1481" width="15.1796875" style="999" customWidth="1"/>
    <col min="1482" max="1482" width="0" style="999" hidden="1" customWidth="1"/>
    <col min="1483" max="1487" width="17.54296875" style="999" customWidth="1"/>
    <col min="1488" max="1488" width="12.54296875" style="999" customWidth="1"/>
    <col min="1489" max="1490" width="14.54296875" style="999" customWidth="1"/>
    <col min="1491" max="1491" width="11" style="999" bestFit="1" customWidth="1"/>
    <col min="1492" max="1492" width="9" style="999"/>
    <col min="1493" max="1493" width="9.81640625" style="999" bestFit="1" customWidth="1"/>
    <col min="1494" max="1494" width="9" style="999"/>
    <col min="1495" max="1495" width="9.81640625" style="999" bestFit="1" customWidth="1"/>
    <col min="1496" max="1496" width="9.453125" style="999" bestFit="1" customWidth="1"/>
    <col min="1497" max="1497" width="9.81640625" style="999" bestFit="1" customWidth="1"/>
    <col min="1498" max="1735" width="9" style="999"/>
    <col min="1736" max="1736" width="4" style="999" customWidth="1"/>
    <col min="1737" max="1737" width="15.1796875" style="999" customWidth="1"/>
    <col min="1738" max="1738" width="0" style="999" hidden="1" customWidth="1"/>
    <col min="1739" max="1743" width="17.54296875" style="999" customWidth="1"/>
    <col min="1744" max="1744" width="12.54296875" style="999" customWidth="1"/>
    <col min="1745" max="1746" width="14.54296875" style="999" customWidth="1"/>
    <col min="1747" max="1747" width="11" style="999" bestFit="1" customWidth="1"/>
    <col min="1748" max="1748" width="9" style="999"/>
    <col min="1749" max="1749" width="9.81640625" style="999" bestFit="1" customWidth="1"/>
    <col min="1750" max="1750" width="9" style="999"/>
    <col min="1751" max="1751" width="9.81640625" style="999" bestFit="1" customWidth="1"/>
    <col min="1752" max="1752" width="9.453125" style="999" bestFit="1" customWidth="1"/>
    <col min="1753" max="1753" width="9.81640625" style="999" bestFit="1" customWidth="1"/>
    <col min="1754" max="1991" width="9" style="999"/>
    <col min="1992" max="1992" width="4" style="999" customWidth="1"/>
    <col min="1993" max="1993" width="15.1796875" style="999" customWidth="1"/>
    <col min="1994" max="1994" width="0" style="999" hidden="1" customWidth="1"/>
    <col min="1995" max="1999" width="17.54296875" style="999" customWidth="1"/>
    <col min="2000" max="2000" width="12.54296875" style="999" customWidth="1"/>
    <col min="2001" max="2002" width="14.54296875" style="999" customWidth="1"/>
    <col min="2003" max="2003" width="11" style="999" bestFit="1" customWidth="1"/>
    <col min="2004" max="2004" width="9" style="999"/>
    <col min="2005" max="2005" width="9.81640625" style="999" bestFit="1" customWidth="1"/>
    <col min="2006" max="2006" width="9" style="999"/>
    <col min="2007" max="2007" width="9.81640625" style="999" bestFit="1" customWidth="1"/>
    <col min="2008" max="2008" width="9.453125" style="999" bestFit="1" customWidth="1"/>
    <col min="2009" max="2009" width="9.81640625" style="999" bestFit="1" customWidth="1"/>
    <col min="2010" max="2247" width="9" style="999"/>
    <col min="2248" max="2248" width="4" style="999" customWidth="1"/>
    <col min="2249" max="2249" width="15.1796875" style="999" customWidth="1"/>
    <col min="2250" max="2250" width="0" style="999" hidden="1" customWidth="1"/>
    <col min="2251" max="2255" width="17.54296875" style="999" customWidth="1"/>
    <col min="2256" max="2256" width="12.54296875" style="999" customWidth="1"/>
    <col min="2257" max="2258" width="14.54296875" style="999" customWidth="1"/>
    <col min="2259" max="2259" width="11" style="999" bestFit="1" customWidth="1"/>
    <col min="2260" max="2260" width="9" style="999"/>
    <col min="2261" max="2261" width="9.81640625" style="999" bestFit="1" customWidth="1"/>
    <col min="2262" max="2262" width="9" style="999"/>
    <col min="2263" max="2263" width="9.81640625" style="999" bestFit="1" customWidth="1"/>
    <col min="2264" max="2264" width="9.453125" style="999" bestFit="1" customWidth="1"/>
    <col min="2265" max="2265" width="9.81640625" style="999" bestFit="1" customWidth="1"/>
    <col min="2266" max="2503" width="9" style="999"/>
    <col min="2504" max="2504" width="4" style="999" customWidth="1"/>
    <col min="2505" max="2505" width="15.1796875" style="999" customWidth="1"/>
    <col min="2506" max="2506" width="0" style="999" hidden="1" customWidth="1"/>
    <col min="2507" max="2511" width="17.54296875" style="999" customWidth="1"/>
    <col min="2512" max="2512" width="12.54296875" style="999" customWidth="1"/>
    <col min="2513" max="2514" width="14.54296875" style="999" customWidth="1"/>
    <col min="2515" max="2515" width="11" style="999" bestFit="1" customWidth="1"/>
    <col min="2516" max="2516" width="9" style="999"/>
    <col min="2517" max="2517" width="9.81640625" style="999" bestFit="1" customWidth="1"/>
    <col min="2518" max="2518" width="9" style="999"/>
    <col min="2519" max="2519" width="9.81640625" style="999" bestFit="1" customWidth="1"/>
    <col min="2520" max="2520" width="9.453125" style="999" bestFit="1" customWidth="1"/>
    <col min="2521" max="2521" width="9.81640625" style="999" bestFit="1" customWidth="1"/>
    <col min="2522" max="2759" width="9" style="999"/>
    <col min="2760" max="2760" width="4" style="999" customWidth="1"/>
    <col min="2761" max="2761" width="15.1796875" style="999" customWidth="1"/>
    <col min="2762" max="2762" width="0" style="999" hidden="1" customWidth="1"/>
    <col min="2763" max="2767" width="17.54296875" style="999" customWidth="1"/>
    <col min="2768" max="2768" width="12.54296875" style="999" customWidth="1"/>
    <col min="2769" max="2770" width="14.54296875" style="999" customWidth="1"/>
    <col min="2771" max="2771" width="11" style="999" bestFit="1" customWidth="1"/>
    <col min="2772" max="2772" width="9" style="999"/>
    <col min="2773" max="2773" width="9.81640625" style="999" bestFit="1" customWidth="1"/>
    <col min="2774" max="2774" width="9" style="999"/>
    <col min="2775" max="2775" width="9.81640625" style="999" bestFit="1" customWidth="1"/>
    <col min="2776" max="2776" width="9.453125" style="999" bestFit="1" customWidth="1"/>
    <col min="2777" max="2777" width="9.81640625" style="999" bestFit="1" customWidth="1"/>
    <col min="2778" max="3015" width="9" style="999"/>
    <col min="3016" max="3016" width="4" style="999" customWidth="1"/>
    <col min="3017" max="3017" width="15.1796875" style="999" customWidth="1"/>
    <col min="3018" max="3018" width="0" style="999" hidden="1" customWidth="1"/>
    <col min="3019" max="3023" width="17.54296875" style="999" customWidth="1"/>
    <col min="3024" max="3024" width="12.54296875" style="999" customWidth="1"/>
    <col min="3025" max="3026" width="14.54296875" style="999" customWidth="1"/>
    <col min="3027" max="3027" width="11" style="999" bestFit="1" customWidth="1"/>
    <col min="3028" max="3028" width="9" style="999"/>
    <col min="3029" max="3029" width="9.81640625" style="999" bestFit="1" customWidth="1"/>
    <col min="3030" max="3030" width="9" style="999"/>
    <col min="3031" max="3031" width="9.81640625" style="999" bestFit="1" customWidth="1"/>
    <col min="3032" max="3032" width="9.453125" style="999" bestFit="1" customWidth="1"/>
    <col min="3033" max="3033" width="9.81640625" style="999" bestFit="1" customWidth="1"/>
    <col min="3034" max="3271" width="9" style="999"/>
    <col min="3272" max="3272" width="4" style="999" customWidth="1"/>
    <col min="3273" max="3273" width="15.1796875" style="999" customWidth="1"/>
    <col min="3274" max="3274" width="0" style="999" hidden="1" customWidth="1"/>
    <col min="3275" max="3279" width="17.54296875" style="999" customWidth="1"/>
    <col min="3280" max="3280" width="12.54296875" style="999" customWidth="1"/>
    <col min="3281" max="3282" width="14.54296875" style="999" customWidth="1"/>
    <col min="3283" max="3283" width="11" style="999" bestFit="1" customWidth="1"/>
    <col min="3284" max="3284" width="9" style="999"/>
    <col min="3285" max="3285" width="9.81640625" style="999" bestFit="1" customWidth="1"/>
    <col min="3286" max="3286" width="9" style="999"/>
    <col min="3287" max="3287" width="9.81640625" style="999" bestFit="1" customWidth="1"/>
    <col min="3288" max="3288" width="9.453125" style="999" bestFit="1" customWidth="1"/>
    <col min="3289" max="3289" width="9.81640625" style="999" bestFit="1" customWidth="1"/>
    <col min="3290" max="3527" width="9" style="999"/>
    <col min="3528" max="3528" width="4" style="999" customWidth="1"/>
    <col min="3529" max="3529" width="15.1796875" style="999" customWidth="1"/>
    <col min="3530" max="3530" width="0" style="999" hidden="1" customWidth="1"/>
    <col min="3531" max="3535" width="17.54296875" style="999" customWidth="1"/>
    <col min="3536" max="3536" width="12.54296875" style="999" customWidth="1"/>
    <col min="3537" max="3538" width="14.54296875" style="999" customWidth="1"/>
    <col min="3539" max="3539" width="11" style="999" bestFit="1" customWidth="1"/>
    <col min="3540" max="3540" width="9" style="999"/>
    <col min="3541" max="3541" width="9.81640625" style="999" bestFit="1" customWidth="1"/>
    <col min="3542" max="3542" width="9" style="999"/>
    <col min="3543" max="3543" width="9.81640625" style="999" bestFit="1" customWidth="1"/>
    <col min="3544" max="3544" width="9.453125" style="999" bestFit="1" customWidth="1"/>
    <col min="3545" max="3545" width="9.81640625" style="999" bestFit="1" customWidth="1"/>
    <col min="3546" max="3783" width="9" style="999"/>
    <col min="3784" max="3784" width="4" style="999" customWidth="1"/>
    <col min="3785" max="3785" width="15.1796875" style="999" customWidth="1"/>
    <col min="3786" max="3786" width="0" style="999" hidden="1" customWidth="1"/>
    <col min="3787" max="3791" width="17.54296875" style="999" customWidth="1"/>
    <col min="3792" max="3792" width="12.54296875" style="999" customWidth="1"/>
    <col min="3793" max="3794" width="14.54296875" style="999" customWidth="1"/>
    <col min="3795" max="3795" width="11" style="999" bestFit="1" customWidth="1"/>
    <col min="3796" max="3796" width="9" style="999"/>
    <col min="3797" max="3797" width="9.81640625" style="999" bestFit="1" customWidth="1"/>
    <col min="3798" max="3798" width="9" style="999"/>
    <col min="3799" max="3799" width="9.81640625" style="999" bestFit="1" customWidth="1"/>
    <col min="3800" max="3800" width="9.453125" style="999" bestFit="1" customWidth="1"/>
    <col min="3801" max="3801" width="9.81640625" style="999" bestFit="1" customWidth="1"/>
    <col min="3802" max="4039" width="9" style="999"/>
    <col min="4040" max="4040" width="4" style="999" customWidth="1"/>
    <col min="4041" max="4041" width="15.1796875" style="999" customWidth="1"/>
    <col min="4042" max="4042" width="0" style="999" hidden="1" customWidth="1"/>
    <col min="4043" max="4047" width="17.54296875" style="999" customWidth="1"/>
    <col min="4048" max="4048" width="12.54296875" style="999" customWidth="1"/>
    <col min="4049" max="4050" width="14.54296875" style="999" customWidth="1"/>
    <col min="4051" max="4051" width="11" style="999" bestFit="1" customWidth="1"/>
    <col min="4052" max="4052" width="9" style="999"/>
    <col min="4053" max="4053" width="9.81640625" style="999" bestFit="1" customWidth="1"/>
    <col min="4054" max="4054" width="9" style="999"/>
    <col min="4055" max="4055" width="9.81640625" style="999" bestFit="1" customWidth="1"/>
    <col min="4056" max="4056" width="9.453125" style="999" bestFit="1" customWidth="1"/>
    <col min="4057" max="4057" width="9.81640625" style="999" bestFit="1" customWidth="1"/>
    <col min="4058" max="4295" width="9" style="999"/>
    <col min="4296" max="4296" width="4" style="999" customWidth="1"/>
    <col min="4297" max="4297" width="15.1796875" style="999" customWidth="1"/>
    <col min="4298" max="4298" width="0" style="999" hidden="1" customWidth="1"/>
    <col min="4299" max="4303" width="17.54296875" style="999" customWidth="1"/>
    <col min="4304" max="4304" width="12.54296875" style="999" customWidth="1"/>
    <col min="4305" max="4306" width="14.54296875" style="999" customWidth="1"/>
    <col min="4307" max="4307" width="11" style="999" bestFit="1" customWidth="1"/>
    <col min="4308" max="4308" width="9" style="999"/>
    <col min="4309" max="4309" width="9.81640625" style="999" bestFit="1" customWidth="1"/>
    <col min="4310" max="4310" width="9" style="999"/>
    <col min="4311" max="4311" width="9.81640625" style="999" bestFit="1" customWidth="1"/>
    <col min="4312" max="4312" width="9.453125" style="999" bestFit="1" customWidth="1"/>
    <col min="4313" max="4313" width="9.81640625" style="999" bestFit="1" customWidth="1"/>
    <col min="4314" max="4551" width="9" style="999"/>
    <col min="4552" max="4552" width="4" style="999" customWidth="1"/>
    <col min="4553" max="4553" width="15.1796875" style="999" customWidth="1"/>
    <col min="4554" max="4554" width="0" style="999" hidden="1" customWidth="1"/>
    <col min="4555" max="4559" width="17.54296875" style="999" customWidth="1"/>
    <col min="4560" max="4560" width="12.54296875" style="999" customWidth="1"/>
    <col min="4561" max="4562" width="14.54296875" style="999" customWidth="1"/>
    <col min="4563" max="4563" width="11" style="999" bestFit="1" customWidth="1"/>
    <col min="4564" max="4564" width="9" style="999"/>
    <col min="4565" max="4565" width="9.81640625" style="999" bestFit="1" customWidth="1"/>
    <col min="4566" max="4566" width="9" style="999"/>
    <col min="4567" max="4567" width="9.81640625" style="999" bestFit="1" customWidth="1"/>
    <col min="4568" max="4568" width="9.453125" style="999" bestFit="1" customWidth="1"/>
    <col min="4569" max="4569" width="9.81640625" style="999" bestFit="1" customWidth="1"/>
    <col min="4570" max="4807" width="9" style="999"/>
    <col min="4808" max="4808" width="4" style="999" customWidth="1"/>
    <col min="4809" max="4809" width="15.1796875" style="999" customWidth="1"/>
    <col min="4810" max="4810" width="0" style="999" hidden="1" customWidth="1"/>
    <col min="4811" max="4815" width="17.54296875" style="999" customWidth="1"/>
    <col min="4816" max="4816" width="12.54296875" style="999" customWidth="1"/>
    <col min="4817" max="4818" width="14.54296875" style="999" customWidth="1"/>
    <col min="4819" max="4819" width="11" style="999" bestFit="1" customWidth="1"/>
    <col min="4820" max="4820" width="9" style="999"/>
    <col min="4821" max="4821" width="9.81640625" style="999" bestFit="1" customWidth="1"/>
    <col min="4822" max="4822" width="9" style="999"/>
    <col min="4823" max="4823" width="9.81640625" style="999" bestFit="1" customWidth="1"/>
    <col min="4824" max="4824" width="9.453125" style="999" bestFit="1" customWidth="1"/>
    <col min="4825" max="4825" width="9.81640625" style="999" bestFit="1" customWidth="1"/>
    <col min="4826" max="5063" width="9" style="999"/>
    <col min="5064" max="5064" width="4" style="999" customWidth="1"/>
    <col min="5065" max="5065" width="15.1796875" style="999" customWidth="1"/>
    <col min="5066" max="5066" width="0" style="999" hidden="1" customWidth="1"/>
    <col min="5067" max="5071" width="17.54296875" style="999" customWidth="1"/>
    <col min="5072" max="5072" width="12.54296875" style="999" customWidth="1"/>
    <col min="5073" max="5074" width="14.54296875" style="999" customWidth="1"/>
    <col min="5075" max="5075" width="11" style="999" bestFit="1" customWidth="1"/>
    <col min="5076" max="5076" width="9" style="999"/>
    <col min="5077" max="5077" width="9.81640625" style="999" bestFit="1" customWidth="1"/>
    <col min="5078" max="5078" width="9" style="999"/>
    <col min="5079" max="5079" width="9.81640625" style="999" bestFit="1" customWidth="1"/>
    <col min="5080" max="5080" width="9.453125" style="999" bestFit="1" customWidth="1"/>
    <col min="5081" max="5081" width="9.81640625" style="999" bestFit="1" customWidth="1"/>
    <col min="5082" max="5319" width="9" style="999"/>
    <col min="5320" max="5320" width="4" style="999" customWidth="1"/>
    <col min="5321" max="5321" width="15.1796875" style="999" customWidth="1"/>
    <col min="5322" max="5322" width="0" style="999" hidden="1" customWidth="1"/>
    <col min="5323" max="5327" width="17.54296875" style="999" customWidth="1"/>
    <col min="5328" max="5328" width="12.54296875" style="999" customWidth="1"/>
    <col min="5329" max="5330" width="14.54296875" style="999" customWidth="1"/>
    <col min="5331" max="5331" width="11" style="999" bestFit="1" customWidth="1"/>
    <col min="5332" max="5332" width="9" style="999"/>
    <col min="5333" max="5333" width="9.81640625" style="999" bestFit="1" customWidth="1"/>
    <col min="5334" max="5334" width="9" style="999"/>
    <col min="5335" max="5335" width="9.81640625" style="999" bestFit="1" customWidth="1"/>
    <col min="5336" max="5336" width="9.453125" style="999" bestFit="1" customWidth="1"/>
    <col min="5337" max="5337" width="9.81640625" style="999" bestFit="1" customWidth="1"/>
    <col min="5338" max="5575" width="9" style="999"/>
    <col min="5576" max="5576" width="4" style="999" customWidth="1"/>
    <col min="5577" max="5577" width="15.1796875" style="999" customWidth="1"/>
    <col min="5578" max="5578" width="0" style="999" hidden="1" customWidth="1"/>
    <col min="5579" max="5583" width="17.54296875" style="999" customWidth="1"/>
    <col min="5584" max="5584" width="12.54296875" style="999" customWidth="1"/>
    <col min="5585" max="5586" width="14.54296875" style="999" customWidth="1"/>
    <col min="5587" max="5587" width="11" style="999" bestFit="1" customWidth="1"/>
    <col min="5588" max="5588" width="9" style="999"/>
    <col min="5589" max="5589" width="9.81640625" style="999" bestFit="1" customWidth="1"/>
    <col min="5590" max="5590" width="9" style="999"/>
    <col min="5591" max="5591" width="9.81640625" style="999" bestFit="1" customWidth="1"/>
    <col min="5592" max="5592" width="9.453125" style="999" bestFit="1" customWidth="1"/>
    <col min="5593" max="5593" width="9.81640625" style="999" bestFit="1" customWidth="1"/>
    <col min="5594" max="5831" width="9" style="999"/>
    <col min="5832" max="5832" width="4" style="999" customWidth="1"/>
    <col min="5833" max="5833" width="15.1796875" style="999" customWidth="1"/>
    <col min="5834" max="5834" width="0" style="999" hidden="1" customWidth="1"/>
    <col min="5835" max="5839" width="17.54296875" style="999" customWidth="1"/>
    <col min="5840" max="5840" width="12.54296875" style="999" customWidth="1"/>
    <col min="5841" max="5842" width="14.54296875" style="999" customWidth="1"/>
    <col min="5843" max="5843" width="11" style="999" bestFit="1" customWidth="1"/>
    <col min="5844" max="5844" width="9" style="999"/>
    <col min="5845" max="5845" width="9.81640625" style="999" bestFit="1" customWidth="1"/>
    <col min="5846" max="5846" width="9" style="999"/>
    <col min="5847" max="5847" width="9.81640625" style="999" bestFit="1" customWidth="1"/>
    <col min="5848" max="5848" width="9.453125" style="999" bestFit="1" customWidth="1"/>
    <col min="5849" max="5849" width="9.81640625" style="999" bestFit="1" customWidth="1"/>
    <col min="5850" max="6087" width="9" style="999"/>
    <col min="6088" max="6088" width="4" style="999" customWidth="1"/>
    <col min="6089" max="6089" width="15.1796875" style="999" customWidth="1"/>
    <col min="6090" max="6090" width="0" style="999" hidden="1" customWidth="1"/>
    <col min="6091" max="6095" width="17.54296875" style="999" customWidth="1"/>
    <col min="6096" max="6096" width="12.54296875" style="999" customWidth="1"/>
    <col min="6097" max="6098" width="14.54296875" style="999" customWidth="1"/>
    <col min="6099" max="6099" width="11" style="999" bestFit="1" customWidth="1"/>
    <col min="6100" max="6100" width="9" style="999"/>
    <col min="6101" max="6101" width="9.81640625" style="999" bestFit="1" customWidth="1"/>
    <col min="6102" max="6102" width="9" style="999"/>
    <col min="6103" max="6103" width="9.81640625" style="999" bestFit="1" customWidth="1"/>
    <col min="6104" max="6104" width="9.453125" style="999" bestFit="1" customWidth="1"/>
    <col min="6105" max="6105" width="9.81640625" style="999" bestFit="1" customWidth="1"/>
    <col min="6106" max="6343" width="9" style="999"/>
    <col min="6344" max="6344" width="4" style="999" customWidth="1"/>
    <col min="6345" max="6345" width="15.1796875" style="999" customWidth="1"/>
    <col min="6346" max="6346" width="0" style="999" hidden="1" customWidth="1"/>
    <col min="6347" max="6351" width="17.54296875" style="999" customWidth="1"/>
    <col min="6352" max="6352" width="12.54296875" style="999" customWidth="1"/>
    <col min="6353" max="6354" width="14.54296875" style="999" customWidth="1"/>
    <col min="6355" max="6355" width="11" style="999" bestFit="1" customWidth="1"/>
    <col min="6356" max="6356" width="9" style="999"/>
    <col min="6357" max="6357" width="9.81640625" style="999" bestFit="1" customWidth="1"/>
    <col min="6358" max="6358" width="9" style="999"/>
    <col min="6359" max="6359" width="9.81640625" style="999" bestFit="1" customWidth="1"/>
    <col min="6360" max="6360" width="9.453125" style="999" bestFit="1" customWidth="1"/>
    <col min="6361" max="6361" width="9.81640625" style="999" bestFit="1" customWidth="1"/>
    <col min="6362" max="6599" width="9" style="999"/>
    <col min="6600" max="6600" width="4" style="999" customWidth="1"/>
    <col min="6601" max="6601" width="15.1796875" style="999" customWidth="1"/>
    <col min="6602" max="6602" width="0" style="999" hidden="1" customWidth="1"/>
    <col min="6603" max="6607" width="17.54296875" style="999" customWidth="1"/>
    <col min="6608" max="6608" width="12.54296875" style="999" customWidth="1"/>
    <col min="6609" max="6610" width="14.54296875" style="999" customWidth="1"/>
    <col min="6611" max="6611" width="11" style="999" bestFit="1" customWidth="1"/>
    <col min="6612" max="6612" width="9" style="999"/>
    <col min="6613" max="6613" width="9.81640625" style="999" bestFit="1" customWidth="1"/>
    <col min="6614" max="6614" width="9" style="999"/>
    <col min="6615" max="6615" width="9.81640625" style="999" bestFit="1" customWidth="1"/>
    <col min="6616" max="6616" width="9.453125" style="999" bestFit="1" customWidth="1"/>
    <col min="6617" max="6617" width="9.81640625" style="999" bestFit="1" customWidth="1"/>
    <col min="6618" max="6855" width="9" style="999"/>
    <col min="6856" max="6856" width="4" style="999" customWidth="1"/>
    <col min="6857" max="6857" width="15.1796875" style="999" customWidth="1"/>
    <col min="6858" max="6858" width="0" style="999" hidden="1" customWidth="1"/>
    <col min="6859" max="6863" width="17.54296875" style="999" customWidth="1"/>
    <col min="6864" max="6864" width="12.54296875" style="999" customWidth="1"/>
    <col min="6865" max="6866" width="14.54296875" style="999" customWidth="1"/>
    <col min="6867" max="6867" width="11" style="999" bestFit="1" customWidth="1"/>
    <col min="6868" max="6868" width="9" style="999"/>
    <col min="6869" max="6869" width="9.81640625" style="999" bestFit="1" customWidth="1"/>
    <col min="6870" max="6870" width="9" style="999"/>
    <col min="6871" max="6871" width="9.81640625" style="999" bestFit="1" customWidth="1"/>
    <col min="6872" max="6872" width="9.453125" style="999" bestFit="1" customWidth="1"/>
    <col min="6873" max="6873" width="9.81640625" style="999" bestFit="1" customWidth="1"/>
    <col min="6874" max="7111" width="9" style="999"/>
    <col min="7112" max="7112" width="4" style="999" customWidth="1"/>
    <col min="7113" max="7113" width="15.1796875" style="999" customWidth="1"/>
    <col min="7114" max="7114" width="0" style="999" hidden="1" customWidth="1"/>
    <col min="7115" max="7119" width="17.54296875" style="999" customWidth="1"/>
    <col min="7120" max="7120" width="12.54296875" style="999" customWidth="1"/>
    <col min="7121" max="7122" width="14.54296875" style="999" customWidth="1"/>
    <col min="7123" max="7123" width="11" style="999" bestFit="1" customWidth="1"/>
    <col min="7124" max="7124" width="9" style="999"/>
    <col min="7125" max="7125" width="9.81640625" style="999" bestFit="1" customWidth="1"/>
    <col min="7126" max="7126" width="9" style="999"/>
    <col min="7127" max="7127" width="9.81640625" style="999" bestFit="1" customWidth="1"/>
    <col min="7128" max="7128" width="9.453125" style="999" bestFit="1" customWidth="1"/>
    <col min="7129" max="7129" width="9.81640625" style="999" bestFit="1" customWidth="1"/>
    <col min="7130" max="7367" width="9" style="999"/>
    <col min="7368" max="7368" width="4" style="999" customWidth="1"/>
    <col min="7369" max="7369" width="15.1796875" style="999" customWidth="1"/>
    <col min="7370" max="7370" width="0" style="999" hidden="1" customWidth="1"/>
    <col min="7371" max="7375" width="17.54296875" style="999" customWidth="1"/>
    <col min="7376" max="7376" width="12.54296875" style="999" customWidth="1"/>
    <col min="7377" max="7378" width="14.54296875" style="999" customWidth="1"/>
    <col min="7379" max="7379" width="11" style="999" bestFit="1" customWidth="1"/>
    <col min="7380" max="7380" width="9" style="999"/>
    <col min="7381" max="7381" width="9.81640625" style="999" bestFit="1" customWidth="1"/>
    <col min="7382" max="7382" width="9" style="999"/>
    <col min="7383" max="7383" width="9.81640625" style="999" bestFit="1" customWidth="1"/>
    <col min="7384" max="7384" width="9.453125" style="999" bestFit="1" customWidth="1"/>
    <col min="7385" max="7385" width="9.81640625" style="999" bestFit="1" customWidth="1"/>
    <col min="7386" max="7623" width="9" style="999"/>
    <col min="7624" max="7624" width="4" style="999" customWidth="1"/>
    <col min="7625" max="7625" width="15.1796875" style="999" customWidth="1"/>
    <col min="7626" max="7626" width="0" style="999" hidden="1" customWidth="1"/>
    <col min="7627" max="7631" width="17.54296875" style="999" customWidth="1"/>
    <col min="7632" max="7632" width="12.54296875" style="999" customWidth="1"/>
    <col min="7633" max="7634" width="14.54296875" style="999" customWidth="1"/>
    <col min="7635" max="7635" width="11" style="999" bestFit="1" customWidth="1"/>
    <col min="7636" max="7636" width="9" style="999"/>
    <col min="7637" max="7637" width="9.81640625" style="999" bestFit="1" customWidth="1"/>
    <col min="7638" max="7638" width="9" style="999"/>
    <col min="7639" max="7639" width="9.81640625" style="999" bestFit="1" customWidth="1"/>
    <col min="7640" max="7640" width="9.453125" style="999" bestFit="1" customWidth="1"/>
    <col min="7641" max="7641" width="9.81640625" style="999" bestFit="1" customWidth="1"/>
    <col min="7642" max="7879" width="9" style="999"/>
    <col min="7880" max="7880" width="4" style="999" customWidth="1"/>
    <col min="7881" max="7881" width="15.1796875" style="999" customWidth="1"/>
    <col min="7882" max="7882" width="0" style="999" hidden="1" customWidth="1"/>
    <col min="7883" max="7887" width="17.54296875" style="999" customWidth="1"/>
    <col min="7888" max="7888" width="12.54296875" style="999" customWidth="1"/>
    <col min="7889" max="7890" width="14.54296875" style="999" customWidth="1"/>
    <col min="7891" max="7891" width="11" style="999" bestFit="1" customWidth="1"/>
    <col min="7892" max="7892" width="9" style="999"/>
    <col min="7893" max="7893" width="9.81640625" style="999" bestFit="1" customWidth="1"/>
    <col min="7894" max="7894" width="9" style="999"/>
    <col min="7895" max="7895" width="9.81640625" style="999" bestFit="1" customWidth="1"/>
    <col min="7896" max="7896" width="9.453125" style="999" bestFit="1" customWidth="1"/>
    <col min="7897" max="7897" width="9.81640625" style="999" bestFit="1" customWidth="1"/>
    <col min="7898" max="8135" width="9" style="999"/>
    <col min="8136" max="8136" width="4" style="999" customWidth="1"/>
    <col min="8137" max="8137" width="15.1796875" style="999" customWidth="1"/>
    <col min="8138" max="8138" width="0" style="999" hidden="1" customWidth="1"/>
    <col min="8139" max="8143" width="17.54296875" style="999" customWidth="1"/>
    <col min="8144" max="8144" width="12.54296875" style="999" customWidth="1"/>
    <col min="8145" max="8146" width="14.54296875" style="999" customWidth="1"/>
    <col min="8147" max="8147" width="11" style="999" bestFit="1" customWidth="1"/>
    <col min="8148" max="8148" width="9" style="999"/>
    <col min="8149" max="8149" width="9.81640625" style="999" bestFit="1" customWidth="1"/>
    <col min="8150" max="8150" width="9" style="999"/>
    <col min="8151" max="8151" width="9.81640625" style="999" bestFit="1" customWidth="1"/>
    <col min="8152" max="8152" width="9.453125" style="999" bestFit="1" customWidth="1"/>
    <col min="8153" max="8153" width="9.81640625" style="999" bestFit="1" customWidth="1"/>
    <col min="8154" max="8391" width="9" style="999"/>
    <col min="8392" max="8392" width="4" style="999" customWidth="1"/>
    <col min="8393" max="8393" width="15.1796875" style="999" customWidth="1"/>
    <col min="8394" max="8394" width="0" style="999" hidden="1" customWidth="1"/>
    <col min="8395" max="8399" width="17.54296875" style="999" customWidth="1"/>
    <col min="8400" max="8400" width="12.54296875" style="999" customWidth="1"/>
    <col min="8401" max="8402" width="14.54296875" style="999" customWidth="1"/>
    <col min="8403" max="8403" width="11" style="999" bestFit="1" customWidth="1"/>
    <col min="8404" max="8404" width="9" style="999"/>
    <col min="8405" max="8405" width="9.81640625" style="999" bestFit="1" customWidth="1"/>
    <col min="8406" max="8406" width="9" style="999"/>
    <col min="8407" max="8407" width="9.81640625" style="999" bestFit="1" customWidth="1"/>
    <col min="8408" max="8408" width="9.453125" style="999" bestFit="1" customWidth="1"/>
    <col min="8409" max="8409" width="9.81640625" style="999" bestFit="1" customWidth="1"/>
    <col min="8410" max="8647" width="9" style="999"/>
    <col min="8648" max="8648" width="4" style="999" customWidth="1"/>
    <col min="8649" max="8649" width="15.1796875" style="999" customWidth="1"/>
    <col min="8650" max="8650" width="0" style="999" hidden="1" customWidth="1"/>
    <col min="8651" max="8655" width="17.54296875" style="999" customWidth="1"/>
    <col min="8656" max="8656" width="12.54296875" style="999" customWidth="1"/>
    <col min="8657" max="8658" width="14.54296875" style="999" customWidth="1"/>
    <col min="8659" max="8659" width="11" style="999" bestFit="1" customWidth="1"/>
    <col min="8660" max="8660" width="9" style="999"/>
    <col min="8661" max="8661" width="9.81640625" style="999" bestFit="1" customWidth="1"/>
    <col min="8662" max="8662" width="9" style="999"/>
    <col min="8663" max="8663" width="9.81640625" style="999" bestFit="1" customWidth="1"/>
    <col min="8664" max="8664" width="9.453125" style="999" bestFit="1" customWidth="1"/>
    <col min="8665" max="8665" width="9.81640625" style="999" bestFit="1" customWidth="1"/>
    <col min="8666" max="8903" width="9" style="999"/>
    <col min="8904" max="8904" width="4" style="999" customWidth="1"/>
    <col min="8905" max="8905" width="15.1796875" style="999" customWidth="1"/>
    <col min="8906" max="8906" width="0" style="999" hidden="1" customWidth="1"/>
    <col min="8907" max="8911" width="17.54296875" style="999" customWidth="1"/>
    <col min="8912" max="8912" width="12.54296875" style="999" customWidth="1"/>
    <col min="8913" max="8914" width="14.54296875" style="999" customWidth="1"/>
    <col min="8915" max="8915" width="11" style="999" bestFit="1" customWidth="1"/>
    <col min="8916" max="8916" width="9" style="999"/>
    <col min="8917" max="8917" width="9.81640625" style="999" bestFit="1" customWidth="1"/>
    <col min="8918" max="8918" width="9" style="999"/>
    <col min="8919" max="8919" width="9.81640625" style="999" bestFit="1" customWidth="1"/>
    <col min="8920" max="8920" width="9.453125" style="999" bestFit="1" customWidth="1"/>
    <col min="8921" max="8921" width="9.81640625" style="999" bestFit="1" customWidth="1"/>
    <col min="8922" max="9159" width="9" style="999"/>
    <col min="9160" max="9160" width="4" style="999" customWidth="1"/>
    <col min="9161" max="9161" width="15.1796875" style="999" customWidth="1"/>
    <col min="9162" max="9162" width="0" style="999" hidden="1" customWidth="1"/>
    <col min="9163" max="9167" width="17.54296875" style="999" customWidth="1"/>
    <col min="9168" max="9168" width="12.54296875" style="999" customWidth="1"/>
    <col min="9169" max="9170" width="14.54296875" style="999" customWidth="1"/>
    <col min="9171" max="9171" width="11" style="999" bestFit="1" customWidth="1"/>
    <col min="9172" max="9172" width="9" style="999"/>
    <col min="9173" max="9173" width="9.81640625" style="999" bestFit="1" customWidth="1"/>
    <col min="9174" max="9174" width="9" style="999"/>
    <col min="9175" max="9175" width="9.81640625" style="999" bestFit="1" customWidth="1"/>
    <col min="9176" max="9176" width="9.453125" style="999" bestFit="1" customWidth="1"/>
    <col min="9177" max="9177" width="9.81640625" style="999" bestFit="1" customWidth="1"/>
    <col min="9178" max="9415" width="9" style="999"/>
    <col min="9416" max="9416" width="4" style="999" customWidth="1"/>
    <col min="9417" max="9417" width="15.1796875" style="999" customWidth="1"/>
    <col min="9418" max="9418" width="0" style="999" hidden="1" customWidth="1"/>
    <col min="9419" max="9423" width="17.54296875" style="999" customWidth="1"/>
    <col min="9424" max="9424" width="12.54296875" style="999" customWidth="1"/>
    <col min="9425" max="9426" width="14.54296875" style="999" customWidth="1"/>
    <col min="9427" max="9427" width="11" style="999" bestFit="1" customWidth="1"/>
    <col min="9428" max="9428" width="9" style="999"/>
    <col min="9429" max="9429" width="9.81640625" style="999" bestFit="1" customWidth="1"/>
    <col min="9430" max="9430" width="9" style="999"/>
    <col min="9431" max="9431" width="9.81640625" style="999" bestFit="1" customWidth="1"/>
    <col min="9432" max="9432" width="9.453125" style="999" bestFit="1" customWidth="1"/>
    <col min="9433" max="9433" width="9.81640625" style="999" bestFit="1" customWidth="1"/>
    <col min="9434" max="9671" width="9" style="999"/>
    <col min="9672" max="9672" width="4" style="999" customWidth="1"/>
    <col min="9673" max="9673" width="15.1796875" style="999" customWidth="1"/>
    <col min="9674" max="9674" width="0" style="999" hidden="1" customWidth="1"/>
    <col min="9675" max="9679" width="17.54296875" style="999" customWidth="1"/>
    <col min="9680" max="9680" width="12.54296875" style="999" customWidth="1"/>
    <col min="9681" max="9682" width="14.54296875" style="999" customWidth="1"/>
    <col min="9683" max="9683" width="11" style="999" bestFit="1" customWidth="1"/>
    <col min="9684" max="9684" width="9" style="999"/>
    <col min="9685" max="9685" width="9.81640625" style="999" bestFit="1" customWidth="1"/>
    <col min="9686" max="9686" width="9" style="999"/>
    <col min="9687" max="9687" width="9.81640625" style="999" bestFit="1" customWidth="1"/>
    <col min="9688" max="9688" width="9.453125" style="999" bestFit="1" customWidth="1"/>
    <col min="9689" max="9689" width="9.81640625" style="999" bestFit="1" customWidth="1"/>
    <col min="9690" max="9927" width="9" style="999"/>
    <col min="9928" max="9928" width="4" style="999" customWidth="1"/>
    <col min="9929" max="9929" width="15.1796875" style="999" customWidth="1"/>
    <col min="9930" max="9930" width="0" style="999" hidden="1" customWidth="1"/>
    <col min="9931" max="9935" width="17.54296875" style="999" customWidth="1"/>
    <col min="9936" max="9936" width="12.54296875" style="999" customWidth="1"/>
    <col min="9937" max="9938" width="14.54296875" style="999" customWidth="1"/>
    <col min="9939" max="9939" width="11" style="999" bestFit="1" customWidth="1"/>
    <col min="9940" max="9940" width="9" style="999"/>
    <col min="9941" max="9941" width="9.81640625" style="999" bestFit="1" customWidth="1"/>
    <col min="9942" max="9942" width="9" style="999"/>
    <col min="9943" max="9943" width="9.81640625" style="999" bestFit="1" customWidth="1"/>
    <col min="9944" max="9944" width="9.453125" style="999" bestFit="1" customWidth="1"/>
    <col min="9945" max="9945" width="9.81640625" style="999" bestFit="1" customWidth="1"/>
    <col min="9946" max="10183" width="9" style="999"/>
    <col min="10184" max="10184" width="4" style="999" customWidth="1"/>
    <col min="10185" max="10185" width="15.1796875" style="999" customWidth="1"/>
    <col min="10186" max="10186" width="0" style="999" hidden="1" customWidth="1"/>
    <col min="10187" max="10191" width="17.54296875" style="999" customWidth="1"/>
    <col min="10192" max="10192" width="12.54296875" style="999" customWidth="1"/>
    <col min="10193" max="10194" width="14.54296875" style="999" customWidth="1"/>
    <col min="10195" max="10195" width="11" style="999" bestFit="1" customWidth="1"/>
    <col min="10196" max="10196" width="9" style="999"/>
    <col min="10197" max="10197" width="9.81640625" style="999" bestFit="1" customWidth="1"/>
    <col min="10198" max="10198" width="9" style="999"/>
    <col min="10199" max="10199" width="9.81640625" style="999" bestFit="1" customWidth="1"/>
    <col min="10200" max="10200" width="9.453125" style="999" bestFit="1" customWidth="1"/>
    <col min="10201" max="10201" width="9.81640625" style="999" bestFit="1" customWidth="1"/>
    <col min="10202" max="10439" width="9" style="999"/>
    <col min="10440" max="10440" width="4" style="999" customWidth="1"/>
    <col min="10441" max="10441" width="15.1796875" style="999" customWidth="1"/>
    <col min="10442" max="10442" width="0" style="999" hidden="1" customWidth="1"/>
    <col min="10443" max="10447" width="17.54296875" style="999" customWidth="1"/>
    <col min="10448" max="10448" width="12.54296875" style="999" customWidth="1"/>
    <col min="10449" max="10450" width="14.54296875" style="999" customWidth="1"/>
    <col min="10451" max="10451" width="11" style="999" bestFit="1" customWidth="1"/>
    <col min="10452" max="10452" width="9" style="999"/>
    <col min="10453" max="10453" width="9.81640625" style="999" bestFit="1" customWidth="1"/>
    <col min="10454" max="10454" width="9" style="999"/>
    <col min="10455" max="10455" width="9.81640625" style="999" bestFit="1" customWidth="1"/>
    <col min="10456" max="10456" width="9.453125" style="999" bestFit="1" customWidth="1"/>
    <col min="10457" max="10457" width="9.81640625" style="999" bestFit="1" customWidth="1"/>
    <col min="10458" max="10695" width="9" style="999"/>
    <col min="10696" max="10696" width="4" style="999" customWidth="1"/>
    <col min="10697" max="10697" width="15.1796875" style="999" customWidth="1"/>
    <col min="10698" max="10698" width="0" style="999" hidden="1" customWidth="1"/>
    <col min="10699" max="10703" width="17.54296875" style="999" customWidth="1"/>
    <col min="10704" max="10704" width="12.54296875" style="999" customWidth="1"/>
    <col min="10705" max="10706" width="14.54296875" style="999" customWidth="1"/>
    <col min="10707" max="10707" width="11" style="999" bestFit="1" customWidth="1"/>
    <col min="10708" max="10708" width="9" style="999"/>
    <col min="10709" max="10709" width="9.81640625" style="999" bestFit="1" customWidth="1"/>
    <col min="10710" max="10710" width="9" style="999"/>
    <col min="10711" max="10711" width="9.81640625" style="999" bestFit="1" customWidth="1"/>
    <col min="10712" max="10712" width="9.453125" style="999" bestFit="1" customWidth="1"/>
    <col min="10713" max="10713" width="9.81640625" style="999" bestFit="1" customWidth="1"/>
    <col min="10714" max="10951" width="9" style="999"/>
    <col min="10952" max="10952" width="4" style="999" customWidth="1"/>
    <col min="10953" max="10953" width="15.1796875" style="999" customWidth="1"/>
    <col min="10954" max="10954" width="0" style="999" hidden="1" customWidth="1"/>
    <col min="10955" max="10959" width="17.54296875" style="999" customWidth="1"/>
    <col min="10960" max="10960" width="12.54296875" style="999" customWidth="1"/>
    <col min="10961" max="10962" width="14.54296875" style="999" customWidth="1"/>
    <col min="10963" max="10963" width="11" style="999" bestFit="1" customWidth="1"/>
    <col min="10964" max="10964" width="9" style="999"/>
    <col min="10965" max="10965" width="9.81640625" style="999" bestFit="1" customWidth="1"/>
    <col min="10966" max="10966" width="9" style="999"/>
    <col min="10967" max="10967" width="9.81640625" style="999" bestFit="1" customWidth="1"/>
    <col min="10968" max="10968" width="9.453125" style="999" bestFit="1" customWidth="1"/>
    <col min="10969" max="10969" width="9.81640625" style="999" bestFit="1" customWidth="1"/>
    <col min="10970" max="11207" width="9" style="999"/>
    <col min="11208" max="11208" width="4" style="999" customWidth="1"/>
    <col min="11209" max="11209" width="15.1796875" style="999" customWidth="1"/>
    <col min="11210" max="11210" width="0" style="999" hidden="1" customWidth="1"/>
    <col min="11211" max="11215" width="17.54296875" style="999" customWidth="1"/>
    <col min="11216" max="11216" width="12.54296875" style="999" customWidth="1"/>
    <col min="11217" max="11218" width="14.54296875" style="999" customWidth="1"/>
    <col min="11219" max="11219" width="11" style="999" bestFit="1" customWidth="1"/>
    <col min="11220" max="11220" width="9" style="999"/>
    <col min="11221" max="11221" width="9.81640625" style="999" bestFit="1" customWidth="1"/>
    <col min="11222" max="11222" width="9" style="999"/>
    <col min="11223" max="11223" width="9.81640625" style="999" bestFit="1" customWidth="1"/>
    <col min="11224" max="11224" width="9.453125" style="999" bestFit="1" customWidth="1"/>
    <col min="11225" max="11225" width="9.81640625" style="999" bestFit="1" customWidth="1"/>
    <col min="11226" max="11463" width="9" style="999"/>
    <col min="11464" max="11464" width="4" style="999" customWidth="1"/>
    <col min="11465" max="11465" width="15.1796875" style="999" customWidth="1"/>
    <col min="11466" max="11466" width="0" style="999" hidden="1" customWidth="1"/>
    <col min="11467" max="11471" width="17.54296875" style="999" customWidth="1"/>
    <col min="11472" max="11472" width="12.54296875" style="999" customWidth="1"/>
    <col min="11473" max="11474" width="14.54296875" style="999" customWidth="1"/>
    <col min="11475" max="11475" width="11" style="999" bestFit="1" customWidth="1"/>
    <col min="11476" max="11476" width="9" style="999"/>
    <col min="11477" max="11477" width="9.81640625" style="999" bestFit="1" customWidth="1"/>
    <col min="11478" max="11478" width="9" style="999"/>
    <col min="11479" max="11479" width="9.81640625" style="999" bestFit="1" customWidth="1"/>
    <col min="11480" max="11480" width="9.453125" style="999" bestFit="1" customWidth="1"/>
    <col min="11481" max="11481" width="9.81640625" style="999" bestFit="1" customWidth="1"/>
    <col min="11482" max="11719" width="9" style="999"/>
    <col min="11720" max="11720" width="4" style="999" customWidth="1"/>
    <col min="11721" max="11721" width="15.1796875" style="999" customWidth="1"/>
    <col min="11722" max="11722" width="0" style="999" hidden="1" customWidth="1"/>
    <col min="11723" max="11727" width="17.54296875" style="999" customWidth="1"/>
    <col min="11728" max="11728" width="12.54296875" style="999" customWidth="1"/>
    <col min="11729" max="11730" width="14.54296875" style="999" customWidth="1"/>
    <col min="11731" max="11731" width="11" style="999" bestFit="1" customWidth="1"/>
    <col min="11732" max="11732" width="9" style="999"/>
    <col min="11733" max="11733" width="9.81640625" style="999" bestFit="1" customWidth="1"/>
    <col min="11734" max="11734" width="9" style="999"/>
    <col min="11735" max="11735" width="9.81640625" style="999" bestFit="1" customWidth="1"/>
    <col min="11736" max="11736" width="9.453125" style="999" bestFit="1" customWidth="1"/>
    <col min="11737" max="11737" width="9.81640625" style="999" bestFit="1" customWidth="1"/>
    <col min="11738" max="11975" width="9" style="999"/>
    <col min="11976" max="11976" width="4" style="999" customWidth="1"/>
    <col min="11977" max="11977" width="15.1796875" style="999" customWidth="1"/>
    <col min="11978" max="11978" width="0" style="999" hidden="1" customWidth="1"/>
    <col min="11979" max="11983" width="17.54296875" style="999" customWidth="1"/>
    <col min="11984" max="11984" width="12.54296875" style="999" customWidth="1"/>
    <col min="11985" max="11986" width="14.54296875" style="999" customWidth="1"/>
    <col min="11987" max="11987" width="11" style="999" bestFit="1" customWidth="1"/>
    <col min="11988" max="11988" width="9" style="999"/>
    <col min="11989" max="11989" width="9.81640625" style="999" bestFit="1" customWidth="1"/>
    <col min="11990" max="11990" width="9" style="999"/>
    <col min="11991" max="11991" width="9.81640625" style="999" bestFit="1" customWidth="1"/>
    <col min="11992" max="11992" width="9.453125" style="999" bestFit="1" customWidth="1"/>
    <col min="11993" max="11993" width="9.81640625" style="999" bestFit="1" customWidth="1"/>
    <col min="11994" max="12231" width="9" style="999"/>
    <col min="12232" max="12232" width="4" style="999" customWidth="1"/>
    <col min="12233" max="12233" width="15.1796875" style="999" customWidth="1"/>
    <col min="12234" max="12234" width="0" style="999" hidden="1" customWidth="1"/>
    <col min="12235" max="12239" width="17.54296875" style="999" customWidth="1"/>
    <col min="12240" max="12240" width="12.54296875" style="999" customWidth="1"/>
    <col min="12241" max="12242" width="14.54296875" style="999" customWidth="1"/>
    <col min="12243" max="12243" width="11" style="999" bestFit="1" customWidth="1"/>
    <col min="12244" max="12244" width="9" style="999"/>
    <col min="12245" max="12245" width="9.81640625" style="999" bestFit="1" customWidth="1"/>
    <col min="12246" max="12246" width="9" style="999"/>
    <col min="12247" max="12247" width="9.81640625" style="999" bestFit="1" customWidth="1"/>
    <col min="12248" max="12248" width="9.453125" style="999" bestFit="1" customWidth="1"/>
    <col min="12249" max="12249" width="9.81640625" style="999" bestFit="1" customWidth="1"/>
    <col min="12250" max="12487" width="9" style="999"/>
    <col min="12488" max="12488" width="4" style="999" customWidth="1"/>
    <col min="12489" max="12489" width="15.1796875" style="999" customWidth="1"/>
    <col min="12490" max="12490" width="0" style="999" hidden="1" customWidth="1"/>
    <col min="12491" max="12495" width="17.54296875" style="999" customWidth="1"/>
    <col min="12496" max="12496" width="12.54296875" style="999" customWidth="1"/>
    <col min="12497" max="12498" width="14.54296875" style="999" customWidth="1"/>
    <col min="12499" max="12499" width="11" style="999" bestFit="1" customWidth="1"/>
    <col min="12500" max="12500" width="9" style="999"/>
    <col min="12501" max="12501" width="9.81640625" style="999" bestFit="1" customWidth="1"/>
    <col min="12502" max="12502" width="9" style="999"/>
    <col min="12503" max="12503" width="9.81640625" style="999" bestFit="1" customWidth="1"/>
    <col min="12504" max="12504" width="9.453125" style="999" bestFit="1" customWidth="1"/>
    <col min="12505" max="12505" width="9.81640625" style="999" bestFit="1" customWidth="1"/>
    <col min="12506" max="12743" width="9" style="999"/>
    <col min="12744" max="12744" width="4" style="999" customWidth="1"/>
    <col min="12745" max="12745" width="15.1796875" style="999" customWidth="1"/>
    <col min="12746" max="12746" width="0" style="999" hidden="1" customWidth="1"/>
    <col min="12747" max="12751" width="17.54296875" style="999" customWidth="1"/>
    <col min="12752" max="12752" width="12.54296875" style="999" customWidth="1"/>
    <col min="12753" max="12754" width="14.54296875" style="999" customWidth="1"/>
    <col min="12755" max="12755" width="11" style="999" bestFit="1" customWidth="1"/>
    <col min="12756" max="12756" width="9" style="999"/>
    <col min="12757" max="12757" width="9.81640625" style="999" bestFit="1" customWidth="1"/>
    <col min="12758" max="12758" width="9" style="999"/>
    <col min="12759" max="12759" width="9.81640625" style="999" bestFit="1" customWidth="1"/>
    <col min="12760" max="12760" width="9.453125" style="999" bestFit="1" customWidth="1"/>
    <col min="12761" max="12761" width="9.81640625" style="999" bestFit="1" customWidth="1"/>
    <col min="12762" max="12999" width="9" style="999"/>
    <col min="13000" max="13000" width="4" style="999" customWidth="1"/>
    <col min="13001" max="13001" width="15.1796875" style="999" customWidth="1"/>
    <col min="13002" max="13002" width="0" style="999" hidden="1" customWidth="1"/>
    <col min="13003" max="13007" width="17.54296875" style="999" customWidth="1"/>
    <col min="13008" max="13008" width="12.54296875" style="999" customWidth="1"/>
    <col min="13009" max="13010" width="14.54296875" style="999" customWidth="1"/>
    <col min="13011" max="13011" width="11" style="999" bestFit="1" customWidth="1"/>
    <col min="13012" max="13012" width="9" style="999"/>
    <col min="13013" max="13013" width="9.81640625" style="999" bestFit="1" customWidth="1"/>
    <col min="13014" max="13014" width="9" style="999"/>
    <col min="13015" max="13015" width="9.81640625" style="999" bestFit="1" customWidth="1"/>
    <col min="13016" max="13016" width="9.453125" style="999" bestFit="1" customWidth="1"/>
    <col min="13017" max="13017" width="9.81640625" style="999" bestFit="1" customWidth="1"/>
    <col min="13018" max="13255" width="9" style="999"/>
    <col min="13256" max="13256" width="4" style="999" customWidth="1"/>
    <col min="13257" max="13257" width="15.1796875" style="999" customWidth="1"/>
    <col min="13258" max="13258" width="0" style="999" hidden="1" customWidth="1"/>
    <col min="13259" max="13263" width="17.54296875" style="999" customWidth="1"/>
    <col min="13264" max="13264" width="12.54296875" style="999" customWidth="1"/>
    <col min="13265" max="13266" width="14.54296875" style="999" customWidth="1"/>
    <col min="13267" max="13267" width="11" style="999" bestFit="1" customWidth="1"/>
    <col min="13268" max="13268" width="9" style="999"/>
    <col min="13269" max="13269" width="9.81640625" style="999" bestFit="1" customWidth="1"/>
    <col min="13270" max="13270" width="9" style="999"/>
    <col min="13271" max="13271" width="9.81640625" style="999" bestFit="1" customWidth="1"/>
    <col min="13272" max="13272" width="9.453125" style="999" bestFit="1" customWidth="1"/>
    <col min="13273" max="13273" width="9.81640625" style="999" bestFit="1" customWidth="1"/>
    <col min="13274" max="13511" width="9" style="999"/>
    <col min="13512" max="13512" width="4" style="999" customWidth="1"/>
    <col min="13513" max="13513" width="15.1796875" style="999" customWidth="1"/>
    <col min="13514" max="13514" width="0" style="999" hidden="1" customWidth="1"/>
    <col min="13515" max="13519" width="17.54296875" style="999" customWidth="1"/>
    <col min="13520" max="13520" width="12.54296875" style="999" customWidth="1"/>
    <col min="13521" max="13522" width="14.54296875" style="999" customWidth="1"/>
    <col min="13523" max="13523" width="11" style="999" bestFit="1" customWidth="1"/>
    <col min="13524" max="13524" width="9" style="999"/>
    <col min="13525" max="13525" width="9.81640625" style="999" bestFit="1" customWidth="1"/>
    <col min="13526" max="13526" width="9" style="999"/>
    <col min="13527" max="13527" width="9.81640625" style="999" bestFit="1" customWidth="1"/>
    <col min="13528" max="13528" width="9.453125" style="999" bestFit="1" customWidth="1"/>
    <col min="13529" max="13529" width="9.81640625" style="999" bestFit="1" customWidth="1"/>
    <col min="13530" max="13767" width="9" style="999"/>
    <col min="13768" max="13768" width="4" style="999" customWidth="1"/>
    <col min="13769" max="13769" width="15.1796875" style="999" customWidth="1"/>
    <col min="13770" max="13770" width="0" style="999" hidden="1" customWidth="1"/>
    <col min="13771" max="13775" width="17.54296875" style="999" customWidth="1"/>
    <col min="13776" max="13776" width="12.54296875" style="999" customWidth="1"/>
    <col min="13777" max="13778" width="14.54296875" style="999" customWidth="1"/>
    <col min="13779" max="13779" width="11" style="999" bestFit="1" customWidth="1"/>
    <col min="13780" max="13780" width="9" style="999"/>
    <col min="13781" max="13781" width="9.81640625" style="999" bestFit="1" customWidth="1"/>
    <col min="13782" max="13782" width="9" style="999"/>
    <col min="13783" max="13783" width="9.81640625" style="999" bestFit="1" customWidth="1"/>
    <col min="13784" max="13784" width="9.453125" style="999" bestFit="1" customWidth="1"/>
    <col min="13785" max="13785" width="9.81640625" style="999" bestFit="1" customWidth="1"/>
    <col min="13786" max="14023" width="9" style="999"/>
    <col min="14024" max="14024" width="4" style="999" customWidth="1"/>
    <col min="14025" max="14025" width="15.1796875" style="999" customWidth="1"/>
    <col min="14026" max="14026" width="0" style="999" hidden="1" customWidth="1"/>
    <col min="14027" max="14031" width="17.54296875" style="999" customWidth="1"/>
    <col min="14032" max="14032" width="12.54296875" style="999" customWidth="1"/>
    <col min="14033" max="14034" width="14.54296875" style="999" customWidth="1"/>
    <col min="14035" max="14035" width="11" style="999" bestFit="1" customWidth="1"/>
    <col min="14036" max="14036" width="9" style="999"/>
    <col min="14037" max="14037" width="9.81640625" style="999" bestFit="1" customWidth="1"/>
    <col min="14038" max="14038" width="9" style="999"/>
    <col min="14039" max="14039" width="9.81640625" style="999" bestFit="1" customWidth="1"/>
    <col min="14040" max="14040" width="9.453125" style="999" bestFit="1" customWidth="1"/>
    <col min="14041" max="14041" width="9.81640625" style="999" bestFit="1" customWidth="1"/>
    <col min="14042" max="14279" width="9" style="999"/>
    <col min="14280" max="14280" width="4" style="999" customWidth="1"/>
    <col min="14281" max="14281" width="15.1796875" style="999" customWidth="1"/>
    <col min="14282" max="14282" width="0" style="999" hidden="1" customWidth="1"/>
    <col min="14283" max="14287" width="17.54296875" style="999" customWidth="1"/>
    <col min="14288" max="14288" width="12.54296875" style="999" customWidth="1"/>
    <col min="14289" max="14290" width="14.54296875" style="999" customWidth="1"/>
    <col min="14291" max="14291" width="11" style="999" bestFit="1" customWidth="1"/>
    <col min="14292" max="14292" width="9" style="999"/>
    <col min="14293" max="14293" width="9.81640625" style="999" bestFit="1" customWidth="1"/>
    <col min="14294" max="14294" width="9" style="999"/>
    <col min="14295" max="14295" width="9.81640625" style="999" bestFit="1" customWidth="1"/>
    <col min="14296" max="14296" width="9.453125" style="999" bestFit="1" customWidth="1"/>
    <col min="14297" max="14297" width="9.81640625" style="999" bestFit="1" customWidth="1"/>
    <col min="14298" max="14535" width="9" style="999"/>
    <col min="14536" max="14536" width="4" style="999" customWidth="1"/>
    <col min="14537" max="14537" width="15.1796875" style="999" customWidth="1"/>
    <col min="14538" max="14538" width="0" style="999" hidden="1" customWidth="1"/>
    <col min="14539" max="14543" width="17.54296875" style="999" customWidth="1"/>
    <col min="14544" max="14544" width="12.54296875" style="999" customWidth="1"/>
    <col min="14545" max="14546" width="14.54296875" style="999" customWidth="1"/>
    <col min="14547" max="14547" width="11" style="999" bestFit="1" customWidth="1"/>
    <col min="14548" max="14548" width="9" style="999"/>
    <col min="14549" max="14549" width="9.81640625" style="999" bestFit="1" customWidth="1"/>
    <col min="14550" max="14550" width="9" style="999"/>
    <col min="14551" max="14551" width="9.81640625" style="999" bestFit="1" customWidth="1"/>
    <col min="14552" max="14552" width="9.453125" style="999" bestFit="1" customWidth="1"/>
    <col min="14553" max="14553" width="9.81640625" style="999" bestFit="1" customWidth="1"/>
    <col min="14554" max="14791" width="9" style="999"/>
    <col min="14792" max="14792" width="4" style="999" customWidth="1"/>
    <col min="14793" max="14793" width="15.1796875" style="999" customWidth="1"/>
    <col min="14794" max="14794" width="0" style="999" hidden="1" customWidth="1"/>
    <col min="14795" max="14799" width="17.54296875" style="999" customWidth="1"/>
    <col min="14800" max="14800" width="12.54296875" style="999" customWidth="1"/>
    <col min="14801" max="14802" width="14.54296875" style="999" customWidth="1"/>
    <col min="14803" max="14803" width="11" style="999" bestFit="1" customWidth="1"/>
    <col min="14804" max="14804" width="9" style="999"/>
    <col min="14805" max="14805" width="9.81640625" style="999" bestFit="1" customWidth="1"/>
    <col min="14806" max="14806" width="9" style="999"/>
    <col min="14807" max="14807" width="9.81640625" style="999" bestFit="1" customWidth="1"/>
    <col min="14808" max="14808" width="9.453125" style="999" bestFit="1" customWidth="1"/>
    <col min="14809" max="14809" width="9.81640625" style="999" bestFit="1" customWidth="1"/>
    <col min="14810" max="15047" width="9" style="999"/>
    <col min="15048" max="15048" width="4" style="999" customWidth="1"/>
    <col min="15049" max="15049" width="15.1796875" style="999" customWidth="1"/>
    <col min="15050" max="15050" width="0" style="999" hidden="1" customWidth="1"/>
    <col min="15051" max="15055" width="17.54296875" style="999" customWidth="1"/>
    <col min="15056" max="15056" width="12.54296875" style="999" customWidth="1"/>
    <col min="15057" max="15058" width="14.54296875" style="999" customWidth="1"/>
    <col min="15059" max="15059" width="11" style="999" bestFit="1" customWidth="1"/>
    <col min="15060" max="15060" width="9" style="999"/>
    <col min="15061" max="15061" width="9.81640625" style="999" bestFit="1" customWidth="1"/>
    <col min="15062" max="15062" width="9" style="999"/>
    <col min="15063" max="15063" width="9.81640625" style="999" bestFit="1" customWidth="1"/>
    <col min="15064" max="15064" width="9.453125" style="999" bestFit="1" customWidth="1"/>
    <col min="15065" max="15065" width="9.81640625" style="999" bestFit="1" customWidth="1"/>
    <col min="15066" max="15303" width="9" style="999"/>
    <col min="15304" max="15304" width="4" style="999" customWidth="1"/>
    <col min="15305" max="15305" width="15.1796875" style="999" customWidth="1"/>
    <col min="15306" max="15306" width="0" style="999" hidden="1" customWidth="1"/>
    <col min="15307" max="15311" width="17.54296875" style="999" customWidth="1"/>
    <col min="15312" max="15312" width="12.54296875" style="999" customWidth="1"/>
    <col min="15313" max="15314" width="14.54296875" style="999" customWidth="1"/>
    <col min="15315" max="15315" width="11" style="999" bestFit="1" customWidth="1"/>
    <col min="15316" max="15316" width="9" style="999"/>
    <col min="15317" max="15317" width="9.81640625" style="999" bestFit="1" customWidth="1"/>
    <col min="15318" max="15318" width="9" style="999"/>
    <col min="15319" max="15319" width="9.81640625" style="999" bestFit="1" customWidth="1"/>
    <col min="15320" max="15320" width="9.453125" style="999" bestFit="1" customWidth="1"/>
    <col min="15321" max="15321" width="9.81640625" style="999" bestFit="1" customWidth="1"/>
    <col min="15322" max="15559" width="9" style="999"/>
    <col min="15560" max="15560" width="4" style="999" customWidth="1"/>
    <col min="15561" max="15561" width="15.1796875" style="999" customWidth="1"/>
    <col min="15562" max="15562" width="0" style="999" hidden="1" customWidth="1"/>
    <col min="15563" max="15567" width="17.54296875" style="999" customWidth="1"/>
    <col min="15568" max="15568" width="12.54296875" style="999" customWidth="1"/>
    <col min="15569" max="15570" width="14.54296875" style="999" customWidth="1"/>
    <col min="15571" max="15571" width="11" style="999" bestFit="1" customWidth="1"/>
    <col min="15572" max="15572" width="9" style="999"/>
    <col min="15573" max="15573" width="9.81640625" style="999" bestFit="1" customWidth="1"/>
    <col min="15574" max="15574" width="9" style="999"/>
    <col min="15575" max="15575" width="9.81640625" style="999" bestFit="1" customWidth="1"/>
    <col min="15576" max="15576" width="9.453125" style="999" bestFit="1" customWidth="1"/>
    <col min="15577" max="15577" width="9.81640625" style="999" bestFit="1" customWidth="1"/>
    <col min="15578" max="15815" width="9" style="999"/>
    <col min="15816" max="15816" width="4" style="999" customWidth="1"/>
    <col min="15817" max="15817" width="15.1796875" style="999" customWidth="1"/>
    <col min="15818" max="15818" width="0" style="999" hidden="1" customWidth="1"/>
    <col min="15819" max="15823" width="17.54296875" style="999" customWidth="1"/>
    <col min="15824" max="15824" width="12.54296875" style="999" customWidth="1"/>
    <col min="15825" max="15826" width="14.54296875" style="999" customWidth="1"/>
    <col min="15827" max="15827" width="11" style="999" bestFit="1" customWidth="1"/>
    <col min="15828" max="15828" width="9" style="999"/>
    <col min="15829" max="15829" width="9.81640625" style="999" bestFit="1" customWidth="1"/>
    <col min="15830" max="15830" width="9" style="999"/>
    <col min="15831" max="15831" width="9.81640625" style="999" bestFit="1" customWidth="1"/>
    <col min="15832" max="15832" width="9.453125" style="999" bestFit="1" customWidth="1"/>
    <col min="15833" max="15833" width="9.81640625" style="999" bestFit="1" customWidth="1"/>
    <col min="15834" max="16071" width="9" style="999"/>
    <col min="16072" max="16072" width="4" style="999" customWidth="1"/>
    <col min="16073" max="16073" width="15.1796875" style="999" customWidth="1"/>
    <col min="16074" max="16074" width="0" style="999" hidden="1" customWidth="1"/>
    <col min="16075" max="16079" width="17.54296875" style="999" customWidth="1"/>
    <col min="16080" max="16080" width="12.54296875" style="999" customWidth="1"/>
    <col min="16081" max="16082" width="14.54296875" style="999" customWidth="1"/>
    <col min="16083" max="16083" width="11" style="999" bestFit="1" customWidth="1"/>
    <col min="16084" max="16084" width="9" style="999"/>
    <col min="16085" max="16085" width="9.81640625" style="999" bestFit="1" customWidth="1"/>
    <col min="16086" max="16086" width="9" style="999"/>
    <col min="16087" max="16087" width="9.81640625" style="999" bestFit="1" customWidth="1"/>
    <col min="16088" max="16088" width="9.453125" style="999" bestFit="1" customWidth="1"/>
    <col min="16089" max="16089" width="9.81640625" style="999" bestFit="1" customWidth="1"/>
    <col min="16090" max="16384" width="9" style="999"/>
  </cols>
  <sheetData>
    <row r="1" spans="1:117" s="32" customFormat="1" ht="21">
      <c r="A1" s="28"/>
      <c r="B1" s="29"/>
      <c r="C1" s="1062" t="s">
        <v>393</v>
      </c>
      <c r="D1" s="1062"/>
      <c r="E1" s="1062"/>
      <c r="F1" s="1062"/>
      <c r="G1" s="1062"/>
      <c r="H1" s="1062"/>
      <c r="I1" s="1062"/>
      <c r="J1" s="1062"/>
      <c r="K1" s="1062"/>
      <c r="L1" s="1062"/>
      <c r="M1" s="1062"/>
      <c r="N1" s="1062"/>
      <c r="O1" s="1062"/>
      <c r="P1" s="1062"/>
      <c r="Q1" s="1062"/>
      <c r="R1" s="1062"/>
      <c r="S1" s="1062"/>
      <c r="T1" s="1062"/>
      <c r="U1" s="1062"/>
      <c r="V1" s="1062"/>
      <c r="W1" s="1062"/>
      <c r="X1" s="1062"/>
      <c r="Y1" s="33"/>
      <c r="Z1" s="33"/>
      <c r="AA1" s="33"/>
      <c r="AB1" s="33"/>
      <c r="AC1" s="33"/>
      <c r="AD1" s="33"/>
      <c r="AE1" s="33"/>
      <c r="AF1" s="33"/>
      <c r="AG1" s="33"/>
      <c r="AH1" s="33"/>
      <c r="AI1" s="33"/>
      <c r="AJ1" s="33"/>
      <c r="AK1" s="33"/>
      <c r="AL1" s="33"/>
      <c r="AM1" s="33"/>
      <c r="AN1" s="33"/>
      <c r="AO1" s="33"/>
      <c r="AP1" s="33"/>
      <c r="AQ1" s="33"/>
      <c r="AR1" s="33"/>
      <c r="AS1" s="33"/>
      <c r="AT1" s="33"/>
      <c r="AU1" s="33"/>
      <c r="AV1" s="33"/>
      <c r="AW1" s="33"/>
      <c r="AX1" s="33"/>
      <c r="AY1" s="33"/>
      <c r="AZ1" s="33"/>
      <c r="BA1" s="33"/>
      <c r="BB1" s="34"/>
    </row>
    <row r="2" spans="1:117" s="32" customFormat="1" ht="21">
      <c r="A2" s="28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Y2" s="33"/>
      <c r="Z2" s="33"/>
      <c r="AA2" s="33"/>
      <c r="AB2" s="33"/>
      <c r="AC2" s="33"/>
      <c r="AD2" s="33"/>
      <c r="AE2" s="33"/>
      <c r="AF2" s="33"/>
      <c r="AG2" s="33"/>
      <c r="AH2" s="33"/>
      <c r="AI2" s="33"/>
      <c r="AJ2" s="33"/>
      <c r="AK2" s="33"/>
      <c r="AL2" s="33"/>
      <c r="AM2" s="33"/>
      <c r="AN2" s="33"/>
      <c r="AO2" s="33"/>
      <c r="AP2" s="33"/>
      <c r="AQ2" s="33"/>
      <c r="AR2" s="33"/>
      <c r="AS2" s="33"/>
      <c r="AT2" s="33"/>
      <c r="AU2" s="33"/>
      <c r="AV2" s="33"/>
      <c r="AW2" s="33"/>
      <c r="AX2" s="33"/>
      <c r="AY2" s="33"/>
      <c r="AZ2" s="33"/>
      <c r="BA2" s="33"/>
      <c r="BB2" s="33"/>
      <c r="BC2" s="34"/>
    </row>
    <row r="3" spans="1:117" s="32" customFormat="1" ht="12" customHeight="1" thickBot="1">
      <c r="A3" s="35"/>
      <c r="B3" s="37"/>
      <c r="C3" s="37"/>
      <c r="D3" s="93"/>
      <c r="E3" s="94"/>
      <c r="F3" s="94"/>
      <c r="G3" s="94"/>
      <c r="H3" s="94"/>
      <c r="I3" s="94"/>
      <c r="J3" s="94"/>
      <c r="K3" s="94"/>
      <c r="L3" s="94"/>
      <c r="M3" s="94"/>
      <c r="N3" s="94"/>
      <c r="O3" s="94"/>
      <c r="P3" s="38"/>
      <c r="Q3" s="94"/>
      <c r="R3" s="94"/>
      <c r="S3" s="94"/>
      <c r="T3" s="94"/>
      <c r="U3" s="94"/>
      <c r="V3" s="94"/>
      <c r="W3" s="94"/>
      <c r="X3" s="38" t="s">
        <v>274</v>
      </c>
      <c r="Y3" s="31"/>
      <c r="Z3" s="31"/>
      <c r="AA3" s="791"/>
      <c r="AB3" s="791"/>
      <c r="AC3" s="791"/>
      <c r="AD3" s="791"/>
      <c r="AE3" s="791"/>
      <c r="AF3" s="791"/>
      <c r="AG3" s="791"/>
      <c r="AH3" s="791"/>
      <c r="AI3" s="791"/>
      <c r="AJ3" s="791"/>
      <c r="AK3" s="791"/>
      <c r="AL3" s="791"/>
      <c r="AM3" s="791"/>
      <c r="AN3" s="791"/>
      <c r="AO3" s="791"/>
      <c r="AP3" s="791"/>
      <c r="AQ3" s="791"/>
      <c r="AR3" s="791"/>
      <c r="AS3" s="791"/>
      <c r="AT3" s="791"/>
      <c r="AU3" s="791"/>
      <c r="AV3" s="791"/>
      <c r="AW3" s="791"/>
      <c r="AX3" s="791"/>
      <c r="AY3" s="791"/>
      <c r="AZ3" s="791"/>
      <c r="BA3" s="791"/>
      <c r="BB3" s="791"/>
      <c r="BC3" s="791"/>
      <c r="BD3" s="791"/>
      <c r="BE3" s="791"/>
      <c r="BF3" s="791"/>
      <c r="BG3" s="791"/>
      <c r="BH3" s="791"/>
      <c r="BI3" s="791"/>
      <c r="BJ3" s="791"/>
      <c r="BK3" s="791"/>
      <c r="BL3" s="791"/>
      <c r="BM3" s="791"/>
      <c r="BN3" s="791"/>
      <c r="BO3" s="791"/>
      <c r="BP3" s="791"/>
      <c r="BQ3" s="791"/>
      <c r="BR3" s="791"/>
    </row>
    <row r="4" spans="1:117" s="42" customFormat="1" ht="43.5" customHeight="1" thickBot="1">
      <c r="A4" s="39"/>
      <c r="B4" s="143" t="s">
        <v>275</v>
      </c>
      <c r="C4" s="144" t="s">
        <v>394</v>
      </c>
      <c r="D4" s="145" t="s">
        <v>3</v>
      </c>
      <c r="E4" s="146" t="s">
        <v>236</v>
      </c>
      <c r="F4" s="147" t="s">
        <v>256</v>
      </c>
      <c r="G4" s="147" t="s">
        <v>238</v>
      </c>
      <c r="H4" s="147" t="s">
        <v>239</v>
      </c>
      <c r="I4" s="147" t="s">
        <v>240</v>
      </c>
      <c r="J4" s="147" t="s">
        <v>279</v>
      </c>
      <c r="K4" s="147" t="s">
        <v>242</v>
      </c>
      <c r="L4" s="147" t="s">
        <v>243</v>
      </c>
      <c r="M4" s="147" t="s">
        <v>244</v>
      </c>
      <c r="N4" s="148" t="s">
        <v>280</v>
      </c>
      <c r="O4" s="148" t="s">
        <v>395</v>
      </c>
      <c r="P4" s="149" t="s">
        <v>247</v>
      </c>
      <c r="Q4" s="150" t="s">
        <v>248</v>
      </c>
      <c r="R4" s="150" t="s">
        <v>396</v>
      </c>
      <c r="S4" s="150" t="s">
        <v>250</v>
      </c>
      <c r="T4" s="150" t="s">
        <v>251</v>
      </c>
      <c r="U4" s="150" t="s">
        <v>282</v>
      </c>
      <c r="V4" s="151" t="s">
        <v>253</v>
      </c>
      <c r="W4" s="152" t="s">
        <v>254</v>
      </c>
      <c r="X4" s="153" t="s">
        <v>255</v>
      </c>
      <c r="Y4" s="108"/>
      <c r="Z4" s="40"/>
      <c r="AA4" s="804"/>
      <c r="AB4" s="805"/>
      <c r="AC4" s="806"/>
      <c r="AD4" s="806"/>
      <c r="AE4" s="806"/>
      <c r="AF4" s="806"/>
      <c r="AG4" s="806"/>
      <c r="AH4" s="806"/>
      <c r="AI4" s="806"/>
      <c r="AJ4" s="806"/>
      <c r="AK4" s="806"/>
      <c r="AL4" s="804"/>
      <c r="AM4" s="804"/>
      <c r="AN4" s="804"/>
      <c r="AO4" s="806"/>
      <c r="AP4" s="806"/>
      <c r="AQ4" s="806"/>
      <c r="AR4" s="806"/>
      <c r="AS4" s="806"/>
      <c r="AT4" s="804"/>
      <c r="AU4" s="804"/>
      <c r="AV4" s="804"/>
      <c r="AW4" s="804"/>
      <c r="AX4" s="805"/>
      <c r="AY4" s="806"/>
      <c r="AZ4" s="806"/>
      <c r="BA4" s="806"/>
      <c r="BB4" s="806"/>
      <c r="BC4" s="806"/>
      <c r="BD4" s="806"/>
      <c r="BE4" s="806"/>
      <c r="BF4" s="806"/>
      <c r="BG4" s="806"/>
      <c r="BH4" s="804"/>
      <c r="BI4" s="804"/>
      <c r="BJ4" s="804"/>
      <c r="BK4" s="806"/>
      <c r="BL4" s="806"/>
      <c r="BM4" s="806"/>
      <c r="BN4" s="806"/>
      <c r="BO4" s="806"/>
      <c r="BP4" s="804"/>
      <c r="BQ4" s="804"/>
      <c r="BR4" s="804"/>
      <c r="BS4" s="40"/>
      <c r="BT4" s="40"/>
      <c r="BU4" s="40"/>
      <c r="BV4" s="40"/>
      <c r="BW4" s="40"/>
      <c r="BX4" s="40"/>
      <c r="BY4" s="40"/>
      <c r="BZ4" s="40"/>
      <c r="CA4" s="40"/>
      <c r="CB4" s="40"/>
      <c r="CD4" s="40"/>
      <c r="CE4" s="40"/>
      <c r="CF4" s="40"/>
      <c r="CG4" s="40"/>
      <c r="CH4" s="40"/>
      <c r="CI4" s="40"/>
      <c r="CJ4" s="40"/>
      <c r="CK4" s="40"/>
      <c r="CL4" s="40"/>
      <c r="CM4" s="40"/>
      <c r="CN4" s="40"/>
      <c r="CO4" s="40"/>
      <c r="CP4" s="40"/>
      <c r="CQ4" s="40"/>
      <c r="CR4" s="40"/>
      <c r="CS4" s="40"/>
      <c r="CT4" s="40"/>
      <c r="CU4" s="40"/>
      <c r="CV4" s="40"/>
      <c r="CW4" s="40"/>
      <c r="CX4" s="40"/>
      <c r="CY4" s="40"/>
      <c r="CZ4" s="40"/>
      <c r="DA4" s="40"/>
      <c r="DB4" s="40"/>
      <c r="DC4" s="40"/>
      <c r="DD4" s="40"/>
      <c r="DE4" s="40"/>
      <c r="DF4" s="40"/>
      <c r="DG4" s="40"/>
      <c r="DH4" s="40"/>
      <c r="DI4" s="40"/>
      <c r="DJ4" s="40"/>
      <c r="DL4" s="40"/>
      <c r="DM4" s="40"/>
    </row>
    <row r="5" spans="1:117" s="47" customFormat="1" ht="16" customHeight="1">
      <c r="A5" s="43"/>
      <c r="B5" s="154"/>
      <c r="C5" s="155">
        <v>1</v>
      </c>
      <c r="D5" s="156" t="s">
        <v>5</v>
      </c>
      <c r="E5" s="157">
        <v>324.29783680682965</v>
      </c>
      <c r="F5" s="158">
        <v>8004.2278069520153</v>
      </c>
      <c r="G5" s="158">
        <v>46.519884283426435</v>
      </c>
      <c r="H5" s="158">
        <v>31.475621741160037</v>
      </c>
      <c r="I5" s="158">
        <v>4.7162734752799897</v>
      </c>
      <c r="J5" s="159">
        <v>406.03820352777518</v>
      </c>
      <c r="K5" s="159">
        <v>9.0318767016349923</v>
      </c>
      <c r="L5" s="159">
        <v>600.16563636873991</v>
      </c>
      <c r="M5" s="159">
        <v>2.4433660527188525</v>
      </c>
      <c r="N5" s="159">
        <v>101.97305295908895</v>
      </c>
      <c r="O5" s="158">
        <v>1.7470000000000001</v>
      </c>
      <c r="P5" s="160">
        <v>0.51920115750001183</v>
      </c>
      <c r="Q5" s="158">
        <v>93.11836783332275</v>
      </c>
      <c r="R5" s="159">
        <v>404.35845429669882</v>
      </c>
      <c r="S5" s="159">
        <v>103.30525491027787</v>
      </c>
      <c r="T5" s="159">
        <v>4615.8330029215012</v>
      </c>
      <c r="U5" s="159">
        <v>20176.010100000003</v>
      </c>
      <c r="V5" s="159">
        <v>42.78992436501381</v>
      </c>
      <c r="W5" s="161">
        <v>1254.1504087564572</v>
      </c>
      <c r="X5" s="162">
        <v>36222.721273109448</v>
      </c>
      <c r="Y5" s="46"/>
      <c r="Z5" s="826"/>
      <c r="AA5" s="827"/>
      <c r="AB5" s="792"/>
      <c r="AC5" s="802"/>
      <c r="AD5" s="802"/>
      <c r="AE5" s="802"/>
      <c r="AF5" s="802"/>
      <c r="AG5" s="802"/>
      <c r="AH5" s="803"/>
      <c r="AI5" s="803"/>
      <c r="AJ5" s="803"/>
      <c r="AK5" s="803"/>
      <c r="AL5" s="803"/>
      <c r="AM5" s="802"/>
      <c r="AN5" s="802"/>
      <c r="AO5" s="802"/>
      <c r="AP5" s="803"/>
      <c r="AQ5" s="803"/>
      <c r="AR5" s="803"/>
      <c r="AS5" s="803"/>
      <c r="AT5" s="803"/>
      <c r="AU5" s="802"/>
      <c r="AV5" s="802"/>
      <c r="AW5" s="807"/>
      <c r="AX5" s="792"/>
      <c r="AY5" s="808"/>
      <c r="AZ5" s="808"/>
      <c r="BA5" s="808"/>
      <c r="BB5" s="808"/>
      <c r="BC5" s="808"/>
      <c r="BD5" s="808"/>
      <c r="BE5" s="808"/>
      <c r="BF5" s="808"/>
      <c r="BG5" s="808"/>
      <c r="BH5" s="808"/>
      <c r="BI5" s="808"/>
      <c r="BJ5" s="808"/>
      <c r="BK5" s="808"/>
      <c r="BL5" s="808"/>
      <c r="BM5" s="808"/>
      <c r="BN5" s="808"/>
      <c r="BO5" s="808"/>
      <c r="BP5" s="808"/>
      <c r="BQ5" s="808"/>
      <c r="BR5" s="808"/>
    </row>
    <row r="6" spans="1:117" s="50" customFormat="1" ht="16" customHeight="1">
      <c r="A6" s="35"/>
      <c r="B6" s="163"/>
      <c r="C6" s="155">
        <v>2</v>
      </c>
      <c r="D6" s="164" t="s">
        <v>6</v>
      </c>
      <c r="E6" s="165">
        <v>12.672519560815051</v>
      </c>
      <c r="F6" s="129">
        <v>1273.3005989513806</v>
      </c>
      <c r="G6" s="129">
        <v>12.436853046827032</v>
      </c>
      <c r="H6" s="129">
        <v>7.4979349460296483</v>
      </c>
      <c r="I6" s="129">
        <v>10.005654411937609</v>
      </c>
      <c r="J6" s="114">
        <v>49.6534939175692</v>
      </c>
      <c r="K6" s="114">
        <v>5.0869999999999997</v>
      </c>
      <c r="L6" s="114">
        <v>81.678531377352314</v>
      </c>
      <c r="M6" s="114">
        <v>0.93100000000000005</v>
      </c>
      <c r="N6" s="114">
        <v>43.255000000000003</v>
      </c>
      <c r="O6" s="129">
        <v>3.2930000000000001</v>
      </c>
      <c r="P6" s="166">
        <v>8.3587230445247088E-3</v>
      </c>
      <c r="Q6" s="129">
        <v>20.478175886480241</v>
      </c>
      <c r="R6" s="114">
        <v>69.521581579739092</v>
      </c>
      <c r="S6" s="114">
        <v>24.68015540950455</v>
      </c>
      <c r="T6" s="114">
        <v>919.46705702592476</v>
      </c>
      <c r="U6" s="114">
        <v>2104.1921499999999</v>
      </c>
      <c r="V6" s="114">
        <v>0.6658284430014495</v>
      </c>
      <c r="W6" s="167">
        <v>31.229769531513313</v>
      </c>
      <c r="X6" s="168">
        <v>4670.0546628111197</v>
      </c>
      <c r="Y6" s="49"/>
      <c r="Z6" s="826"/>
      <c r="AA6" s="827"/>
      <c r="AB6" s="809"/>
      <c r="AC6" s="802"/>
      <c r="AD6" s="802"/>
      <c r="AE6" s="802"/>
      <c r="AF6" s="802"/>
      <c r="AG6" s="802"/>
      <c r="AH6" s="803"/>
      <c r="AI6" s="803"/>
      <c r="AJ6" s="803"/>
      <c r="AK6" s="803"/>
      <c r="AL6" s="803"/>
      <c r="AM6" s="802"/>
      <c r="AN6" s="802"/>
      <c r="AO6" s="802"/>
      <c r="AP6" s="803"/>
      <c r="AQ6" s="803"/>
      <c r="AR6" s="803"/>
      <c r="AS6" s="803"/>
      <c r="AT6" s="803"/>
      <c r="AU6" s="802"/>
      <c r="AV6" s="802"/>
      <c r="AW6" s="807"/>
      <c r="AX6" s="809"/>
      <c r="AY6" s="808"/>
      <c r="AZ6" s="808"/>
      <c r="BA6" s="808"/>
      <c r="BB6" s="808"/>
      <c r="BC6" s="808"/>
      <c r="BD6" s="808"/>
      <c r="BE6" s="808"/>
      <c r="BF6" s="808"/>
      <c r="BG6" s="808"/>
      <c r="BH6" s="808"/>
      <c r="BI6" s="808"/>
      <c r="BJ6" s="808"/>
      <c r="BK6" s="808"/>
      <c r="BL6" s="808"/>
      <c r="BM6" s="808"/>
      <c r="BN6" s="808"/>
      <c r="BO6" s="808"/>
      <c r="BP6" s="808"/>
      <c r="BQ6" s="808"/>
      <c r="BR6" s="808"/>
    </row>
    <row r="7" spans="1:117" s="47" customFormat="1" ht="16" customHeight="1">
      <c r="A7" s="51"/>
      <c r="B7" s="163"/>
      <c r="C7" s="155">
        <v>3</v>
      </c>
      <c r="D7" s="164" t="s">
        <v>7</v>
      </c>
      <c r="E7" s="165">
        <v>15.028414</v>
      </c>
      <c r="F7" s="129">
        <v>796.63472726384362</v>
      </c>
      <c r="G7" s="129">
        <v>13.251261000000023</v>
      </c>
      <c r="H7" s="129">
        <v>7.8529559999999972</v>
      </c>
      <c r="I7" s="129">
        <v>11.238757000000005</v>
      </c>
      <c r="J7" s="114">
        <v>58.896451000000489</v>
      </c>
      <c r="K7" s="114">
        <v>3.4944530000000471</v>
      </c>
      <c r="L7" s="114">
        <v>89.251964000000427</v>
      </c>
      <c r="M7" s="114">
        <v>0.9811769999999983</v>
      </c>
      <c r="N7" s="114">
        <v>15.058705000000005</v>
      </c>
      <c r="O7" s="129">
        <v>0.747</v>
      </c>
      <c r="P7" s="166">
        <v>4.692000000000001E-2</v>
      </c>
      <c r="Q7" s="129">
        <v>11.59089000000013</v>
      </c>
      <c r="R7" s="114">
        <v>89.665515000000227</v>
      </c>
      <c r="S7" s="114">
        <v>91.672550000000001</v>
      </c>
      <c r="T7" s="114">
        <v>785.6410859999985</v>
      </c>
      <c r="U7" s="114">
        <v>3828.5419400000005</v>
      </c>
      <c r="V7" s="114">
        <v>2.8197635046646932</v>
      </c>
      <c r="W7" s="167">
        <v>37.09787</v>
      </c>
      <c r="X7" s="168">
        <v>5859.5123997685077</v>
      </c>
      <c r="Y7" s="52"/>
      <c r="Z7" s="826"/>
      <c r="AA7" s="827"/>
      <c r="AB7" s="809"/>
      <c r="AC7" s="802"/>
      <c r="AD7" s="802"/>
      <c r="AE7" s="802"/>
      <c r="AF7" s="802"/>
      <c r="AG7" s="802"/>
      <c r="AH7" s="803"/>
      <c r="AI7" s="803"/>
      <c r="AJ7" s="803"/>
      <c r="AK7" s="803"/>
      <c r="AL7" s="803"/>
      <c r="AM7" s="802"/>
      <c r="AN7" s="802"/>
      <c r="AO7" s="802"/>
      <c r="AP7" s="803"/>
      <c r="AQ7" s="803"/>
      <c r="AR7" s="803"/>
      <c r="AS7" s="803"/>
      <c r="AT7" s="803"/>
      <c r="AU7" s="802"/>
      <c r="AV7" s="802"/>
      <c r="AW7" s="807"/>
      <c r="AX7" s="809"/>
      <c r="AY7" s="808"/>
      <c r="AZ7" s="808"/>
      <c r="BA7" s="808"/>
      <c r="BB7" s="808"/>
      <c r="BC7" s="808"/>
      <c r="BD7" s="808"/>
      <c r="BE7" s="808"/>
      <c r="BF7" s="808"/>
      <c r="BG7" s="808"/>
      <c r="BH7" s="808"/>
      <c r="BI7" s="808"/>
      <c r="BJ7" s="808"/>
      <c r="BK7" s="808"/>
      <c r="BL7" s="808"/>
      <c r="BM7" s="808"/>
      <c r="BN7" s="808"/>
      <c r="BO7" s="808"/>
      <c r="BP7" s="808"/>
      <c r="BQ7" s="808"/>
      <c r="BR7" s="808"/>
    </row>
    <row r="8" spans="1:117" s="47" customFormat="1" ht="16" customHeight="1">
      <c r="A8" s="53"/>
      <c r="B8" s="163"/>
      <c r="C8" s="169">
        <v>4</v>
      </c>
      <c r="D8" s="170" t="s">
        <v>8</v>
      </c>
      <c r="E8" s="165">
        <v>24.234250077836183</v>
      </c>
      <c r="F8" s="129">
        <v>5685.3941825638603</v>
      </c>
      <c r="G8" s="129">
        <v>35.311035391600782</v>
      </c>
      <c r="H8" s="129">
        <v>11.324661365578756</v>
      </c>
      <c r="I8" s="129">
        <v>9.8607860992431782</v>
      </c>
      <c r="J8" s="114">
        <v>150.89598539340543</v>
      </c>
      <c r="K8" s="114">
        <v>9.4488987823493211</v>
      </c>
      <c r="L8" s="114">
        <v>293.18166826252155</v>
      </c>
      <c r="M8" s="114">
        <v>2.886404306547111</v>
      </c>
      <c r="N8" s="114">
        <v>30.480500723313568</v>
      </c>
      <c r="O8" s="129">
        <v>0.285587964901939</v>
      </c>
      <c r="P8" s="166">
        <v>0.1088279941651349</v>
      </c>
      <c r="Q8" s="129">
        <v>44.688905464506064</v>
      </c>
      <c r="R8" s="114">
        <v>227.24660989232132</v>
      </c>
      <c r="S8" s="114">
        <v>32.78907265959463</v>
      </c>
      <c r="T8" s="114">
        <v>1475.9557607029233</v>
      </c>
      <c r="U8" s="114">
        <v>1704.8204649999996</v>
      </c>
      <c r="V8" s="114">
        <v>1.5659458922450438</v>
      </c>
      <c r="W8" s="167">
        <v>123.32697680916692</v>
      </c>
      <c r="X8" s="168">
        <v>9863.8065253460791</v>
      </c>
      <c r="Y8" s="52"/>
      <c r="Z8" s="826"/>
      <c r="AA8" s="827"/>
      <c r="AB8" s="809"/>
      <c r="AC8" s="802"/>
      <c r="AD8" s="802"/>
      <c r="AE8" s="802"/>
      <c r="AF8" s="802"/>
      <c r="AG8" s="802"/>
      <c r="AH8" s="803"/>
      <c r="AI8" s="803"/>
      <c r="AJ8" s="803"/>
      <c r="AK8" s="803"/>
      <c r="AL8" s="803"/>
      <c r="AM8" s="802"/>
      <c r="AN8" s="802"/>
      <c r="AO8" s="802"/>
      <c r="AP8" s="803"/>
      <c r="AQ8" s="803"/>
      <c r="AR8" s="803"/>
      <c r="AS8" s="803"/>
      <c r="AT8" s="803"/>
      <c r="AU8" s="802"/>
      <c r="AV8" s="802"/>
      <c r="AW8" s="807"/>
      <c r="AX8" s="809"/>
      <c r="AY8" s="808"/>
      <c r="AZ8" s="808"/>
      <c r="BA8" s="808"/>
      <c r="BB8" s="808"/>
      <c r="BC8" s="808"/>
      <c r="BD8" s="808"/>
      <c r="BE8" s="808"/>
      <c r="BF8" s="808"/>
      <c r="BG8" s="808"/>
      <c r="BH8" s="808"/>
      <c r="BI8" s="808"/>
      <c r="BJ8" s="808"/>
      <c r="BK8" s="808"/>
      <c r="BL8" s="808"/>
      <c r="BM8" s="808"/>
      <c r="BN8" s="808"/>
      <c r="BO8" s="808"/>
      <c r="BP8" s="808"/>
      <c r="BQ8" s="808"/>
      <c r="BR8" s="808"/>
    </row>
    <row r="9" spans="1:117" s="55" customFormat="1" ht="16" customHeight="1">
      <c r="A9" s="53"/>
      <c r="B9" s="163"/>
      <c r="C9" s="155">
        <v>5</v>
      </c>
      <c r="D9" s="164" t="s">
        <v>9</v>
      </c>
      <c r="E9" s="165">
        <v>33.441699121134015</v>
      </c>
      <c r="F9" s="129">
        <v>1165.3880758020125</v>
      </c>
      <c r="G9" s="129">
        <v>17.529954273772887</v>
      </c>
      <c r="H9" s="129">
        <v>7.0704796999665955</v>
      </c>
      <c r="I9" s="129">
        <v>8.060427043938228</v>
      </c>
      <c r="J9" s="114">
        <v>46.823193646082665</v>
      </c>
      <c r="K9" s="114">
        <v>0.68799999999999994</v>
      </c>
      <c r="L9" s="114">
        <v>95.22648284898068</v>
      </c>
      <c r="M9" s="114">
        <v>0.38400000000000001</v>
      </c>
      <c r="N9" s="114">
        <v>8.9809999999999999</v>
      </c>
      <c r="O9" s="129">
        <v>2.4020000000000001</v>
      </c>
      <c r="P9" s="166">
        <v>8.7650931763020773E-2</v>
      </c>
      <c r="Q9" s="129">
        <v>19.708421983020084</v>
      </c>
      <c r="R9" s="114">
        <v>65.666259620167608</v>
      </c>
      <c r="S9" s="114">
        <v>150.02696327851316</v>
      </c>
      <c r="T9" s="114">
        <v>606.90228773864044</v>
      </c>
      <c r="U9" s="114">
        <v>1057.151325</v>
      </c>
      <c r="V9" s="114">
        <v>0.28012370447307766</v>
      </c>
      <c r="W9" s="167">
        <v>15.062628192880148</v>
      </c>
      <c r="X9" s="168">
        <v>3300.8809728853462</v>
      </c>
      <c r="Y9" s="52"/>
      <c r="Z9" s="826"/>
      <c r="AA9" s="827"/>
      <c r="AB9" s="809"/>
      <c r="AC9" s="802"/>
      <c r="AD9" s="802"/>
      <c r="AE9" s="802"/>
      <c r="AF9" s="802"/>
      <c r="AG9" s="802"/>
      <c r="AH9" s="803"/>
      <c r="AI9" s="803"/>
      <c r="AJ9" s="803"/>
      <c r="AK9" s="803"/>
      <c r="AL9" s="803"/>
      <c r="AM9" s="802"/>
      <c r="AN9" s="802"/>
      <c r="AO9" s="802"/>
      <c r="AP9" s="803"/>
      <c r="AQ9" s="803"/>
      <c r="AR9" s="803"/>
      <c r="AS9" s="803"/>
      <c r="AT9" s="803"/>
      <c r="AU9" s="802"/>
      <c r="AV9" s="802"/>
      <c r="AW9" s="807"/>
      <c r="AX9" s="809"/>
      <c r="AY9" s="808"/>
      <c r="AZ9" s="808"/>
      <c r="BA9" s="808"/>
      <c r="BB9" s="808"/>
      <c r="BC9" s="808"/>
      <c r="BD9" s="808"/>
      <c r="BE9" s="808"/>
      <c r="BF9" s="808"/>
      <c r="BG9" s="808"/>
      <c r="BH9" s="808"/>
      <c r="BI9" s="808"/>
      <c r="BJ9" s="808"/>
      <c r="BK9" s="808"/>
      <c r="BL9" s="808"/>
      <c r="BM9" s="808"/>
      <c r="BN9" s="808"/>
      <c r="BO9" s="808"/>
      <c r="BP9" s="808"/>
      <c r="BQ9" s="808"/>
      <c r="BR9" s="808"/>
    </row>
    <row r="10" spans="1:117" s="57" customFormat="1" ht="16" customHeight="1">
      <c r="A10" s="53"/>
      <c r="B10" s="154"/>
      <c r="C10" s="155">
        <v>6</v>
      </c>
      <c r="D10" s="164" t="s">
        <v>10</v>
      </c>
      <c r="E10" s="165">
        <v>14.372926864270406</v>
      </c>
      <c r="F10" s="129">
        <v>1211.7214674398945</v>
      </c>
      <c r="G10" s="129">
        <v>94.008905325206612</v>
      </c>
      <c r="H10" s="129">
        <v>13.051529616866405</v>
      </c>
      <c r="I10" s="129">
        <v>30.019622985477451</v>
      </c>
      <c r="J10" s="114">
        <v>86.083213541963573</v>
      </c>
      <c r="K10" s="114">
        <v>10.881124297344545</v>
      </c>
      <c r="L10" s="114">
        <v>92.820090494896888</v>
      </c>
      <c r="M10" s="114">
        <v>0.45467807599724136</v>
      </c>
      <c r="N10" s="114">
        <v>25.580139941166422</v>
      </c>
      <c r="O10" s="129">
        <v>0.81904369767163976</v>
      </c>
      <c r="P10" s="166">
        <v>8.3034609043627541E-2</v>
      </c>
      <c r="Q10" s="129">
        <v>37.583141139838844</v>
      </c>
      <c r="R10" s="114">
        <v>50.633449364238913</v>
      </c>
      <c r="S10" s="114">
        <v>21.659128656403738</v>
      </c>
      <c r="T10" s="114">
        <v>729.58256226701906</v>
      </c>
      <c r="U10" s="114">
        <v>983.14210000000003</v>
      </c>
      <c r="V10" s="114">
        <v>1.5911194552676837</v>
      </c>
      <c r="W10" s="167">
        <v>224.36121563847061</v>
      </c>
      <c r="X10" s="168">
        <v>3628.4484934110383</v>
      </c>
      <c r="Y10" s="52"/>
      <c r="Z10" s="826"/>
      <c r="AA10" s="827"/>
      <c r="AB10" s="809"/>
      <c r="AC10" s="802"/>
      <c r="AD10" s="802"/>
      <c r="AE10" s="802"/>
      <c r="AF10" s="802"/>
      <c r="AG10" s="802"/>
      <c r="AH10" s="803"/>
      <c r="AI10" s="803"/>
      <c r="AJ10" s="803"/>
      <c r="AK10" s="803"/>
      <c r="AL10" s="803"/>
      <c r="AM10" s="802"/>
      <c r="AN10" s="802"/>
      <c r="AO10" s="802"/>
      <c r="AP10" s="803"/>
      <c r="AQ10" s="803"/>
      <c r="AR10" s="803"/>
      <c r="AS10" s="803"/>
      <c r="AT10" s="803"/>
      <c r="AU10" s="802"/>
      <c r="AV10" s="802"/>
      <c r="AW10" s="807"/>
      <c r="AX10" s="809"/>
      <c r="AY10" s="808"/>
      <c r="AZ10" s="808"/>
      <c r="BA10" s="808"/>
      <c r="BB10" s="808"/>
      <c r="BC10" s="808"/>
      <c r="BD10" s="808"/>
      <c r="BE10" s="808"/>
      <c r="BF10" s="808"/>
      <c r="BG10" s="808"/>
      <c r="BH10" s="808"/>
      <c r="BI10" s="808"/>
      <c r="BJ10" s="808"/>
      <c r="BK10" s="808"/>
      <c r="BL10" s="808"/>
      <c r="BM10" s="808"/>
      <c r="BN10" s="808"/>
      <c r="BO10" s="808"/>
      <c r="BP10" s="808"/>
      <c r="BQ10" s="808"/>
      <c r="BR10" s="808"/>
    </row>
    <row r="11" spans="1:117" s="58" customFormat="1" ht="16" customHeight="1">
      <c r="A11" s="53"/>
      <c r="B11" s="163"/>
      <c r="C11" s="155">
        <v>7</v>
      </c>
      <c r="D11" s="164" t="s">
        <v>11</v>
      </c>
      <c r="E11" s="165">
        <v>254.39884644762807</v>
      </c>
      <c r="F11" s="129">
        <v>3032.9946534610444</v>
      </c>
      <c r="G11" s="129">
        <v>30.041656718541642</v>
      </c>
      <c r="H11" s="129">
        <v>14.012649938813263</v>
      </c>
      <c r="I11" s="129">
        <v>83.081247579087801</v>
      </c>
      <c r="J11" s="114">
        <v>260.91804524606528</v>
      </c>
      <c r="K11" s="114">
        <v>6.7552007817794149</v>
      </c>
      <c r="L11" s="114">
        <v>373.42960099457048</v>
      </c>
      <c r="M11" s="114">
        <v>2.6294261056154866</v>
      </c>
      <c r="N11" s="114">
        <v>8.9875245314889636</v>
      </c>
      <c r="O11" s="129">
        <v>0</v>
      </c>
      <c r="P11" s="166">
        <v>2.4982393533463928E-2</v>
      </c>
      <c r="Q11" s="129">
        <v>29.490050187114448</v>
      </c>
      <c r="R11" s="114">
        <v>169.79658521328955</v>
      </c>
      <c r="S11" s="114">
        <v>106.22806731728964</v>
      </c>
      <c r="T11" s="114">
        <v>1486.9827497239469</v>
      </c>
      <c r="U11" s="114">
        <v>1144.315515</v>
      </c>
      <c r="V11" s="114">
        <v>0.93080486220927117</v>
      </c>
      <c r="W11" s="167">
        <v>1204.7285238038669</v>
      </c>
      <c r="X11" s="168">
        <v>8209.7461303058844</v>
      </c>
      <c r="Y11" s="52"/>
      <c r="Z11" s="826"/>
      <c r="AA11" s="827"/>
      <c r="AB11" s="809"/>
      <c r="AC11" s="802"/>
      <c r="AD11" s="802"/>
      <c r="AE11" s="802"/>
      <c r="AF11" s="802"/>
      <c r="AG11" s="802"/>
      <c r="AH11" s="803"/>
      <c r="AI11" s="803"/>
      <c r="AJ11" s="803"/>
      <c r="AK11" s="803"/>
      <c r="AL11" s="803"/>
      <c r="AM11" s="802"/>
      <c r="AN11" s="802"/>
      <c r="AO11" s="802"/>
      <c r="AP11" s="803"/>
      <c r="AQ11" s="803"/>
      <c r="AR11" s="803"/>
      <c r="AS11" s="803"/>
      <c r="AT11" s="803"/>
      <c r="AU11" s="802"/>
      <c r="AV11" s="802"/>
      <c r="AW11" s="807"/>
      <c r="AX11" s="809"/>
      <c r="AY11" s="808"/>
      <c r="AZ11" s="808"/>
      <c r="BA11" s="808"/>
      <c r="BB11" s="808"/>
      <c r="BC11" s="808"/>
      <c r="BD11" s="808"/>
      <c r="BE11" s="808"/>
      <c r="BF11" s="808"/>
      <c r="BG11" s="808"/>
      <c r="BH11" s="808"/>
      <c r="BI11" s="808"/>
      <c r="BJ11" s="808"/>
      <c r="BK11" s="808"/>
      <c r="BL11" s="808"/>
      <c r="BM11" s="808"/>
      <c r="BN11" s="808"/>
      <c r="BO11" s="808"/>
      <c r="BP11" s="808"/>
      <c r="BQ11" s="808"/>
      <c r="BR11" s="808"/>
    </row>
    <row r="12" spans="1:117" s="58" customFormat="1" ht="16" customHeight="1">
      <c r="A12" s="53"/>
      <c r="B12" s="163"/>
      <c r="C12" s="155">
        <v>8</v>
      </c>
      <c r="D12" s="164" t="s">
        <v>12</v>
      </c>
      <c r="E12" s="165">
        <v>97.616994902363089</v>
      </c>
      <c r="F12" s="129">
        <v>5616.1476149845757</v>
      </c>
      <c r="G12" s="129">
        <v>153.67873414717073</v>
      </c>
      <c r="H12" s="129">
        <v>92.384503860244692</v>
      </c>
      <c r="I12" s="129">
        <v>57.538066848348855</v>
      </c>
      <c r="J12" s="114">
        <v>162.54805005134946</v>
      </c>
      <c r="K12" s="114">
        <v>48</v>
      </c>
      <c r="L12" s="114">
        <v>207.56575238011175</v>
      </c>
      <c r="M12" s="114">
        <v>0</v>
      </c>
      <c r="N12" s="114">
        <v>85</v>
      </c>
      <c r="O12" s="129">
        <v>0</v>
      </c>
      <c r="P12" s="166">
        <v>2.002913563293633</v>
      </c>
      <c r="Q12" s="129">
        <v>72.202534014045042</v>
      </c>
      <c r="R12" s="114">
        <v>318.03729850370746</v>
      </c>
      <c r="S12" s="114">
        <v>160.33847188816316</v>
      </c>
      <c r="T12" s="114">
        <v>1153.6358213407354</v>
      </c>
      <c r="U12" s="114">
        <v>2483.3063349999998</v>
      </c>
      <c r="V12" s="114">
        <v>2.7858179822094091</v>
      </c>
      <c r="W12" s="167">
        <v>901.25695952118394</v>
      </c>
      <c r="X12" s="168">
        <v>11614.045868987503</v>
      </c>
      <c r="Y12" s="52"/>
      <c r="Z12" s="826"/>
      <c r="AA12" s="827"/>
      <c r="AB12" s="809"/>
      <c r="AC12" s="802"/>
      <c r="AD12" s="802"/>
      <c r="AE12" s="802"/>
      <c r="AF12" s="802"/>
      <c r="AG12" s="802"/>
      <c r="AH12" s="803"/>
      <c r="AI12" s="803"/>
      <c r="AJ12" s="803"/>
      <c r="AK12" s="803"/>
      <c r="AL12" s="803"/>
      <c r="AM12" s="802"/>
      <c r="AN12" s="802"/>
      <c r="AO12" s="802"/>
      <c r="AP12" s="803"/>
      <c r="AQ12" s="803"/>
      <c r="AR12" s="803"/>
      <c r="AS12" s="803"/>
      <c r="AT12" s="803"/>
      <c r="AU12" s="802"/>
      <c r="AV12" s="802"/>
      <c r="AW12" s="807"/>
      <c r="AX12" s="809"/>
      <c r="AY12" s="808"/>
      <c r="AZ12" s="808"/>
      <c r="BA12" s="808"/>
      <c r="BB12" s="808"/>
      <c r="BC12" s="808"/>
      <c r="BD12" s="808"/>
      <c r="BE12" s="808"/>
      <c r="BF12" s="808"/>
      <c r="BG12" s="808"/>
      <c r="BH12" s="808"/>
      <c r="BI12" s="808"/>
      <c r="BJ12" s="808"/>
      <c r="BK12" s="808"/>
      <c r="BL12" s="808"/>
      <c r="BM12" s="808"/>
      <c r="BN12" s="808"/>
      <c r="BO12" s="808"/>
      <c r="BP12" s="808"/>
      <c r="BQ12" s="808"/>
      <c r="BR12" s="808"/>
    </row>
    <row r="13" spans="1:117" s="58" customFormat="1" ht="16" customHeight="1">
      <c r="A13" s="53"/>
      <c r="B13" s="154"/>
      <c r="C13" s="155">
        <v>9</v>
      </c>
      <c r="D13" s="164" t="s">
        <v>13</v>
      </c>
      <c r="E13" s="165">
        <v>21.505514318141177</v>
      </c>
      <c r="F13" s="129">
        <v>2587.9203194008182</v>
      </c>
      <c r="G13" s="129">
        <v>41.357692879066349</v>
      </c>
      <c r="H13" s="129">
        <v>26.852064280655568</v>
      </c>
      <c r="I13" s="129">
        <v>13.6339874698284</v>
      </c>
      <c r="J13" s="114">
        <v>258.76041591007856</v>
      </c>
      <c r="K13" s="114">
        <v>20.798949744388736</v>
      </c>
      <c r="L13" s="114">
        <v>148.86757807768998</v>
      </c>
      <c r="M13" s="114">
        <v>0.62866824838754032</v>
      </c>
      <c r="N13" s="114">
        <v>33.131111451857294</v>
      </c>
      <c r="O13" s="129">
        <v>2.2713917606486538E-2</v>
      </c>
      <c r="P13" s="166">
        <v>3.3136251491280926</v>
      </c>
      <c r="Q13" s="129">
        <v>83.773058661593538</v>
      </c>
      <c r="R13" s="114">
        <v>157.19337256003837</v>
      </c>
      <c r="S13" s="114">
        <v>243.42772507248517</v>
      </c>
      <c r="T13" s="114">
        <v>776.73767622269656</v>
      </c>
      <c r="U13" s="114">
        <v>2755.0163499999999</v>
      </c>
      <c r="V13" s="114">
        <v>3.6853191501839015</v>
      </c>
      <c r="W13" s="167">
        <v>28.204662412786348</v>
      </c>
      <c r="X13" s="168">
        <v>7204.8308049274292</v>
      </c>
      <c r="Y13" s="52"/>
      <c r="Z13" s="826"/>
      <c r="AA13" s="827"/>
      <c r="AB13" s="809"/>
      <c r="AC13" s="802"/>
      <c r="AD13" s="802"/>
      <c r="AE13" s="802"/>
      <c r="AF13" s="802"/>
      <c r="AG13" s="802"/>
      <c r="AH13" s="803"/>
      <c r="AI13" s="803"/>
      <c r="AJ13" s="803"/>
      <c r="AK13" s="803"/>
      <c r="AL13" s="803"/>
      <c r="AM13" s="802"/>
      <c r="AN13" s="802"/>
      <c r="AO13" s="802"/>
      <c r="AP13" s="803"/>
      <c r="AQ13" s="803"/>
      <c r="AR13" s="803"/>
      <c r="AS13" s="803"/>
      <c r="AT13" s="803"/>
      <c r="AU13" s="802"/>
      <c r="AV13" s="802"/>
      <c r="AW13" s="807"/>
      <c r="AX13" s="809"/>
      <c r="AY13" s="808"/>
      <c r="AZ13" s="808"/>
      <c r="BA13" s="808"/>
      <c r="BB13" s="808"/>
      <c r="BC13" s="808"/>
      <c r="BD13" s="808"/>
      <c r="BE13" s="808"/>
      <c r="BF13" s="808"/>
      <c r="BG13" s="808"/>
      <c r="BH13" s="808"/>
      <c r="BI13" s="808"/>
      <c r="BJ13" s="808"/>
      <c r="BK13" s="808"/>
      <c r="BL13" s="808"/>
      <c r="BM13" s="808"/>
      <c r="BN13" s="808"/>
      <c r="BO13" s="808"/>
      <c r="BP13" s="808"/>
      <c r="BQ13" s="808"/>
      <c r="BR13" s="808"/>
    </row>
    <row r="14" spans="1:117" s="58" customFormat="1" ht="16" customHeight="1">
      <c r="A14" s="53"/>
      <c r="B14" s="154"/>
      <c r="C14" s="155">
        <v>10</v>
      </c>
      <c r="D14" s="164" t="s">
        <v>14</v>
      </c>
      <c r="E14" s="165">
        <v>4.0648451393451479</v>
      </c>
      <c r="F14" s="129">
        <v>1514.8663379739846</v>
      </c>
      <c r="G14" s="129">
        <v>38.431115404445904</v>
      </c>
      <c r="H14" s="129">
        <v>7.2353227781942877</v>
      </c>
      <c r="I14" s="129">
        <v>16.374223085075855</v>
      </c>
      <c r="J14" s="114">
        <v>41.915738841201453</v>
      </c>
      <c r="K14" s="114">
        <v>1.8022799999999999</v>
      </c>
      <c r="L14" s="114">
        <v>42.844017019085598</v>
      </c>
      <c r="M14" s="114">
        <v>0.10244</v>
      </c>
      <c r="N14" s="114">
        <v>98.899010000000004</v>
      </c>
      <c r="O14" s="129">
        <v>0</v>
      </c>
      <c r="P14" s="166">
        <v>1.5976150169241483E-2</v>
      </c>
      <c r="Q14" s="129">
        <v>11.378289566074494</v>
      </c>
      <c r="R14" s="114">
        <v>151.08781770739992</v>
      </c>
      <c r="S14" s="114">
        <v>53.798009375644206</v>
      </c>
      <c r="T14" s="114">
        <v>332.74254594162073</v>
      </c>
      <c r="U14" s="114">
        <v>2923.4612949999996</v>
      </c>
      <c r="V14" s="114">
        <v>1.5601254743545485</v>
      </c>
      <c r="W14" s="167">
        <v>15.629619016300419</v>
      </c>
      <c r="X14" s="168">
        <v>5256.2090084728961</v>
      </c>
      <c r="Y14" s="52"/>
      <c r="Z14" s="826"/>
      <c r="AA14" s="827"/>
      <c r="AB14" s="809"/>
      <c r="AC14" s="802"/>
      <c r="AD14" s="802"/>
      <c r="AE14" s="802"/>
      <c r="AF14" s="802"/>
      <c r="AG14" s="802"/>
      <c r="AH14" s="803"/>
      <c r="AI14" s="803"/>
      <c r="AJ14" s="803"/>
      <c r="AK14" s="803"/>
      <c r="AL14" s="803"/>
      <c r="AM14" s="802"/>
      <c r="AN14" s="802"/>
      <c r="AO14" s="802"/>
      <c r="AP14" s="803"/>
      <c r="AQ14" s="803"/>
      <c r="AR14" s="803"/>
      <c r="AS14" s="803"/>
      <c r="AT14" s="803"/>
      <c r="AU14" s="802"/>
      <c r="AV14" s="802"/>
      <c r="AW14" s="807"/>
      <c r="AX14" s="809"/>
      <c r="AY14" s="808"/>
      <c r="AZ14" s="808"/>
      <c r="BA14" s="808"/>
      <c r="BB14" s="808"/>
      <c r="BC14" s="808"/>
      <c r="BD14" s="808"/>
      <c r="BE14" s="808"/>
      <c r="BF14" s="808"/>
      <c r="BG14" s="808"/>
      <c r="BH14" s="808"/>
      <c r="BI14" s="808"/>
      <c r="BJ14" s="808"/>
      <c r="BK14" s="808"/>
      <c r="BL14" s="808"/>
      <c r="BM14" s="808"/>
      <c r="BN14" s="808"/>
      <c r="BO14" s="808"/>
      <c r="BP14" s="808"/>
      <c r="BQ14" s="808"/>
      <c r="BR14" s="808"/>
    </row>
    <row r="15" spans="1:117" s="58" customFormat="1" ht="16" customHeight="1">
      <c r="A15" s="53"/>
      <c r="B15" s="171"/>
      <c r="C15" s="155">
        <v>11</v>
      </c>
      <c r="D15" s="156" t="s">
        <v>15</v>
      </c>
      <c r="E15" s="165">
        <v>8.8734865095906859</v>
      </c>
      <c r="F15" s="129">
        <v>6209.5501829658097</v>
      </c>
      <c r="G15" s="129">
        <v>89.211345610205043</v>
      </c>
      <c r="H15" s="129">
        <v>63.91759510592378</v>
      </c>
      <c r="I15" s="129">
        <v>71.686531081400858</v>
      </c>
      <c r="J15" s="114">
        <v>450.84255985267004</v>
      </c>
      <c r="K15" s="114">
        <v>91.305012993759519</v>
      </c>
      <c r="L15" s="114">
        <v>196.97375712630225</v>
      </c>
      <c r="M15" s="114">
        <v>4.475226416135258</v>
      </c>
      <c r="N15" s="114">
        <v>87.952489574689551</v>
      </c>
      <c r="O15" s="129">
        <v>0.13996537402056233</v>
      </c>
      <c r="P15" s="166">
        <v>0.58682162590471865</v>
      </c>
      <c r="Q15" s="129">
        <v>156.94834400950288</v>
      </c>
      <c r="R15" s="114">
        <v>470.49396623733895</v>
      </c>
      <c r="S15" s="114">
        <v>98.36486844556137</v>
      </c>
      <c r="T15" s="114">
        <v>1771.1558538188306</v>
      </c>
      <c r="U15" s="114">
        <v>577.952315</v>
      </c>
      <c r="V15" s="114">
        <v>1.6612376943744207</v>
      </c>
      <c r="W15" s="167">
        <v>17.636868840852664</v>
      </c>
      <c r="X15" s="168">
        <v>10369.728428282873</v>
      </c>
      <c r="Y15" s="52"/>
      <c r="Z15" s="826"/>
      <c r="AA15" s="827"/>
      <c r="AB15" s="792"/>
      <c r="AC15" s="802"/>
      <c r="AD15" s="802"/>
      <c r="AE15" s="802"/>
      <c r="AF15" s="802"/>
      <c r="AG15" s="802"/>
      <c r="AH15" s="803"/>
      <c r="AI15" s="803"/>
      <c r="AJ15" s="803"/>
      <c r="AK15" s="803"/>
      <c r="AL15" s="803"/>
      <c r="AM15" s="802"/>
      <c r="AN15" s="802"/>
      <c r="AO15" s="802"/>
      <c r="AP15" s="803"/>
      <c r="AQ15" s="803"/>
      <c r="AR15" s="803"/>
      <c r="AS15" s="803"/>
      <c r="AT15" s="803"/>
      <c r="AU15" s="802"/>
      <c r="AV15" s="802"/>
      <c r="AW15" s="807"/>
      <c r="AX15" s="792"/>
      <c r="AY15" s="808"/>
      <c r="AZ15" s="808"/>
      <c r="BA15" s="808"/>
      <c r="BB15" s="808"/>
      <c r="BC15" s="808"/>
      <c r="BD15" s="808"/>
      <c r="BE15" s="808"/>
      <c r="BF15" s="808"/>
      <c r="BG15" s="808"/>
      <c r="BH15" s="808"/>
      <c r="BI15" s="808"/>
      <c r="BJ15" s="808"/>
      <c r="BK15" s="808"/>
      <c r="BL15" s="808"/>
      <c r="BM15" s="808"/>
      <c r="BN15" s="808"/>
      <c r="BO15" s="808"/>
      <c r="BP15" s="808"/>
      <c r="BQ15" s="808"/>
      <c r="BR15" s="808"/>
    </row>
    <row r="16" spans="1:117" s="58" customFormat="1" ht="16" customHeight="1">
      <c r="A16" s="53"/>
      <c r="B16" s="1101"/>
      <c r="C16" s="155">
        <v>12</v>
      </c>
      <c r="D16" s="156" t="s">
        <v>16</v>
      </c>
      <c r="E16" s="165">
        <v>56.117166166236167</v>
      </c>
      <c r="F16" s="129">
        <v>7215.1955250478741</v>
      </c>
      <c r="G16" s="129">
        <v>266.7462551533709</v>
      </c>
      <c r="H16" s="129">
        <v>161.43630170023164</v>
      </c>
      <c r="I16" s="129">
        <v>217.53888945145144</v>
      </c>
      <c r="J16" s="114">
        <v>391.04315454646633</v>
      </c>
      <c r="K16" s="114">
        <v>19.627792874711901</v>
      </c>
      <c r="L16" s="114">
        <v>421.4705551507173</v>
      </c>
      <c r="M16" s="114">
        <v>0.62837047461514728</v>
      </c>
      <c r="N16" s="114">
        <v>63.742220048347832</v>
      </c>
      <c r="O16" s="129">
        <v>1.4779900299183899</v>
      </c>
      <c r="P16" s="166">
        <v>0.12297923441652732</v>
      </c>
      <c r="Q16" s="129">
        <v>1510.9919051123597</v>
      </c>
      <c r="R16" s="114">
        <v>466.24734291575271</v>
      </c>
      <c r="S16" s="114">
        <v>1944.9399004267116</v>
      </c>
      <c r="T16" s="114">
        <v>1909.9613760495386</v>
      </c>
      <c r="U16" s="114">
        <v>2876.9694199999999</v>
      </c>
      <c r="V16" s="114">
        <v>11.573359182917473</v>
      </c>
      <c r="W16" s="167">
        <v>1665.7147835378928</v>
      </c>
      <c r="X16" s="168">
        <v>19201.545287103527</v>
      </c>
      <c r="Y16" s="52"/>
      <c r="Z16" s="826"/>
      <c r="AA16" s="827"/>
      <c r="AB16" s="792"/>
      <c r="AC16" s="802"/>
      <c r="AD16" s="802"/>
      <c r="AE16" s="802"/>
      <c r="AF16" s="802"/>
      <c r="AG16" s="802"/>
      <c r="AH16" s="803"/>
      <c r="AI16" s="803"/>
      <c r="AJ16" s="803"/>
      <c r="AK16" s="803"/>
      <c r="AL16" s="803"/>
      <c r="AM16" s="802"/>
      <c r="AN16" s="802"/>
      <c r="AO16" s="802"/>
      <c r="AP16" s="803"/>
      <c r="AQ16" s="803"/>
      <c r="AR16" s="803"/>
      <c r="AS16" s="803"/>
      <c r="AT16" s="803"/>
      <c r="AU16" s="802"/>
      <c r="AV16" s="802"/>
      <c r="AW16" s="807"/>
      <c r="AX16" s="792"/>
      <c r="AY16" s="808"/>
      <c r="AZ16" s="808"/>
      <c r="BA16" s="808"/>
      <c r="BB16" s="808"/>
      <c r="BC16" s="808"/>
      <c r="BD16" s="808"/>
      <c r="BE16" s="808"/>
      <c r="BF16" s="808"/>
      <c r="BG16" s="808"/>
      <c r="BH16" s="808"/>
      <c r="BI16" s="808"/>
      <c r="BJ16" s="808"/>
      <c r="BK16" s="808"/>
      <c r="BL16" s="808"/>
      <c r="BM16" s="808"/>
      <c r="BN16" s="808"/>
      <c r="BO16" s="808"/>
      <c r="BP16" s="808"/>
      <c r="BQ16" s="808"/>
      <c r="BR16" s="808"/>
    </row>
    <row r="17" spans="1:70" s="58" customFormat="1" ht="16" customHeight="1">
      <c r="A17" s="53"/>
      <c r="B17" s="1101"/>
      <c r="C17" s="155">
        <v>13</v>
      </c>
      <c r="D17" s="156" t="s">
        <v>17</v>
      </c>
      <c r="E17" s="165">
        <v>6.9563717560947955</v>
      </c>
      <c r="F17" s="129">
        <v>17767.024104831555</v>
      </c>
      <c r="G17" s="129">
        <v>55.840719021048535</v>
      </c>
      <c r="H17" s="129">
        <v>13.830815787625122</v>
      </c>
      <c r="I17" s="129">
        <v>15.378371097037347</v>
      </c>
      <c r="J17" s="114">
        <v>379.39312061007064</v>
      </c>
      <c r="K17" s="114">
        <v>115.00700000000001</v>
      </c>
      <c r="L17" s="114">
        <v>335.74674366578904</v>
      </c>
      <c r="M17" s="114">
        <v>2.74</v>
      </c>
      <c r="N17" s="114">
        <v>60.122999999999998</v>
      </c>
      <c r="O17" s="129">
        <v>0</v>
      </c>
      <c r="P17" s="166">
        <v>2.2862579731454136</v>
      </c>
      <c r="Q17" s="129">
        <v>168.32028864019085</v>
      </c>
      <c r="R17" s="114">
        <v>515.8889029171628</v>
      </c>
      <c r="S17" s="114">
        <v>3.4227491487749417</v>
      </c>
      <c r="T17" s="114">
        <v>6348.4342787654987</v>
      </c>
      <c r="U17" s="114">
        <v>36.861350000000002</v>
      </c>
      <c r="V17" s="114">
        <v>6.5948007559283039E-2</v>
      </c>
      <c r="W17" s="167">
        <v>1.3567749255675507</v>
      </c>
      <c r="X17" s="168">
        <v>25828.676797147124</v>
      </c>
      <c r="Y17" s="52"/>
      <c r="Z17" s="826"/>
      <c r="AA17" s="827"/>
      <c r="AB17" s="792"/>
      <c r="AC17" s="802"/>
      <c r="AD17" s="802"/>
      <c r="AE17" s="802"/>
      <c r="AF17" s="802"/>
      <c r="AG17" s="802"/>
      <c r="AH17" s="803"/>
      <c r="AI17" s="803"/>
      <c r="AJ17" s="803"/>
      <c r="AK17" s="803"/>
      <c r="AL17" s="803"/>
      <c r="AM17" s="802"/>
      <c r="AN17" s="802"/>
      <c r="AO17" s="802"/>
      <c r="AP17" s="803"/>
      <c r="AQ17" s="803"/>
      <c r="AR17" s="803"/>
      <c r="AS17" s="803"/>
      <c r="AT17" s="803"/>
      <c r="AU17" s="802"/>
      <c r="AV17" s="802"/>
      <c r="AW17" s="807"/>
      <c r="AX17" s="792"/>
      <c r="AY17" s="808"/>
      <c r="AZ17" s="808"/>
      <c r="BA17" s="808"/>
      <c r="BB17" s="808"/>
      <c r="BC17" s="808"/>
      <c r="BD17" s="808"/>
      <c r="BE17" s="808"/>
      <c r="BF17" s="808"/>
      <c r="BG17" s="808"/>
      <c r="BH17" s="808"/>
      <c r="BI17" s="808"/>
      <c r="BJ17" s="808"/>
      <c r="BK17" s="808"/>
      <c r="BL17" s="808"/>
      <c r="BM17" s="808"/>
      <c r="BN17" s="808"/>
      <c r="BO17" s="808"/>
      <c r="BP17" s="808"/>
      <c r="BQ17" s="808"/>
      <c r="BR17" s="808"/>
    </row>
    <row r="18" spans="1:70" s="58" customFormat="1" ht="16" customHeight="1">
      <c r="A18" s="53"/>
      <c r="B18" s="1101"/>
      <c r="C18" s="155">
        <v>14</v>
      </c>
      <c r="D18" s="156" t="s">
        <v>18</v>
      </c>
      <c r="E18" s="165">
        <v>36.790491508922003</v>
      </c>
      <c r="F18" s="129">
        <v>9458.0112254776122</v>
      </c>
      <c r="G18" s="129">
        <v>199.40062922556976</v>
      </c>
      <c r="H18" s="129">
        <v>197.7221674830059</v>
      </c>
      <c r="I18" s="129">
        <v>170.45270281685703</v>
      </c>
      <c r="J18" s="114">
        <v>357.08474122638427</v>
      </c>
      <c r="K18" s="114">
        <v>38.836761820872312</v>
      </c>
      <c r="L18" s="114">
        <v>304.80197384067884</v>
      </c>
      <c r="M18" s="114">
        <v>3.4940828248221547</v>
      </c>
      <c r="N18" s="114">
        <v>93.414080837917865</v>
      </c>
      <c r="O18" s="129">
        <v>10.426248178533053</v>
      </c>
      <c r="P18" s="166">
        <v>0.94423277131287897</v>
      </c>
      <c r="Q18" s="129">
        <v>188.25467977096631</v>
      </c>
      <c r="R18" s="114">
        <v>476.79742115067273</v>
      </c>
      <c r="S18" s="114">
        <v>154.65836568021379</v>
      </c>
      <c r="T18" s="114">
        <v>3664.8117222244814</v>
      </c>
      <c r="U18" s="114">
        <v>323.29948000000002</v>
      </c>
      <c r="V18" s="114">
        <v>0.86002419674997144</v>
      </c>
      <c r="W18" s="167">
        <v>154.07069902056537</v>
      </c>
      <c r="X18" s="168">
        <v>15834.131730056139</v>
      </c>
      <c r="Y18" s="52"/>
      <c r="Z18" s="826"/>
      <c r="AA18" s="827"/>
      <c r="AB18" s="792"/>
      <c r="AC18" s="802"/>
      <c r="AD18" s="802"/>
      <c r="AE18" s="802"/>
      <c r="AF18" s="802"/>
      <c r="AG18" s="802"/>
      <c r="AH18" s="803"/>
      <c r="AI18" s="803"/>
      <c r="AJ18" s="803"/>
      <c r="AK18" s="803"/>
      <c r="AL18" s="803"/>
      <c r="AM18" s="802"/>
      <c r="AN18" s="802"/>
      <c r="AO18" s="802"/>
      <c r="AP18" s="803"/>
      <c r="AQ18" s="803"/>
      <c r="AR18" s="803"/>
      <c r="AS18" s="803"/>
      <c r="AT18" s="803"/>
      <c r="AU18" s="802"/>
      <c r="AV18" s="802"/>
      <c r="AW18" s="807"/>
      <c r="AX18" s="792"/>
      <c r="AY18" s="808"/>
      <c r="AZ18" s="808"/>
      <c r="BA18" s="808"/>
      <c r="BB18" s="808"/>
      <c r="BC18" s="808"/>
      <c r="BD18" s="808"/>
      <c r="BE18" s="808"/>
      <c r="BF18" s="808"/>
      <c r="BG18" s="808"/>
      <c r="BH18" s="808"/>
      <c r="BI18" s="808"/>
      <c r="BJ18" s="808"/>
      <c r="BK18" s="808"/>
      <c r="BL18" s="808"/>
      <c r="BM18" s="808"/>
      <c r="BN18" s="808"/>
      <c r="BO18" s="808"/>
      <c r="BP18" s="808"/>
      <c r="BQ18" s="808"/>
      <c r="BR18" s="808"/>
    </row>
    <row r="19" spans="1:70" s="58" customFormat="1" ht="16" customHeight="1">
      <c r="A19" s="53"/>
      <c r="B19" s="1101"/>
      <c r="C19" s="155">
        <v>15</v>
      </c>
      <c r="D19" s="156" t="s">
        <v>19</v>
      </c>
      <c r="E19" s="165">
        <v>22.886357507276742</v>
      </c>
      <c r="F19" s="129">
        <v>4290.3179510536238</v>
      </c>
      <c r="G19" s="129">
        <v>196.48735222828324</v>
      </c>
      <c r="H19" s="129">
        <v>290.28629453768997</v>
      </c>
      <c r="I19" s="129">
        <v>144.57376010174366</v>
      </c>
      <c r="J19" s="114">
        <v>213.01471537792474</v>
      </c>
      <c r="K19" s="114">
        <v>22.839769999999994</v>
      </c>
      <c r="L19" s="114">
        <v>236.62769189788338</v>
      </c>
      <c r="M19" s="114">
        <v>2.9262390000000034</v>
      </c>
      <c r="N19" s="114">
        <v>28.827474000000013</v>
      </c>
      <c r="O19" s="129">
        <v>0</v>
      </c>
      <c r="P19" s="166">
        <v>0.59038747648528989</v>
      </c>
      <c r="Q19" s="129">
        <v>120.28775658486853</v>
      </c>
      <c r="R19" s="114">
        <v>189.09839576527312</v>
      </c>
      <c r="S19" s="114">
        <v>205.26246192178584</v>
      </c>
      <c r="T19" s="114">
        <v>2091.3588548526941</v>
      </c>
      <c r="U19" s="114">
        <v>723.27085999999986</v>
      </c>
      <c r="V19" s="114">
        <v>0.63418868176441667</v>
      </c>
      <c r="W19" s="167">
        <v>76.582080347826079</v>
      </c>
      <c r="X19" s="168">
        <v>8855.8725913351227</v>
      </c>
      <c r="Y19" s="52"/>
      <c r="Z19" s="826"/>
      <c r="AA19" s="827"/>
      <c r="AB19" s="792"/>
      <c r="AC19" s="802"/>
      <c r="AD19" s="802"/>
      <c r="AE19" s="802"/>
      <c r="AF19" s="802"/>
      <c r="AG19" s="802"/>
      <c r="AH19" s="803"/>
      <c r="AI19" s="803"/>
      <c r="AJ19" s="803"/>
      <c r="AK19" s="803"/>
      <c r="AL19" s="803"/>
      <c r="AM19" s="802"/>
      <c r="AN19" s="802"/>
      <c r="AO19" s="802"/>
      <c r="AP19" s="803"/>
      <c r="AQ19" s="803"/>
      <c r="AR19" s="803"/>
      <c r="AS19" s="803"/>
      <c r="AT19" s="803"/>
      <c r="AU19" s="802"/>
      <c r="AV19" s="802"/>
      <c r="AW19" s="807"/>
      <c r="AX19" s="792"/>
      <c r="AY19" s="808"/>
      <c r="AZ19" s="808"/>
      <c r="BA19" s="808"/>
      <c r="BB19" s="808"/>
      <c r="BC19" s="808"/>
      <c r="BD19" s="808"/>
      <c r="BE19" s="808"/>
      <c r="BF19" s="808"/>
      <c r="BG19" s="808"/>
      <c r="BH19" s="808"/>
      <c r="BI19" s="808"/>
      <c r="BJ19" s="808"/>
      <c r="BK19" s="808"/>
      <c r="BL19" s="808"/>
      <c r="BM19" s="808"/>
      <c r="BN19" s="808"/>
      <c r="BO19" s="808"/>
      <c r="BP19" s="808"/>
      <c r="BQ19" s="808"/>
      <c r="BR19" s="808"/>
    </row>
    <row r="20" spans="1:70" s="58" customFormat="1" ht="16" customHeight="1">
      <c r="A20" s="53"/>
      <c r="B20" s="1101"/>
      <c r="C20" s="155">
        <v>16</v>
      </c>
      <c r="D20" s="156" t="s">
        <v>20</v>
      </c>
      <c r="E20" s="165">
        <v>17.400026615250081</v>
      </c>
      <c r="F20" s="129">
        <v>2271.4424835734012</v>
      </c>
      <c r="G20" s="129">
        <v>77.217014670093079</v>
      </c>
      <c r="H20" s="129">
        <v>29.353341938000671</v>
      </c>
      <c r="I20" s="129">
        <v>23.641234863867385</v>
      </c>
      <c r="J20" s="114">
        <v>76.044894637963495</v>
      </c>
      <c r="K20" s="114">
        <v>10.027952000000001</v>
      </c>
      <c r="L20" s="114">
        <v>87.293828093932362</v>
      </c>
      <c r="M20" s="114">
        <v>1.220839</v>
      </c>
      <c r="N20" s="114">
        <v>33.836489999999998</v>
      </c>
      <c r="O20" s="129">
        <v>0</v>
      </c>
      <c r="P20" s="166">
        <v>5.6018526472377497E-2</v>
      </c>
      <c r="Q20" s="129">
        <v>79.640772828613891</v>
      </c>
      <c r="R20" s="114">
        <v>83.266311669109015</v>
      </c>
      <c r="S20" s="114">
        <v>134.10947501884314</v>
      </c>
      <c r="T20" s="114">
        <v>862.13685208283869</v>
      </c>
      <c r="U20" s="114">
        <v>151.37389499999998</v>
      </c>
      <c r="V20" s="114">
        <v>0.13964645975978848</v>
      </c>
      <c r="W20" s="167">
        <v>123.53167368232452</v>
      </c>
      <c r="X20" s="168">
        <v>4061.7327506604706</v>
      </c>
      <c r="Y20" s="52"/>
      <c r="Z20" s="826"/>
      <c r="AA20" s="827"/>
      <c r="AB20" s="792"/>
      <c r="AC20" s="802"/>
      <c r="AD20" s="802"/>
      <c r="AE20" s="802"/>
      <c r="AF20" s="802"/>
      <c r="AG20" s="802"/>
      <c r="AH20" s="803"/>
      <c r="AI20" s="803"/>
      <c r="AJ20" s="803"/>
      <c r="AK20" s="803"/>
      <c r="AL20" s="803"/>
      <c r="AM20" s="802"/>
      <c r="AN20" s="802"/>
      <c r="AO20" s="802"/>
      <c r="AP20" s="803"/>
      <c r="AQ20" s="803"/>
      <c r="AR20" s="803"/>
      <c r="AS20" s="803"/>
      <c r="AT20" s="803"/>
      <c r="AU20" s="802"/>
      <c r="AV20" s="802"/>
      <c r="AW20" s="807"/>
      <c r="AX20" s="792"/>
      <c r="AY20" s="808"/>
      <c r="AZ20" s="808"/>
      <c r="BA20" s="808"/>
      <c r="BB20" s="808"/>
      <c r="BC20" s="808"/>
      <c r="BD20" s="808"/>
      <c r="BE20" s="808"/>
      <c r="BF20" s="808"/>
      <c r="BG20" s="808"/>
      <c r="BH20" s="808"/>
      <c r="BI20" s="808"/>
      <c r="BJ20" s="808"/>
      <c r="BK20" s="808"/>
      <c r="BL20" s="808"/>
      <c r="BM20" s="808"/>
      <c r="BN20" s="808"/>
      <c r="BO20" s="808"/>
      <c r="BP20" s="808"/>
      <c r="BQ20" s="808"/>
      <c r="BR20" s="808"/>
    </row>
    <row r="21" spans="1:70" s="58" customFormat="1" ht="16" customHeight="1">
      <c r="A21" s="53"/>
      <c r="B21" s="1101"/>
      <c r="C21" s="155">
        <v>17</v>
      </c>
      <c r="D21" s="156" t="s">
        <v>21</v>
      </c>
      <c r="E21" s="165">
        <v>16.130943910799022</v>
      </c>
      <c r="F21" s="129">
        <v>1314.8814967531368</v>
      </c>
      <c r="G21" s="129">
        <v>49.010435156419021</v>
      </c>
      <c r="H21" s="129">
        <v>6.5958006060177423</v>
      </c>
      <c r="I21" s="129">
        <v>17.508970044281952</v>
      </c>
      <c r="J21" s="114">
        <v>54.37909932014923</v>
      </c>
      <c r="K21" s="114">
        <v>5.9097438299999991</v>
      </c>
      <c r="L21" s="114">
        <v>85.913969381283692</v>
      </c>
      <c r="M21" s="114">
        <v>8.2782293000000013</v>
      </c>
      <c r="N21" s="114">
        <v>7.6913079999999994</v>
      </c>
      <c r="O21" s="129">
        <v>0</v>
      </c>
      <c r="P21" s="166">
        <v>6.4674549953234808E-2</v>
      </c>
      <c r="Q21" s="129">
        <v>30.108545981960386</v>
      </c>
      <c r="R21" s="114">
        <v>127.98499759292415</v>
      </c>
      <c r="S21" s="114">
        <v>8.2972317394809068</v>
      </c>
      <c r="T21" s="114">
        <v>830.59332077653096</v>
      </c>
      <c r="U21" s="114">
        <v>152.83936999999997</v>
      </c>
      <c r="V21" s="114">
        <v>0.17299672664186896</v>
      </c>
      <c r="W21" s="167">
        <v>151.26346267489612</v>
      </c>
      <c r="X21" s="168">
        <v>2867.6245963444753</v>
      </c>
      <c r="Y21" s="52"/>
      <c r="Z21" s="826"/>
      <c r="AA21" s="827"/>
      <c r="AB21" s="792"/>
      <c r="AC21" s="802"/>
      <c r="AD21" s="802"/>
      <c r="AE21" s="802"/>
      <c r="AF21" s="802"/>
      <c r="AG21" s="802"/>
      <c r="AH21" s="803"/>
      <c r="AI21" s="803"/>
      <c r="AJ21" s="803"/>
      <c r="AK21" s="803"/>
      <c r="AL21" s="803"/>
      <c r="AM21" s="802"/>
      <c r="AN21" s="802"/>
      <c r="AO21" s="802"/>
      <c r="AP21" s="803"/>
      <c r="AQ21" s="803"/>
      <c r="AR21" s="803"/>
      <c r="AS21" s="803"/>
      <c r="AT21" s="803"/>
      <c r="AU21" s="802"/>
      <c r="AV21" s="802"/>
      <c r="AW21" s="807"/>
      <c r="AX21" s="792"/>
      <c r="AY21" s="808"/>
      <c r="AZ21" s="808"/>
      <c r="BA21" s="808"/>
      <c r="BB21" s="808"/>
      <c r="BC21" s="808"/>
      <c r="BD21" s="808"/>
      <c r="BE21" s="808"/>
      <c r="BF21" s="808"/>
      <c r="BG21" s="808"/>
      <c r="BH21" s="808"/>
      <c r="BI21" s="808"/>
      <c r="BJ21" s="808"/>
      <c r="BK21" s="808"/>
      <c r="BL21" s="808"/>
      <c r="BM21" s="808"/>
      <c r="BN21" s="808"/>
      <c r="BO21" s="808"/>
      <c r="BP21" s="808"/>
      <c r="BQ21" s="808"/>
      <c r="BR21" s="808"/>
    </row>
    <row r="22" spans="1:70" s="58" customFormat="1" ht="16" customHeight="1">
      <c r="A22" s="53"/>
      <c r="B22" s="1101"/>
      <c r="C22" s="155">
        <v>18</v>
      </c>
      <c r="D22" s="156" t="s">
        <v>22</v>
      </c>
      <c r="E22" s="165">
        <v>46.218120784640718</v>
      </c>
      <c r="F22" s="129">
        <v>1446.2480639221596</v>
      </c>
      <c r="G22" s="129">
        <v>35.775278960897388</v>
      </c>
      <c r="H22" s="129">
        <v>29.826813301417051</v>
      </c>
      <c r="I22" s="129">
        <v>53.452611406687964</v>
      </c>
      <c r="J22" s="114">
        <v>114.57355053655705</v>
      </c>
      <c r="K22" s="114">
        <v>9.8217156477310148</v>
      </c>
      <c r="L22" s="114">
        <v>62.70725645467089</v>
      </c>
      <c r="M22" s="114">
        <v>3.5961179561488872</v>
      </c>
      <c r="N22" s="114">
        <v>2.202375039104715</v>
      </c>
      <c r="O22" s="129">
        <v>0</v>
      </c>
      <c r="P22" s="166">
        <v>0.14781562670259854</v>
      </c>
      <c r="Q22" s="129">
        <v>17.891432658274621</v>
      </c>
      <c r="R22" s="114">
        <v>33.96950357315685</v>
      </c>
      <c r="S22" s="114">
        <v>2.4973701798881369</v>
      </c>
      <c r="T22" s="114">
        <v>527.07969191109203</v>
      </c>
      <c r="U22" s="114">
        <v>79.345525000000009</v>
      </c>
      <c r="V22" s="114">
        <v>6.8521798140524989E-2</v>
      </c>
      <c r="W22" s="167">
        <v>186.23368192369293</v>
      </c>
      <c r="X22" s="168">
        <v>2651.655446680963</v>
      </c>
      <c r="Y22" s="52"/>
      <c r="Z22" s="826"/>
      <c r="AA22" s="827"/>
      <c r="AB22" s="792"/>
      <c r="AC22" s="802"/>
      <c r="AD22" s="802"/>
      <c r="AE22" s="802"/>
      <c r="AF22" s="802"/>
      <c r="AG22" s="802"/>
      <c r="AH22" s="803"/>
      <c r="AI22" s="803"/>
      <c r="AJ22" s="803"/>
      <c r="AK22" s="803"/>
      <c r="AL22" s="803"/>
      <c r="AM22" s="802"/>
      <c r="AN22" s="802"/>
      <c r="AO22" s="802"/>
      <c r="AP22" s="803"/>
      <c r="AQ22" s="803"/>
      <c r="AR22" s="803"/>
      <c r="AS22" s="803"/>
      <c r="AT22" s="803"/>
      <c r="AU22" s="802"/>
      <c r="AV22" s="802"/>
      <c r="AW22" s="807"/>
      <c r="AX22" s="792"/>
      <c r="AY22" s="808"/>
      <c r="AZ22" s="808"/>
      <c r="BA22" s="808"/>
      <c r="BB22" s="808"/>
      <c r="BC22" s="808"/>
      <c r="BD22" s="808"/>
      <c r="BE22" s="808"/>
      <c r="BF22" s="808"/>
      <c r="BG22" s="808"/>
      <c r="BH22" s="808"/>
      <c r="BI22" s="808"/>
      <c r="BJ22" s="808"/>
      <c r="BK22" s="808"/>
      <c r="BL22" s="808"/>
      <c r="BM22" s="808"/>
      <c r="BN22" s="808"/>
      <c r="BO22" s="808"/>
      <c r="BP22" s="808"/>
      <c r="BQ22" s="808"/>
      <c r="BR22" s="808"/>
    </row>
    <row r="23" spans="1:70" s="58" customFormat="1" ht="16" customHeight="1">
      <c r="A23" s="53"/>
      <c r="B23" s="1101"/>
      <c r="C23" s="155">
        <v>19</v>
      </c>
      <c r="D23" s="156" t="s">
        <v>23</v>
      </c>
      <c r="E23" s="165">
        <v>3.9933684771820692</v>
      </c>
      <c r="F23" s="129">
        <v>864.73700034265232</v>
      </c>
      <c r="G23" s="129">
        <v>13.577283937213016</v>
      </c>
      <c r="H23" s="129">
        <v>13.818751106186985</v>
      </c>
      <c r="I23" s="129">
        <v>19.780533820528689</v>
      </c>
      <c r="J23" s="114">
        <v>48.06265005612925</v>
      </c>
      <c r="K23" s="114">
        <v>3.2061727447952011</v>
      </c>
      <c r="L23" s="114">
        <v>65.031148469697584</v>
      </c>
      <c r="M23" s="114">
        <v>0.38871425596129938</v>
      </c>
      <c r="N23" s="114">
        <v>27.747701770434798</v>
      </c>
      <c r="O23" s="129">
        <v>0</v>
      </c>
      <c r="P23" s="166">
        <v>1.4633567330551406E-2</v>
      </c>
      <c r="Q23" s="129">
        <v>14.55121595856134</v>
      </c>
      <c r="R23" s="114">
        <v>124.61519521084698</v>
      </c>
      <c r="S23" s="114">
        <v>5.9502083948226447</v>
      </c>
      <c r="T23" s="114">
        <v>335.66407898139403</v>
      </c>
      <c r="U23" s="114">
        <v>167.55179000000001</v>
      </c>
      <c r="V23" s="114">
        <v>0.20807307075593229</v>
      </c>
      <c r="W23" s="167">
        <v>9.9051407038487689</v>
      </c>
      <c r="X23" s="168">
        <v>1718.8036608683412</v>
      </c>
      <c r="Y23" s="52"/>
      <c r="Z23" s="826"/>
      <c r="AA23" s="827"/>
      <c r="AB23" s="792"/>
      <c r="AC23" s="802"/>
      <c r="AD23" s="802"/>
      <c r="AE23" s="802"/>
      <c r="AF23" s="802"/>
      <c r="AG23" s="802"/>
      <c r="AH23" s="803"/>
      <c r="AI23" s="803"/>
      <c r="AJ23" s="803"/>
      <c r="AK23" s="803"/>
      <c r="AL23" s="803"/>
      <c r="AM23" s="802"/>
      <c r="AN23" s="802"/>
      <c r="AO23" s="802"/>
      <c r="AP23" s="803"/>
      <c r="AQ23" s="803"/>
      <c r="AR23" s="803"/>
      <c r="AS23" s="803"/>
      <c r="AT23" s="803"/>
      <c r="AU23" s="802"/>
      <c r="AV23" s="802"/>
      <c r="AW23" s="807"/>
      <c r="AX23" s="792"/>
      <c r="AY23" s="808"/>
      <c r="AZ23" s="808"/>
      <c r="BA23" s="808"/>
      <c r="BB23" s="808"/>
      <c r="BC23" s="808"/>
      <c r="BD23" s="808"/>
      <c r="BE23" s="808"/>
      <c r="BF23" s="808"/>
      <c r="BG23" s="808"/>
      <c r="BH23" s="808"/>
      <c r="BI23" s="808"/>
      <c r="BJ23" s="808"/>
      <c r="BK23" s="808"/>
      <c r="BL23" s="808"/>
      <c r="BM23" s="808"/>
      <c r="BN23" s="808"/>
      <c r="BO23" s="808"/>
      <c r="BP23" s="808"/>
      <c r="BQ23" s="808"/>
      <c r="BR23" s="808"/>
    </row>
    <row r="24" spans="1:70" s="58" customFormat="1" ht="16" customHeight="1">
      <c r="A24" s="53"/>
      <c r="B24" s="1101"/>
      <c r="C24" s="155">
        <v>20</v>
      </c>
      <c r="D24" s="156" t="s">
        <v>24</v>
      </c>
      <c r="E24" s="165">
        <v>1.1971701966445296</v>
      </c>
      <c r="F24" s="129">
        <v>2050.7467885428655</v>
      </c>
      <c r="G24" s="129">
        <v>43.096142094168272</v>
      </c>
      <c r="H24" s="129">
        <v>22.760775019148046</v>
      </c>
      <c r="I24" s="129">
        <v>17.60264992053671</v>
      </c>
      <c r="J24" s="114">
        <v>146.38900043307822</v>
      </c>
      <c r="K24" s="114">
        <v>20.35271985384378</v>
      </c>
      <c r="L24" s="114">
        <v>233.65915048324581</v>
      </c>
      <c r="M24" s="114">
        <v>3.2792900385646289</v>
      </c>
      <c r="N24" s="114">
        <v>43.055182888931057</v>
      </c>
      <c r="O24" s="129">
        <v>0</v>
      </c>
      <c r="P24" s="166">
        <v>0.62871924217676556</v>
      </c>
      <c r="Q24" s="129">
        <v>64.68904621118223</v>
      </c>
      <c r="R24" s="114">
        <v>272.37577001511551</v>
      </c>
      <c r="S24" s="114">
        <v>45.0941966814597</v>
      </c>
      <c r="T24" s="114">
        <v>822.94742011002052</v>
      </c>
      <c r="U24" s="114">
        <v>605.7029</v>
      </c>
      <c r="V24" s="114">
        <v>2.554282461936519</v>
      </c>
      <c r="W24" s="167">
        <v>4.3741394906466411</v>
      </c>
      <c r="X24" s="168">
        <v>4400.505343683566</v>
      </c>
      <c r="Y24" s="52"/>
      <c r="Z24" s="826"/>
      <c r="AA24" s="827"/>
      <c r="AB24" s="792"/>
      <c r="AC24" s="802"/>
      <c r="AD24" s="802"/>
      <c r="AE24" s="802"/>
      <c r="AF24" s="802"/>
      <c r="AG24" s="802"/>
      <c r="AH24" s="803"/>
      <c r="AI24" s="803"/>
      <c r="AJ24" s="803"/>
      <c r="AK24" s="803"/>
      <c r="AL24" s="803"/>
      <c r="AM24" s="802"/>
      <c r="AN24" s="802"/>
      <c r="AO24" s="802"/>
      <c r="AP24" s="803"/>
      <c r="AQ24" s="803"/>
      <c r="AR24" s="803"/>
      <c r="AS24" s="803"/>
      <c r="AT24" s="803"/>
      <c r="AU24" s="802"/>
      <c r="AV24" s="802"/>
      <c r="AW24" s="807"/>
      <c r="AX24" s="792"/>
      <c r="AY24" s="808"/>
      <c r="AZ24" s="808"/>
      <c r="BA24" s="808"/>
      <c r="BB24" s="808"/>
      <c r="BC24" s="808"/>
      <c r="BD24" s="808"/>
      <c r="BE24" s="808"/>
      <c r="BF24" s="808"/>
      <c r="BG24" s="808"/>
      <c r="BH24" s="808"/>
      <c r="BI24" s="808"/>
      <c r="BJ24" s="808"/>
      <c r="BK24" s="808"/>
      <c r="BL24" s="808"/>
      <c r="BM24" s="808"/>
      <c r="BN24" s="808"/>
      <c r="BO24" s="808"/>
      <c r="BP24" s="808"/>
      <c r="BQ24" s="808"/>
      <c r="BR24" s="808"/>
    </row>
    <row r="25" spans="1:70" s="58" customFormat="1" ht="16" customHeight="1">
      <c r="A25" s="53"/>
      <c r="B25" s="1101"/>
      <c r="C25" s="155">
        <v>21</v>
      </c>
      <c r="D25" s="156" t="s">
        <v>25</v>
      </c>
      <c r="E25" s="165">
        <v>34.842732321843421</v>
      </c>
      <c r="F25" s="129">
        <v>2035.3424686818512</v>
      </c>
      <c r="G25" s="129">
        <v>75.049723172487091</v>
      </c>
      <c r="H25" s="129">
        <v>78.581869467319081</v>
      </c>
      <c r="I25" s="129">
        <v>55.867528394913364</v>
      </c>
      <c r="J25" s="114">
        <v>140.74594331644442</v>
      </c>
      <c r="K25" s="114">
        <v>10.518000000000001</v>
      </c>
      <c r="L25" s="114">
        <v>131.01528933267201</v>
      </c>
      <c r="M25" s="114">
        <v>0.50900000000000001</v>
      </c>
      <c r="N25" s="114">
        <v>46.401000000000003</v>
      </c>
      <c r="O25" s="129">
        <v>0.91500000000000004</v>
      </c>
      <c r="P25" s="166">
        <v>0.1865813527614493</v>
      </c>
      <c r="Q25" s="129">
        <v>50.752642563928937</v>
      </c>
      <c r="R25" s="114">
        <v>190.26058629762963</v>
      </c>
      <c r="S25" s="114">
        <v>72.430487276174333</v>
      </c>
      <c r="T25" s="114">
        <v>877.21208038031602</v>
      </c>
      <c r="U25" s="114">
        <v>891.91254000000004</v>
      </c>
      <c r="V25" s="114">
        <v>0.44658620750485511</v>
      </c>
      <c r="W25" s="167">
        <v>33.778630938196322</v>
      </c>
      <c r="X25" s="168">
        <v>4726.7686897040421</v>
      </c>
      <c r="Y25" s="52"/>
      <c r="Z25" s="826"/>
      <c r="AA25" s="827"/>
      <c r="AB25" s="792"/>
      <c r="AC25" s="802"/>
      <c r="AD25" s="802"/>
      <c r="AE25" s="802"/>
      <c r="AF25" s="802"/>
      <c r="AG25" s="802"/>
      <c r="AH25" s="803"/>
      <c r="AI25" s="803"/>
      <c r="AJ25" s="803"/>
      <c r="AK25" s="803"/>
      <c r="AL25" s="803"/>
      <c r="AM25" s="802"/>
      <c r="AN25" s="802"/>
      <c r="AO25" s="802"/>
      <c r="AP25" s="803"/>
      <c r="AQ25" s="803"/>
      <c r="AR25" s="803"/>
      <c r="AS25" s="803"/>
      <c r="AT25" s="803"/>
      <c r="AU25" s="802"/>
      <c r="AV25" s="802"/>
      <c r="AW25" s="807"/>
      <c r="AX25" s="792"/>
      <c r="AY25" s="808"/>
      <c r="AZ25" s="808"/>
      <c r="BA25" s="808"/>
      <c r="BB25" s="808"/>
      <c r="BC25" s="808"/>
      <c r="BD25" s="808"/>
      <c r="BE25" s="808"/>
      <c r="BF25" s="808"/>
      <c r="BG25" s="808"/>
      <c r="BH25" s="808"/>
      <c r="BI25" s="808"/>
      <c r="BJ25" s="808"/>
      <c r="BK25" s="808"/>
      <c r="BL25" s="808"/>
      <c r="BM25" s="808"/>
      <c r="BN25" s="808"/>
      <c r="BO25" s="808"/>
      <c r="BP25" s="808"/>
      <c r="BQ25" s="808"/>
      <c r="BR25" s="808"/>
    </row>
    <row r="26" spans="1:70" s="58" customFormat="1" ht="16" customHeight="1">
      <c r="A26" s="53"/>
      <c r="B26" s="1101"/>
      <c r="C26" s="155">
        <v>22</v>
      </c>
      <c r="D26" s="156" t="s">
        <v>26</v>
      </c>
      <c r="E26" s="165">
        <v>25.237803000000007</v>
      </c>
      <c r="F26" s="129">
        <v>5526.0965908864109</v>
      </c>
      <c r="G26" s="129">
        <v>91.018248300500005</v>
      </c>
      <c r="H26" s="129">
        <v>26.674742858770149</v>
      </c>
      <c r="I26" s="129">
        <v>104.67952402200002</v>
      </c>
      <c r="J26" s="114">
        <v>371.55574748365586</v>
      </c>
      <c r="K26" s="114">
        <v>49.422288357230123</v>
      </c>
      <c r="L26" s="114">
        <v>259.04712505485764</v>
      </c>
      <c r="M26" s="114">
        <v>4.8969465989874257</v>
      </c>
      <c r="N26" s="114">
        <v>157.89328522080046</v>
      </c>
      <c r="O26" s="129">
        <v>0.44694739999999999</v>
      </c>
      <c r="P26" s="166">
        <v>3.774E-3</v>
      </c>
      <c r="Q26" s="129">
        <v>94.210836135029709</v>
      </c>
      <c r="R26" s="114">
        <v>235.62068050645493</v>
      </c>
      <c r="S26" s="114">
        <v>35.208847000000006</v>
      </c>
      <c r="T26" s="114">
        <v>2072.9748103406196</v>
      </c>
      <c r="U26" s="114">
        <v>896.18340499999999</v>
      </c>
      <c r="V26" s="114">
        <v>0.80018905151798014</v>
      </c>
      <c r="W26" s="167">
        <v>38.399456999999998</v>
      </c>
      <c r="X26" s="168">
        <v>9990.3712482168357</v>
      </c>
      <c r="Y26" s="52"/>
      <c r="Z26" s="826"/>
      <c r="AA26" s="827"/>
      <c r="AB26" s="792"/>
      <c r="AC26" s="802"/>
      <c r="AD26" s="802"/>
      <c r="AE26" s="802"/>
      <c r="AF26" s="802"/>
      <c r="AG26" s="802"/>
      <c r="AH26" s="803"/>
      <c r="AI26" s="803"/>
      <c r="AJ26" s="803"/>
      <c r="AK26" s="803"/>
      <c r="AL26" s="803"/>
      <c r="AM26" s="802"/>
      <c r="AN26" s="802"/>
      <c r="AO26" s="802"/>
      <c r="AP26" s="803"/>
      <c r="AQ26" s="803"/>
      <c r="AR26" s="803"/>
      <c r="AS26" s="803"/>
      <c r="AT26" s="803"/>
      <c r="AU26" s="802"/>
      <c r="AV26" s="802"/>
      <c r="AW26" s="807"/>
      <c r="AX26" s="792"/>
      <c r="AY26" s="808"/>
      <c r="AZ26" s="808"/>
      <c r="BA26" s="808"/>
      <c r="BB26" s="808"/>
      <c r="BC26" s="808"/>
      <c r="BD26" s="808"/>
      <c r="BE26" s="808"/>
      <c r="BF26" s="808"/>
      <c r="BG26" s="808"/>
      <c r="BH26" s="808"/>
      <c r="BI26" s="808"/>
      <c r="BJ26" s="808"/>
      <c r="BK26" s="808"/>
      <c r="BL26" s="808"/>
      <c r="BM26" s="808"/>
      <c r="BN26" s="808"/>
      <c r="BO26" s="808"/>
      <c r="BP26" s="808"/>
      <c r="BQ26" s="808"/>
      <c r="BR26" s="808"/>
    </row>
    <row r="27" spans="1:70" s="58" customFormat="1" ht="16" customHeight="1">
      <c r="A27" s="53"/>
      <c r="B27" s="1101"/>
      <c r="C27" s="155">
        <v>23</v>
      </c>
      <c r="D27" s="156" t="s">
        <v>27</v>
      </c>
      <c r="E27" s="165">
        <v>183.54710191071871</v>
      </c>
      <c r="F27" s="129">
        <v>7718.7690144028311</v>
      </c>
      <c r="G27" s="129">
        <v>325.50310797511997</v>
      </c>
      <c r="H27" s="129">
        <v>343.73007299801878</v>
      </c>
      <c r="I27" s="129">
        <v>521.62777658884227</v>
      </c>
      <c r="J27" s="114">
        <v>663.56342367635807</v>
      </c>
      <c r="K27" s="114">
        <v>69.364441343905781</v>
      </c>
      <c r="L27" s="114">
        <v>383.95220300358295</v>
      </c>
      <c r="M27" s="114">
        <v>5.038028976212888</v>
      </c>
      <c r="N27" s="114">
        <v>165.40232840745534</v>
      </c>
      <c r="O27" s="129">
        <v>2.6288316389855972</v>
      </c>
      <c r="P27" s="166">
        <v>2.5711667396395774</v>
      </c>
      <c r="Q27" s="129">
        <v>885.16614479161569</v>
      </c>
      <c r="R27" s="114">
        <v>478.06909199195132</v>
      </c>
      <c r="S27" s="114">
        <v>1455.9886706399664</v>
      </c>
      <c r="T27" s="114">
        <v>3229.7308620844424</v>
      </c>
      <c r="U27" s="114">
        <v>1788.814265</v>
      </c>
      <c r="V27" s="114">
        <v>1.6072626984788594</v>
      </c>
      <c r="W27" s="167">
        <v>1508.9917378862031</v>
      </c>
      <c r="X27" s="168">
        <v>19734.065532754328</v>
      </c>
      <c r="Y27" s="52"/>
      <c r="Z27" s="826"/>
      <c r="AA27" s="827"/>
      <c r="AB27" s="792"/>
      <c r="AC27" s="802"/>
      <c r="AD27" s="802"/>
      <c r="AE27" s="802"/>
      <c r="AF27" s="802"/>
      <c r="AG27" s="802"/>
      <c r="AH27" s="803"/>
      <c r="AI27" s="803"/>
      <c r="AJ27" s="803"/>
      <c r="AK27" s="803"/>
      <c r="AL27" s="803"/>
      <c r="AM27" s="802"/>
      <c r="AN27" s="802"/>
      <c r="AO27" s="802"/>
      <c r="AP27" s="803"/>
      <c r="AQ27" s="803"/>
      <c r="AR27" s="803"/>
      <c r="AS27" s="803"/>
      <c r="AT27" s="803"/>
      <c r="AU27" s="802"/>
      <c r="AV27" s="802"/>
      <c r="AW27" s="807"/>
      <c r="AX27" s="792"/>
      <c r="AY27" s="808"/>
      <c r="AZ27" s="808"/>
      <c r="BA27" s="808"/>
      <c r="BB27" s="808"/>
      <c r="BC27" s="808"/>
      <c r="BD27" s="808"/>
      <c r="BE27" s="808"/>
      <c r="BF27" s="808"/>
      <c r="BG27" s="808"/>
      <c r="BH27" s="808"/>
      <c r="BI27" s="808"/>
      <c r="BJ27" s="808"/>
      <c r="BK27" s="808"/>
      <c r="BL27" s="808"/>
      <c r="BM27" s="808"/>
      <c r="BN27" s="808"/>
      <c r="BO27" s="808"/>
      <c r="BP27" s="808"/>
      <c r="BQ27" s="808"/>
      <c r="BR27" s="808"/>
    </row>
    <row r="28" spans="1:70" s="58" customFormat="1" ht="16" customHeight="1">
      <c r="A28" s="53"/>
      <c r="B28" s="1101"/>
      <c r="C28" s="155">
        <v>24</v>
      </c>
      <c r="D28" s="156" t="s">
        <v>28</v>
      </c>
      <c r="E28" s="165">
        <v>23.503813202395346</v>
      </c>
      <c r="F28" s="129">
        <v>4750.276642804929</v>
      </c>
      <c r="G28" s="129">
        <v>81.832890202252344</v>
      </c>
      <c r="H28" s="129">
        <v>94.632299138477649</v>
      </c>
      <c r="I28" s="129">
        <v>118.95016183772653</v>
      </c>
      <c r="J28" s="114">
        <v>167.72545722815858</v>
      </c>
      <c r="K28" s="114">
        <v>3.9456410000000006</v>
      </c>
      <c r="L28" s="114">
        <v>166.91620210736323</v>
      </c>
      <c r="M28" s="114">
        <v>1.7872169999999998</v>
      </c>
      <c r="N28" s="114">
        <v>40.839524000000004</v>
      </c>
      <c r="O28" s="129">
        <v>0</v>
      </c>
      <c r="P28" s="166">
        <v>4.6783302941534028</v>
      </c>
      <c r="Q28" s="129">
        <v>37.721878154164443</v>
      </c>
      <c r="R28" s="114">
        <v>285.73144026493344</v>
      </c>
      <c r="S28" s="114">
        <v>48.82238680283114</v>
      </c>
      <c r="T28" s="114">
        <v>1281.0072341975279</v>
      </c>
      <c r="U28" s="114">
        <v>923.16675999999995</v>
      </c>
      <c r="V28" s="114">
        <v>0.52316256903704517</v>
      </c>
      <c r="W28" s="167">
        <v>81.624671200876307</v>
      </c>
      <c r="X28" s="168">
        <v>8113.6857120048253</v>
      </c>
      <c r="Y28" s="52"/>
      <c r="Z28" s="826"/>
      <c r="AA28" s="827"/>
      <c r="AB28" s="792"/>
      <c r="AC28" s="802"/>
      <c r="AD28" s="802"/>
      <c r="AE28" s="802"/>
      <c r="AF28" s="802"/>
      <c r="AG28" s="802"/>
      <c r="AH28" s="803"/>
      <c r="AI28" s="803"/>
      <c r="AJ28" s="803"/>
      <c r="AK28" s="803"/>
      <c r="AL28" s="803"/>
      <c r="AM28" s="802"/>
      <c r="AN28" s="802"/>
      <c r="AO28" s="802"/>
      <c r="AP28" s="803"/>
      <c r="AQ28" s="803"/>
      <c r="AR28" s="803"/>
      <c r="AS28" s="803"/>
      <c r="AT28" s="803"/>
      <c r="AU28" s="802"/>
      <c r="AV28" s="802"/>
      <c r="AW28" s="807"/>
      <c r="AX28" s="792"/>
      <c r="AY28" s="808"/>
      <c r="AZ28" s="808"/>
      <c r="BA28" s="808"/>
      <c r="BB28" s="808"/>
      <c r="BC28" s="808"/>
      <c r="BD28" s="808"/>
      <c r="BE28" s="808"/>
      <c r="BF28" s="808"/>
      <c r="BG28" s="808"/>
      <c r="BH28" s="808"/>
      <c r="BI28" s="808"/>
      <c r="BJ28" s="808"/>
      <c r="BK28" s="808"/>
      <c r="BL28" s="808"/>
      <c r="BM28" s="808"/>
      <c r="BN28" s="808"/>
      <c r="BO28" s="808"/>
      <c r="BP28" s="808"/>
      <c r="BQ28" s="808"/>
      <c r="BR28" s="808"/>
    </row>
    <row r="29" spans="1:70" s="58" customFormat="1" ht="16" customHeight="1">
      <c r="A29" s="53"/>
      <c r="B29" s="1101"/>
      <c r="C29" s="155">
        <v>25</v>
      </c>
      <c r="D29" s="156" t="s">
        <v>29</v>
      </c>
      <c r="E29" s="165">
        <v>4.2668400000000011</v>
      </c>
      <c r="F29" s="129">
        <v>2067.8364980000001</v>
      </c>
      <c r="G29" s="129">
        <v>52.698419999999992</v>
      </c>
      <c r="H29" s="129">
        <v>13.499116000000001</v>
      </c>
      <c r="I29" s="129">
        <v>48.828414000000002</v>
      </c>
      <c r="J29" s="114">
        <v>152.74743599999996</v>
      </c>
      <c r="K29" s="114">
        <v>3.9713500000000002</v>
      </c>
      <c r="L29" s="114">
        <v>136.89753200000001</v>
      </c>
      <c r="M29" s="114">
        <v>0.70221099999999992</v>
      </c>
      <c r="N29" s="114">
        <v>18.849931999999995</v>
      </c>
      <c r="O29" s="129">
        <v>3.9211999999999997E-2</v>
      </c>
      <c r="P29" s="166">
        <v>2.3399E-2</v>
      </c>
      <c r="Q29" s="129">
        <v>17.604176999999996</v>
      </c>
      <c r="R29" s="114">
        <v>142.27378200000001</v>
      </c>
      <c r="S29" s="114">
        <v>10.497614</v>
      </c>
      <c r="T29" s="114">
        <v>981.84316600000022</v>
      </c>
      <c r="U29" s="114">
        <v>259.31899499999997</v>
      </c>
      <c r="V29" s="114">
        <v>0.12687976344670571</v>
      </c>
      <c r="W29" s="167">
        <v>9.1571529999999992</v>
      </c>
      <c r="X29" s="168">
        <v>3921.1821267634473</v>
      </c>
      <c r="Y29" s="52"/>
      <c r="Z29" s="826"/>
      <c r="AA29" s="827"/>
      <c r="AB29" s="792"/>
      <c r="AC29" s="802"/>
      <c r="AD29" s="802"/>
      <c r="AE29" s="802"/>
      <c r="AF29" s="802"/>
      <c r="AG29" s="802"/>
      <c r="AH29" s="803"/>
      <c r="AI29" s="803"/>
      <c r="AJ29" s="803"/>
      <c r="AK29" s="803"/>
      <c r="AL29" s="803"/>
      <c r="AM29" s="802"/>
      <c r="AN29" s="802"/>
      <c r="AO29" s="802"/>
      <c r="AP29" s="803"/>
      <c r="AQ29" s="803"/>
      <c r="AR29" s="803"/>
      <c r="AS29" s="803"/>
      <c r="AT29" s="803"/>
      <c r="AU29" s="802"/>
      <c r="AV29" s="802"/>
      <c r="AW29" s="807"/>
      <c r="AX29" s="792"/>
      <c r="AY29" s="808"/>
      <c r="AZ29" s="808"/>
      <c r="BA29" s="808"/>
      <c r="BB29" s="808"/>
      <c r="BC29" s="808"/>
      <c r="BD29" s="808"/>
      <c r="BE29" s="808"/>
      <c r="BF29" s="808"/>
      <c r="BG29" s="808"/>
      <c r="BH29" s="808"/>
      <c r="BI29" s="808"/>
      <c r="BJ29" s="808"/>
      <c r="BK29" s="808"/>
      <c r="BL29" s="808"/>
      <c r="BM29" s="808"/>
      <c r="BN29" s="808"/>
      <c r="BO29" s="808"/>
      <c r="BP29" s="808"/>
      <c r="BQ29" s="808"/>
      <c r="BR29" s="808"/>
    </row>
    <row r="30" spans="1:70" s="58" customFormat="1" ht="16" customHeight="1">
      <c r="A30" s="53"/>
      <c r="B30" s="1101"/>
      <c r="C30" s="155">
        <v>26</v>
      </c>
      <c r="D30" s="156" t="s">
        <v>30</v>
      </c>
      <c r="E30" s="165">
        <v>33.436441075022572</v>
      </c>
      <c r="F30" s="129">
        <v>2278.0107713447428</v>
      </c>
      <c r="G30" s="129">
        <v>35.063503495015908</v>
      </c>
      <c r="H30" s="129">
        <v>15.816716429544671</v>
      </c>
      <c r="I30" s="129">
        <v>11.925094899716084</v>
      </c>
      <c r="J30" s="114">
        <v>132.68243779869519</v>
      </c>
      <c r="K30" s="114">
        <v>6.2831007369314014</v>
      </c>
      <c r="L30" s="114">
        <v>75.207047392038547</v>
      </c>
      <c r="M30" s="114">
        <v>1.0966127572760342</v>
      </c>
      <c r="N30" s="114">
        <v>53.353912959098359</v>
      </c>
      <c r="O30" s="129">
        <v>0.1649606951723416</v>
      </c>
      <c r="P30" s="166">
        <v>6.7522880291933041E-2</v>
      </c>
      <c r="Q30" s="129">
        <v>44.243785457150722</v>
      </c>
      <c r="R30" s="114">
        <v>38.491090829253594</v>
      </c>
      <c r="S30" s="114">
        <v>49.029315226239994</v>
      </c>
      <c r="T30" s="114">
        <v>774.68516714567306</v>
      </c>
      <c r="U30" s="114">
        <v>246.23557000000002</v>
      </c>
      <c r="V30" s="114">
        <v>0.26300043850548227</v>
      </c>
      <c r="W30" s="167">
        <v>469.90207991303237</v>
      </c>
      <c r="X30" s="168">
        <v>4265.9581314734014</v>
      </c>
      <c r="Y30" s="52"/>
      <c r="Z30" s="826"/>
      <c r="AA30" s="827"/>
      <c r="AB30" s="792"/>
      <c r="AC30" s="802"/>
      <c r="AD30" s="802"/>
      <c r="AE30" s="802"/>
      <c r="AF30" s="802"/>
      <c r="AG30" s="802"/>
      <c r="AH30" s="803"/>
      <c r="AI30" s="803"/>
      <c r="AJ30" s="803"/>
      <c r="AK30" s="803"/>
      <c r="AL30" s="803"/>
      <c r="AM30" s="802"/>
      <c r="AN30" s="802"/>
      <c r="AO30" s="802"/>
      <c r="AP30" s="803"/>
      <c r="AQ30" s="803"/>
      <c r="AR30" s="803"/>
      <c r="AS30" s="803"/>
      <c r="AT30" s="803"/>
      <c r="AU30" s="802"/>
      <c r="AV30" s="802"/>
      <c r="AW30" s="807"/>
      <c r="AX30" s="792"/>
      <c r="AY30" s="808"/>
      <c r="AZ30" s="808"/>
      <c r="BA30" s="808"/>
      <c r="BB30" s="808"/>
      <c r="BC30" s="808"/>
      <c r="BD30" s="808"/>
      <c r="BE30" s="808"/>
      <c r="BF30" s="808"/>
      <c r="BG30" s="808"/>
      <c r="BH30" s="808"/>
      <c r="BI30" s="808"/>
      <c r="BJ30" s="808"/>
      <c r="BK30" s="808"/>
      <c r="BL30" s="808"/>
      <c r="BM30" s="808"/>
      <c r="BN30" s="808"/>
      <c r="BO30" s="808"/>
      <c r="BP30" s="808"/>
      <c r="BQ30" s="808"/>
      <c r="BR30" s="808"/>
    </row>
    <row r="31" spans="1:70" s="58" customFormat="1" ht="16" customHeight="1">
      <c r="A31" s="53"/>
      <c r="B31" s="1101"/>
      <c r="C31" s="155">
        <v>27</v>
      </c>
      <c r="D31" s="156" t="s">
        <v>31</v>
      </c>
      <c r="E31" s="165">
        <v>10.305047128941277</v>
      </c>
      <c r="F31" s="129">
        <v>8151.2524427154549</v>
      </c>
      <c r="G31" s="129">
        <v>123.4230027248808</v>
      </c>
      <c r="H31" s="129">
        <v>151.1849939821154</v>
      </c>
      <c r="I31" s="129">
        <v>137.62069426402945</v>
      </c>
      <c r="J31" s="114">
        <v>285.65423357305116</v>
      </c>
      <c r="K31" s="114">
        <v>40.418793091108228</v>
      </c>
      <c r="L31" s="114">
        <v>221.63339617440818</v>
      </c>
      <c r="M31" s="114">
        <v>8.8950368120393897</v>
      </c>
      <c r="N31" s="114">
        <v>39.083866150845665</v>
      </c>
      <c r="O31" s="129">
        <v>0.2787707875647924</v>
      </c>
      <c r="P31" s="166">
        <v>2.0082824697259971</v>
      </c>
      <c r="Q31" s="129">
        <v>200.60685019369183</v>
      </c>
      <c r="R31" s="114">
        <v>203.22616799687771</v>
      </c>
      <c r="S31" s="114">
        <v>264.48869868634557</v>
      </c>
      <c r="T31" s="114">
        <v>2884.8370388294798</v>
      </c>
      <c r="U31" s="114">
        <v>34.288100000000007</v>
      </c>
      <c r="V31" s="114">
        <v>0.10057083333333333</v>
      </c>
      <c r="W31" s="167">
        <v>45.153999891763505</v>
      </c>
      <c r="X31" s="168">
        <v>12804.459986305656</v>
      </c>
      <c r="Y31" s="52"/>
      <c r="Z31" s="826"/>
      <c r="AA31" s="827"/>
      <c r="AB31" s="792"/>
      <c r="AC31" s="802"/>
      <c r="AD31" s="802"/>
      <c r="AE31" s="802"/>
      <c r="AF31" s="802"/>
      <c r="AG31" s="802"/>
      <c r="AH31" s="803"/>
      <c r="AI31" s="803"/>
      <c r="AJ31" s="803"/>
      <c r="AK31" s="803"/>
      <c r="AL31" s="803"/>
      <c r="AM31" s="802"/>
      <c r="AN31" s="802"/>
      <c r="AO31" s="802"/>
      <c r="AP31" s="803"/>
      <c r="AQ31" s="803"/>
      <c r="AR31" s="803"/>
      <c r="AS31" s="803"/>
      <c r="AT31" s="803"/>
      <c r="AU31" s="802"/>
      <c r="AV31" s="802"/>
      <c r="AW31" s="807"/>
      <c r="AX31" s="792"/>
      <c r="AY31" s="808"/>
      <c r="AZ31" s="808"/>
      <c r="BA31" s="808"/>
      <c r="BB31" s="808"/>
      <c r="BC31" s="808"/>
      <c r="BD31" s="808"/>
      <c r="BE31" s="808"/>
      <c r="BF31" s="808"/>
      <c r="BG31" s="808"/>
      <c r="BH31" s="808"/>
      <c r="BI31" s="808"/>
      <c r="BJ31" s="808"/>
      <c r="BK31" s="808"/>
      <c r="BL31" s="808"/>
      <c r="BM31" s="808"/>
      <c r="BN31" s="808"/>
      <c r="BO31" s="808"/>
      <c r="BP31" s="808"/>
      <c r="BQ31" s="808"/>
      <c r="BR31" s="808"/>
    </row>
    <row r="32" spans="1:70" s="58" customFormat="1" ht="16" customHeight="1">
      <c r="A32" s="53"/>
      <c r="B32" s="1101"/>
      <c r="C32" s="155">
        <v>28</v>
      </c>
      <c r="D32" s="156" t="s">
        <v>32</v>
      </c>
      <c r="E32" s="165">
        <v>91.076328032320973</v>
      </c>
      <c r="F32" s="129">
        <v>7169.9584181439986</v>
      </c>
      <c r="G32" s="129">
        <v>223.39764599039208</v>
      </c>
      <c r="H32" s="129">
        <v>165.63103031854686</v>
      </c>
      <c r="I32" s="129">
        <v>96.109395775709899</v>
      </c>
      <c r="J32" s="114">
        <v>298.04696420136008</v>
      </c>
      <c r="K32" s="114">
        <v>28.201483157730934</v>
      </c>
      <c r="L32" s="114">
        <v>235.6469690136357</v>
      </c>
      <c r="M32" s="114">
        <v>3.8038903033680591</v>
      </c>
      <c r="N32" s="114">
        <v>72.859238296512103</v>
      </c>
      <c r="O32" s="129">
        <v>1.782</v>
      </c>
      <c r="P32" s="166">
        <v>0.62407776571139217</v>
      </c>
      <c r="Q32" s="129">
        <v>976.91142967730764</v>
      </c>
      <c r="R32" s="114">
        <v>344.33178564352244</v>
      </c>
      <c r="S32" s="114">
        <v>3441.2847344593724</v>
      </c>
      <c r="T32" s="114">
        <v>2337.4236990789373</v>
      </c>
      <c r="U32" s="114">
        <v>1173.9746850000001</v>
      </c>
      <c r="V32" s="114">
        <v>1.7160883797134827</v>
      </c>
      <c r="W32" s="167">
        <v>1379.7665320793285</v>
      </c>
      <c r="X32" s="168">
        <v>18042.546395317469</v>
      </c>
      <c r="Y32" s="52"/>
      <c r="Z32" s="826"/>
      <c r="AA32" s="827"/>
      <c r="AB32" s="792"/>
      <c r="AC32" s="802"/>
      <c r="AD32" s="802"/>
      <c r="AE32" s="802"/>
      <c r="AF32" s="802"/>
      <c r="AG32" s="802"/>
      <c r="AH32" s="803"/>
      <c r="AI32" s="803"/>
      <c r="AJ32" s="803"/>
      <c r="AK32" s="803"/>
      <c r="AL32" s="803"/>
      <c r="AM32" s="802"/>
      <c r="AN32" s="802"/>
      <c r="AO32" s="802"/>
      <c r="AP32" s="803"/>
      <c r="AQ32" s="803"/>
      <c r="AR32" s="803"/>
      <c r="AS32" s="803"/>
      <c r="AT32" s="803"/>
      <c r="AU32" s="802"/>
      <c r="AV32" s="802"/>
      <c r="AW32" s="807"/>
      <c r="AX32" s="792"/>
      <c r="AY32" s="808"/>
      <c r="AZ32" s="808"/>
      <c r="BA32" s="808"/>
      <c r="BB32" s="808"/>
      <c r="BC32" s="808"/>
      <c r="BD32" s="808"/>
      <c r="BE32" s="808"/>
      <c r="BF32" s="808"/>
      <c r="BG32" s="808"/>
      <c r="BH32" s="808"/>
      <c r="BI32" s="808"/>
      <c r="BJ32" s="808"/>
      <c r="BK32" s="808"/>
      <c r="BL32" s="808"/>
      <c r="BM32" s="808"/>
      <c r="BN32" s="808"/>
      <c r="BO32" s="808"/>
      <c r="BP32" s="808"/>
      <c r="BQ32" s="808"/>
      <c r="BR32" s="808"/>
    </row>
    <row r="33" spans="1:70" s="58" customFormat="1" ht="16" customHeight="1">
      <c r="A33" s="53"/>
      <c r="B33" s="1101"/>
      <c r="C33" s="155">
        <v>29</v>
      </c>
      <c r="D33" s="156" t="s">
        <v>33</v>
      </c>
      <c r="E33" s="165">
        <v>1.4123157302247189</v>
      </c>
      <c r="F33" s="129">
        <v>836.37558170232444</v>
      </c>
      <c r="G33" s="129">
        <v>13.128824464782088</v>
      </c>
      <c r="H33" s="129">
        <v>3.7581213245903116</v>
      </c>
      <c r="I33" s="129">
        <v>1.0793129102486896</v>
      </c>
      <c r="J33" s="114">
        <v>59.465486673639404</v>
      </c>
      <c r="K33" s="114">
        <v>16.467986385416864</v>
      </c>
      <c r="L33" s="114">
        <v>40.11669631349222</v>
      </c>
      <c r="M33" s="114">
        <v>0.446206601469191</v>
      </c>
      <c r="N33" s="114">
        <v>16.711615185698413</v>
      </c>
      <c r="O33" s="129">
        <v>0</v>
      </c>
      <c r="P33" s="166">
        <v>0.10715213124714153</v>
      </c>
      <c r="Q33" s="129">
        <v>14.344098610558955</v>
      </c>
      <c r="R33" s="114">
        <v>27.073213019718491</v>
      </c>
      <c r="S33" s="114">
        <v>1.2093023255813953E-4</v>
      </c>
      <c r="T33" s="114">
        <v>284.79107171681153</v>
      </c>
      <c r="U33" s="114">
        <v>106.13761999999998</v>
      </c>
      <c r="V33" s="114">
        <v>0.14177824652896426</v>
      </c>
      <c r="W33" s="167">
        <v>0.11213393751039245</v>
      </c>
      <c r="X33" s="168">
        <v>1421.6693358844941</v>
      </c>
      <c r="Y33" s="52"/>
      <c r="Z33" s="826"/>
      <c r="AA33" s="827"/>
      <c r="AB33" s="792"/>
      <c r="AC33" s="802"/>
      <c r="AD33" s="802"/>
      <c r="AE33" s="802"/>
      <c r="AF33" s="802"/>
      <c r="AG33" s="802"/>
      <c r="AH33" s="803"/>
      <c r="AI33" s="803"/>
      <c r="AJ33" s="803"/>
      <c r="AK33" s="803"/>
      <c r="AL33" s="803"/>
      <c r="AM33" s="802"/>
      <c r="AN33" s="802"/>
      <c r="AO33" s="802"/>
      <c r="AP33" s="803"/>
      <c r="AQ33" s="803"/>
      <c r="AR33" s="803"/>
      <c r="AS33" s="803"/>
      <c r="AT33" s="803"/>
      <c r="AU33" s="802"/>
      <c r="AV33" s="802"/>
      <c r="AW33" s="807"/>
      <c r="AX33" s="792"/>
      <c r="AY33" s="808"/>
      <c r="AZ33" s="808"/>
      <c r="BA33" s="808"/>
      <c r="BB33" s="808"/>
      <c r="BC33" s="808"/>
      <c r="BD33" s="808"/>
      <c r="BE33" s="808"/>
      <c r="BF33" s="808"/>
      <c r="BG33" s="808"/>
      <c r="BH33" s="808"/>
      <c r="BI33" s="808"/>
      <c r="BJ33" s="808"/>
      <c r="BK33" s="808"/>
      <c r="BL33" s="808"/>
      <c r="BM33" s="808"/>
      <c r="BN33" s="808"/>
      <c r="BO33" s="808"/>
      <c r="BP33" s="808"/>
      <c r="BQ33" s="808"/>
      <c r="BR33" s="808"/>
    </row>
    <row r="34" spans="1:70" s="58" customFormat="1" ht="16" customHeight="1">
      <c r="A34" s="53"/>
      <c r="B34" s="1101"/>
      <c r="C34" s="155">
        <v>30</v>
      </c>
      <c r="D34" s="156" t="s">
        <v>34</v>
      </c>
      <c r="E34" s="165">
        <v>1.6400199999999998</v>
      </c>
      <c r="F34" s="129">
        <v>491.43208349300005</v>
      </c>
      <c r="G34" s="129">
        <v>37.299985316999987</v>
      </c>
      <c r="H34" s="129">
        <v>31.339818026999996</v>
      </c>
      <c r="I34" s="129">
        <v>14.901082213999999</v>
      </c>
      <c r="J34" s="114">
        <v>29.975561802000009</v>
      </c>
      <c r="K34" s="114">
        <v>0.16441411899999994</v>
      </c>
      <c r="L34" s="114">
        <v>45.505536625071514</v>
      </c>
      <c r="M34" s="114">
        <v>0.60302100000000003</v>
      </c>
      <c r="N34" s="114">
        <v>16.55227</v>
      </c>
      <c r="O34" s="129">
        <v>0</v>
      </c>
      <c r="P34" s="166">
        <v>0</v>
      </c>
      <c r="Q34" s="129">
        <v>4.9841259989419786</v>
      </c>
      <c r="R34" s="114">
        <v>43.621075579666673</v>
      </c>
      <c r="S34" s="114">
        <v>775.43961999999999</v>
      </c>
      <c r="T34" s="114">
        <v>550.61287709410465</v>
      </c>
      <c r="U34" s="114">
        <v>62.858475000000006</v>
      </c>
      <c r="V34" s="114">
        <v>6.5276970199751747E-2</v>
      </c>
      <c r="W34" s="167">
        <v>33.952889999999996</v>
      </c>
      <c r="X34" s="168">
        <v>2140.9481332399846</v>
      </c>
      <c r="Y34" s="52"/>
      <c r="Z34" s="826"/>
      <c r="AA34" s="827"/>
      <c r="AB34" s="792"/>
      <c r="AC34" s="802"/>
      <c r="AD34" s="802"/>
      <c r="AE34" s="802"/>
      <c r="AF34" s="802"/>
      <c r="AG34" s="802"/>
      <c r="AH34" s="803"/>
      <c r="AI34" s="803"/>
      <c r="AJ34" s="803"/>
      <c r="AK34" s="803"/>
      <c r="AL34" s="803"/>
      <c r="AM34" s="802"/>
      <c r="AN34" s="802"/>
      <c r="AO34" s="802"/>
      <c r="AP34" s="803"/>
      <c r="AQ34" s="803"/>
      <c r="AR34" s="803"/>
      <c r="AS34" s="803"/>
      <c r="AT34" s="803"/>
      <c r="AU34" s="802"/>
      <c r="AV34" s="802"/>
      <c r="AW34" s="807"/>
      <c r="AX34" s="792"/>
      <c r="AY34" s="808"/>
      <c r="AZ34" s="808"/>
      <c r="BA34" s="808"/>
      <c r="BB34" s="808"/>
      <c r="BC34" s="808"/>
      <c r="BD34" s="808"/>
      <c r="BE34" s="808"/>
      <c r="BF34" s="808"/>
      <c r="BG34" s="808"/>
      <c r="BH34" s="808"/>
      <c r="BI34" s="808"/>
      <c r="BJ34" s="808"/>
      <c r="BK34" s="808"/>
      <c r="BL34" s="808"/>
      <c r="BM34" s="808"/>
      <c r="BN34" s="808"/>
      <c r="BO34" s="808"/>
      <c r="BP34" s="808"/>
      <c r="BQ34" s="808"/>
      <c r="BR34" s="808"/>
    </row>
    <row r="35" spans="1:70" s="58" customFormat="1" ht="16" customHeight="1">
      <c r="A35" s="60"/>
      <c r="B35" s="1101"/>
      <c r="C35" s="172">
        <v>31</v>
      </c>
      <c r="D35" s="173" t="s">
        <v>35</v>
      </c>
      <c r="E35" s="165">
        <v>9.8480000000000008</v>
      </c>
      <c r="F35" s="129">
        <v>614.59719999999993</v>
      </c>
      <c r="G35" s="129">
        <v>4.5220000000000002</v>
      </c>
      <c r="H35" s="129">
        <v>2.2719999999999998</v>
      </c>
      <c r="I35" s="129">
        <v>3.6949999999999998</v>
      </c>
      <c r="J35" s="174">
        <v>49.000999999999998</v>
      </c>
      <c r="K35" s="174">
        <v>2.9159999999999999</v>
      </c>
      <c r="L35" s="174">
        <v>92.492000000000004</v>
      </c>
      <c r="M35" s="174">
        <v>0.15</v>
      </c>
      <c r="N35" s="174">
        <v>15.45</v>
      </c>
      <c r="O35" s="129">
        <v>0.255</v>
      </c>
      <c r="P35" s="166">
        <v>0</v>
      </c>
      <c r="Q35" s="129">
        <v>9.8650000000000002</v>
      </c>
      <c r="R35" s="174">
        <v>21.138999999999999</v>
      </c>
      <c r="S35" s="174">
        <v>7.5430000000000001</v>
      </c>
      <c r="T35" s="174">
        <v>218.17</v>
      </c>
      <c r="U35" s="174">
        <v>647.28661999999997</v>
      </c>
      <c r="V35" s="174">
        <v>0.76527402628240471</v>
      </c>
      <c r="W35" s="167">
        <v>33.414000000000001</v>
      </c>
      <c r="X35" s="168">
        <v>1733.3810940262827</v>
      </c>
      <c r="Y35" s="52"/>
      <c r="Z35" s="826"/>
      <c r="AA35" s="827"/>
      <c r="AB35" s="792"/>
      <c r="AC35" s="802"/>
      <c r="AD35" s="802"/>
      <c r="AE35" s="802"/>
      <c r="AF35" s="802"/>
      <c r="AG35" s="802"/>
      <c r="AH35" s="803"/>
      <c r="AI35" s="803"/>
      <c r="AJ35" s="803"/>
      <c r="AK35" s="803"/>
      <c r="AL35" s="803"/>
      <c r="AM35" s="802"/>
      <c r="AN35" s="802"/>
      <c r="AO35" s="802"/>
      <c r="AP35" s="803"/>
      <c r="AQ35" s="803"/>
      <c r="AR35" s="803"/>
      <c r="AS35" s="803"/>
      <c r="AT35" s="803"/>
      <c r="AU35" s="802"/>
      <c r="AV35" s="802"/>
      <c r="AW35" s="807"/>
      <c r="AX35" s="792"/>
      <c r="AY35" s="808"/>
      <c r="AZ35" s="808"/>
      <c r="BA35" s="808"/>
      <c r="BB35" s="808"/>
      <c r="BC35" s="808"/>
      <c r="BD35" s="808"/>
      <c r="BE35" s="808"/>
      <c r="BF35" s="808"/>
      <c r="BG35" s="808"/>
      <c r="BH35" s="808"/>
      <c r="BI35" s="808"/>
      <c r="BJ35" s="808"/>
      <c r="BK35" s="808"/>
      <c r="BL35" s="808"/>
      <c r="BM35" s="808"/>
      <c r="BN35" s="808"/>
      <c r="BO35" s="808"/>
      <c r="BP35" s="808"/>
      <c r="BQ35" s="808"/>
      <c r="BR35" s="808"/>
    </row>
    <row r="36" spans="1:70" s="58" customFormat="1" ht="16" customHeight="1">
      <c r="A36" s="60"/>
      <c r="B36" s="1101"/>
      <c r="C36" s="175">
        <v>32</v>
      </c>
      <c r="D36" s="176" t="s">
        <v>36</v>
      </c>
      <c r="E36" s="165">
        <v>68.56979571604495</v>
      </c>
      <c r="F36" s="129">
        <v>340.11203719522274</v>
      </c>
      <c r="G36" s="129">
        <v>14.191253155686557</v>
      </c>
      <c r="H36" s="129">
        <v>1.4406711327702701</v>
      </c>
      <c r="I36" s="129">
        <v>4.7782332170677408</v>
      </c>
      <c r="J36" s="114">
        <v>52.100006823492606</v>
      </c>
      <c r="K36" s="114">
        <v>7.7345619999999995</v>
      </c>
      <c r="L36" s="114">
        <v>122.0288850089117</v>
      </c>
      <c r="M36" s="114">
        <v>1.4389749999999999</v>
      </c>
      <c r="N36" s="114">
        <v>2.8032499999999998</v>
      </c>
      <c r="O36" s="129">
        <v>0</v>
      </c>
      <c r="P36" s="166">
        <v>0.27424358586759251</v>
      </c>
      <c r="Q36" s="129">
        <v>29.984030876595895</v>
      </c>
      <c r="R36" s="114">
        <v>54.064687332217794</v>
      </c>
      <c r="S36" s="114">
        <v>99.559765957848398</v>
      </c>
      <c r="T36" s="114">
        <v>549.07005726389525</v>
      </c>
      <c r="U36" s="114">
        <v>636.57131500000003</v>
      </c>
      <c r="V36" s="114">
        <v>1.2453463137681087</v>
      </c>
      <c r="W36" s="167">
        <v>352.85184604959483</v>
      </c>
      <c r="X36" s="168">
        <v>2338.8189616289847</v>
      </c>
      <c r="Y36" s="52"/>
      <c r="Z36" s="826"/>
      <c r="AA36" s="827"/>
      <c r="AB36" s="792"/>
      <c r="AC36" s="802"/>
      <c r="AD36" s="802"/>
      <c r="AE36" s="802"/>
      <c r="AF36" s="802"/>
      <c r="AG36" s="802"/>
      <c r="AH36" s="803"/>
      <c r="AI36" s="803"/>
      <c r="AJ36" s="803"/>
      <c r="AK36" s="803"/>
      <c r="AL36" s="803"/>
      <c r="AM36" s="802"/>
      <c r="AN36" s="802"/>
      <c r="AO36" s="802"/>
      <c r="AP36" s="803"/>
      <c r="AQ36" s="803"/>
      <c r="AR36" s="803"/>
      <c r="AS36" s="803"/>
      <c r="AT36" s="803"/>
      <c r="AU36" s="802"/>
      <c r="AV36" s="802"/>
      <c r="AW36" s="807"/>
      <c r="AX36" s="792"/>
      <c r="AY36" s="808"/>
      <c r="AZ36" s="808"/>
      <c r="BA36" s="808"/>
      <c r="BB36" s="808"/>
      <c r="BC36" s="808"/>
      <c r="BD36" s="808"/>
      <c r="BE36" s="808"/>
      <c r="BF36" s="808"/>
      <c r="BG36" s="808"/>
      <c r="BH36" s="808"/>
      <c r="BI36" s="808"/>
      <c r="BJ36" s="808"/>
      <c r="BK36" s="808"/>
      <c r="BL36" s="808"/>
      <c r="BM36" s="808"/>
      <c r="BN36" s="808"/>
      <c r="BO36" s="808"/>
      <c r="BP36" s="808"/>
      <c r="BQ36" s="808"/>
      <c r="BR36" s="808"/>
    </row>
    <row r="37" spans="1:70" s="58" customFormat="1" ht="16" customHeight="1">
      <c r="A37" s="1396"/>
      <c r="B37" s="1101"/>
      <c r="C37" s="155">
        <v>33</v>
      </c>
      <c r="D37" s="156" t="s">
        <v>37</v>
      </c>
      <c r="E37" s="165">
        <v>29.601760231046374</v>
      </c>
      <c r="F37" s="129">
        <v>2635.3884396624458</v>
      </c>
      <c r="G37" s="129">
        <v>115.86994439362488</v>
      </c>
      <c r="H37" s="129">
        <v>102.20855648405458</v>
      </c>
      <c r="I37" s="129">
        <v>80.436112884834358</v>
      </c>
      <c r="J37" s="114">
        <v>231.46830831822308</v>
      </c>
      <c r="K37" s="114">
        <v>14.115</v>
      </c>
      <c r="L37" s="114">
        <v>200.87765712544623</v>
      </c>
      <c r="M37" s="114">
        <v>1.5629999999999999</v>
      </c>
      <c r="N37" s="114">
        <v>43.37</v>
      </c>
      <c r="O37" s="129">
        <v>0.73099999999999998</v>
      </c>
      <c r="P37" s="166">
        <v>2.1459812590098555E-2</v>
      </c>
      <c r="Q37" s="129">
        <v>53.456725722661346</v>
      </c>
      <c r="R37" s="114">
        <v>96.782139051828906</v>
      </c>
      <c r="S37" s="114">
        <v>337.07141473829006</v>
      </c>
      <c r="T37" s="114">
        <v>314.78375905257394</v>
      </c>
      <c r="U37" s="114">
        <v>1258.5225550000002</v>
      </c>
      <c r="V37" s="114">
        <v>1.4765639581060364</v>
      </c>
      <c r="W37" s="167">
        <v>545.17010192113241</v>
      </c>
      <c r="X37" s="168">
        <v>6062.9144983568585</v>
      </c>
      <c r="Y37" s="52"/>
      <c r="Z37" s="826"/>
      <c r="AA37" s="827"/>
      <c r="AB37" s="792"/>
      <c r="AC37" s="802"/>
      <c r="AD37" s="802"/>
      <c r="AE37" s="802"/>
      <c r="AF37" s="802"/>
      <c r="AG37" s="802"/>
      <c r="AH37" s="803"/>
      <c r="AI37" s="803"/>
      <c r="AJ37" s="803"/>
      <c r="AK37" s="803"/>
      <c r="AL37" s="803"/>
      <c r="AM37" s="802"/>
      <c r="AN37" s="802"/>
      <c r="AO37" s="802"/>
      <c r="AP37" s="803"/>
      <c r="AQ37" s="803"/>
      <c r="AR37" s="803"/>
      <c r="AS37" s="803"/>
      <c r="AT37" s="803"/>
      <c r="AU37" s="802"/>
      <c r="AV37" s="802"/>
      <c r="AW37" s="807"/>
      <c r="AX37" s="792"/>
      <c r="AY37" s="808"/>
      <c r="AZ37" s="808"/>
      <c r="BA37" s="808"/>
      <c r="BB37" s="808"/>
      <c r="BC37" s="808"/>
      <c r="BD37" s="808"/>
      <c r="BE37" s="808"/>
      <c r="BF37" s="808"/>
      <c r="BG37" s="808"/>
      <c r="BH37" s="808"/>
      <c r="BI37" s="808"/>
      <c r="BJ37" s="808"/>
      <c r="BK37" s="808"/>
      <c r="BL37" s="808"/>
      <c r="BM37" s="808"/>
      <c r="BN37" s="808"/>
      <c r="BO37" s="808"/>
      <c r="BP37" s="808"/>
      <c r="BQ37" s="808"/>
      <c r="BR37" s="808"/>
    </row>
    <row r="38" spans="1:70" s="58" customFormat="1" ht="16" customHeight="1">
      <c r="A38" s="1396"/>
      <c r="B38" s="1101"/>
      <c r="C38" s="155">
        <v>34</v>
      </c>
      <c r="D38" s="156" t="s">
        <v>38</v>
      </c>
      <c r="E38" s="165">
        <v>69.120841113818202</v>
      </c>
      <c r="F38" s="129">
        <v>3216.5364501018435</v>
      </c>
      <c r="G38" s="129">
        <v>101.36372818453341</v>
      </c>
      <c r="H38" s="129">
        <v>52.212205559079827</v>
      </c>
      <c r="I38" s="129">
        <v>23.953503731170326</v>
      </c>
      <c r="J38" s="114">
        <v>162.62189979922175</v>
      </c>
      <c r="K38" s="114">
        <v>12.05</v>
      </c>
      <c r="L38" s="114">
        <v>456.7275635958095</v>
      </c>
      <c r="M38" s="114">
        <v>1.2669999999999999</v>
      </c>
      <c r="N38" s="114">
        <v>31.509</v>
      </c>
      <c r="O38" s="129">
        <v>4.0369999999999999</v>
      </c>
      <c r="P38" s="166">
        <v>0.52356736653378366</v>
      </c>
      <c r="Q38" s="129">
        <v>116.6367643573267</v>
      </c>
      <c r="R38" s="114">
        <v>179.78117329139062</v>
      </c>
      <c r="S38" s="114">
        <v>76.800245601617789</v>
      </c>
      <c r="T38" s="114">
        <v>1210.4289059767027</v>
      </c>
      <c r="U38" s="114">
        <v>1143.9381049999997</v>
      </c>
      <c r="V38" s="114">
        <v>2.192500096614233</v>
      </c>
      <c r="W38" s="167">
        <v>464.03662601954841</v>
      </c>
      <c r="X38" s="168">
        <v>7325.7370797952099</v>
      </c>
      <c r="Y38" s="52"/>
      <c r="Z38" s="826"/>
      <c r="AA38" s="827"/>
      <c r="AB38" s="792"/>
      <c r="AC38" s="802"/>
      <c r="AD38" s="802"/>
      <c r="AE38" s="802"/>
      <c r="AF38" s="802"/>
      <c r="AG38" s="802"/>
      <c r="AH38" s="803"/>
      <c r="AI38" s="803"/>
      <c r="AJ38" s="803"/>
      <c r="AK38" s="803"/>
      <c r="AL38" s="803"/>
      <c r="AM38" s="802"/>
      <c r="AN38" s="802"/>
      <c r="AO38" s="802"/>
      <c r="AP38" s="803"/>
      <c r="AQ38" s="803"/>
      <c r="AR38" s="803"/>
      <c r="AS38" s="803"/>
      <c r="AT38" s="803"/>
      <c r="AU38" s="802"/>
      <c r="AV38" s="802"/>
      <c r="AW38" s="807"/>
      <c r="AX38" s="792"/>
      <c r="AY38" s="808"/>
      <c r="AZ38" s="808"/>
      <c r="BA38" s="808"/>
      <c r="BB38" s="808"/>
      <c r="BC38" s="808"/>
      <c r="BD38" s="808"/>
      <c r="BE38" s="808"/>
      <c r="BF38" s="808"/>
      <c r="BG38" s="808"/>
      <c r="BH38" s="808"/>
      <c r="BI38" s="808"/>
      <c r="BJ38" s="808"/>
      <c r="BK38" s="808"/>
      <c r="BL38" s="808"/>
      <c r="BM38" s="808"/>
      <c r="BN38" s="808"/>
      <c r="BO38" s="808"/>
      <c r="BP38" s="808"/>
      <c r="BQ38" s="808"/>
      <c r="BR38" s="808"/>
    </row>
    <row r="39" spans="1:70" s="58" customFormat="1" ht="16" customHeight="1">
      <c r="A39" s="1396"/>
      <c r="B39" s="1101"/>
      <c r="C39" s="172">
        <v>35</v>
      </c>
      <c r="D39" s="156" t="s">
        <v>39</v>
      </c>
      <c r="E39" s="165">
        <v>356.40501758872449</v>
      </c>
      <c r="F39" s="129">
        <v>2522.1187694507526</v>
      </c>
      <c r="G39" s="129">
        <v>166.22927089817708</v>
      </c>
      <c r="H39" s="129">
        <v>146.44298373695366</v>
      </c>
      <c r="I39" s="129">
        <v>120.60169571491531</v>
      </c>
      <c r="J39" s="114">
        <v>171.15444201535968</v>
      </c>
      <c r="K39" s="114">
        <v>9.7420297680729977</v>
      </c>
      <c r="L39" s="114">
        <v>277.24901753659896</v>
      </c>
      <c r="M39" s="114">
        <v>0.4800562547268738</v>
      </c>
      <c r="N39" s="114">
        <v>36.070081518307987</v>
      </c>
      <c r="O39" s="129">
        <v>7.4698864404541848E-2</v>
      </c>
      <c r="P39" s="166">
        <v>0.36889853647642024</v>
      </c>
      <c r="Q39" s="129">
        <v>257.50548704359431</v>
      </c>
      <c r="R39" s="114">
        <v>164.89230059242962</v>
      </c>
      <c r="S39" s="114">
        <v>223.91354263624467</v>
      </c>
      <c r="T39" s="114">
        <v>1234.1465698902396</v>
      </c>
      <c r="U39" s="114">
        <v>390.05506000000008</v>
      </c>
      <c r="V39" s="114">
        <v>0.271146204407894</v>
      </c>
      <c r="W39" s="167">
        <v>722.92708244615017</v>
      </c>
      <c r="X39" s="168">
        <v>6800.6481506965365</v>
      </c>
      <c r="Y39" s="52"/>
      <c r="Z39" s="826"/>
      <c r="AA39" s="827"/>
      <c r="AB39" s="792"/>
      <c r="AC39" s="802"/>
      <c r="AD39" s="802"/>
      <c r="AE39" s="802"/>
      <c r="AF39" s="802"/>
      <c r="AG39" s="802"/>
      <c r="AH39" s="803"/>
      <c r="AI39" s="803"/>
      <c r="AJ39" s="803"/>
      <c r="AK39" s="803"/>
      <c r="AL39" s="803"/>
      <c r="AM39" s="802"/>
      <c r="AN39" s="802"/>
      <c r="AO39" s="802"/>
      <c r="AP39" s="803"/>
      <c r="AQ39" s="803"/>
      <c r="AR39" s="803"/>
      <c r="AS39" s="803"/>
      <c r="AT39" s="803"/>
      <c r="AU39" s="802"/>
      <c r="AV39" s="802"/>
      <c r="AW39" s="807"/>
      <c r="AX39" s="792"/>
      <c r="AY39" s="808"/>
      <c r="AZ39" s="808"/>
      <c r="BA39" s="808"/>
      <c r="BB39" s="808"/>
      <c r="BC39" s="808"/>
      <c r="BD39" s="808"/>
      <c r="BE39" s="808"/>
      <c r="BF39" s="808"/>
      <c r="BG39" s="808"/>
      <c r="BH39" s="808"/>
      <c r="BI39" s="808"/>
      <c r="BJ39" s="808"/>
      <c r="BK39" s="808"/>
      <c r="BL39" s="808"/>
      <c r="BM39" s="808"/>
      <c r="BN39" s="808"/>
      <c r="BO39" s="808"/>
      <c r="BP39" s="808"/>
      <c r="BQ39" s="808"/>
      <c r="BR39" s="808"/>
    </row>
    <row r="40" spans="1:70" s="58" customFormat="1" ht="16" customHeight="1">
      <c r="A40" s="1396"/>
      <c r="B40" s="177"/>
      <c r="C40" s="175">
        <v>36</v>
      </c>
      <c r="D40" s="173" t="s">
        <v>40</v>
      </c>
      <c r="E40" s="165">
        <v>41.468183608722086</v>
      </c>
      <c r="F40" s="129">
        <v>1013.2578886338059</v>
      </c>
      <c r="G40" s="129">
        <v>20.542895231766067</v>
      </c>
      <c r="H40" s="129">
        <v>5.1592523925027933</v>
      </c>
      <c r="I40" s="129">
        <v>57.569175912411517</v>
      </c>
      <c r="J40" s="114">
        <v>97.14196521430577</v>
      </c>
      <c r="K40" s="114">
        <v>10.589749770804586</v>
      </c>
      <c r="L40" s="114">
        <v>48.219713655139749</v>
      </c>
      <c r="M40" s="114">
        <v>1.7944725599723856</v>
      </c>
      <c r="N40" s="114">
        <v>8.7140833829080844</v>
      </c>
      <c r="O40" s="129">
        <v>0.78971115596957375</v>
      </c>
      <c r="P40" s="166">
        <v>2.2060003716819252</v>
      </c>
      <c r="Q40" s="129">
        <v>16.973718911954197</v>
      </c>
      <c r="R40" s="114">
        <v>16.813541007830271</v>
      </c>
      <c r="S40" s="114">
        <v>89.728751162352509</v>
      </c>
      <c r="T40" s="114">
        <v>460.65986811336927</v>
      </c>
      <c r="U40" s="114">
        <v>594.69997500000011</v>
      </c>
      <c r="V40" s="114">
        <v>0.41159717324145906</v>
      </c>
      <c r="W40" s="167">
        <v>325.80040713616086</v>
      </c>
      <c r="X40" s="168">
        <v>2812.5409503948986</v>
      </c>
      <c r="Y40" s="52"/>
      <c r="Z40" s="826"/>
      <c r="AA40" s="827"/>
      <c r="AB40" s="792"/>
      <c r="AC40" s="802"/>
      <c r="AD40" s="802"/>
      <c r="AE40" s="802"/>
      <c r="AF40" s="802"/>
      <c r="AG40" s="802"/>
      <c r="AH40" s="803"/>
      <c r="AI40" s="803"/>
      <c r="AJ40" s="803"/>
      <c r="AK40" s="803"/>
      <c r="AL40" s="803"/>
      <c r="AM40" s="802"/>
      <c r="AN40" s="802"/>
      <c r="AO40" s="802"/>
      <c r="AP40" s="803"/>
      <c r="AQ40" s="803"/>
      <c r="AR40" s="803"/>
      <c r="AS40" s="803"/>
      <c r="AT40" s="803"/>
      <c r="AU40" s="802"/>
      <c r="AV40" s="802"/>
      <c r="AW40" s="807"/>
      <c r="AX40" s="792"/>
      <c r="AY40" s="808"/>
      <c r="AZ40" s="808"/>
      <c r="BA40" s="808"/>
      <c r="BB40" s="808"/>
      <c r="BC40" s="808"/>
      <c r="BD40" s="808"/>
      <c r="BE40" s="808"/>
      <c r="BF40" s="808"/>
      <c r="BG40" s="808"/>
      <c r="BH40" s="808"/>
      <c r="BI40" s="808"/>
      <c r="BJ40" s="808"/>
      <c r="BK40" s="808"/>
      <c r="BL40" s="808"/>
      <c r="BM40" s="808"/>
      <c r="BN40" s="808"/>
      <c r="BO40" s="808"/>
      <c r="BP40" s="808"/>
      <c r="BQ40" s="808"/>
      <c r="BR40" s="808"/>
    </row>
    <row r="41" spans="1:70" s="61" customFormat="1" ht="16" customHeight="1">
      <c r="A41" s="1396"/>
      <c r="B41" s="178"/>
      <c r="C41" s="155">
        <v>37</v>
      </c>
      <c r="D41" s="176" t="s">
        <v>41</v>
      </c>
      <c r="E41" s="165">
        <v>35.342774806885238</v>
      </c>
      <c r="F41" s="129">
        <v>562.4800511689383</v>
      </c>
      <c r="G41" s="129">
        <v>14.058335088774356</v>
      </c>
      <c r="H41" s="129">
        <v>9.3117248380149817</v>
      </c>
      <c r="I41" s="129">
        <v>11.533952135731543</v>
      </c>
      <c r="J41" s="114">
        <v>108.2921190570634</v>
      </c>
      <c r="K41" s="114">
        <v>5.4234533066992192</v>
      </c>
      <c r="L41" s="114">
        <v>68.888003575434482</v>
      </c>
      <c r="M41" s="114">
        <v>1.3075653483405796</v>
      </c>
      <c r="N41" s="114">
        <v>27.818999999999999</v>
      </c>
      <c r="O41" s="129">
        <v>0.46700000000000003</v>
      </c>
      <c r="P41" s="166">
        <v>0.25780371218098586</v>
      </c>
      <c r="Q41" s="129">
        <v>8.2453048025628259</v>
      </c>
      <c r="R41" s="114">
        <v>33.669254193383118</v>
      </c>
      <c r="S41" s="114">
        <v>6.298327841818705</v>
      </c>
      <c r="T41" s="114">
        <v>909.31861416001198</v>
      </c>
      <c r="U41" s="114">
        <v>670.94336500000009</v>
      </c>
      <c r="V41" s="114">
        <v>0.41808398730513041</v>
      </c>
      <c r="W41" s="167">
        <v>196.43784083653506</v>
      </c>
      <c r="X41" s="168">
        <v>2670.5125738596803</v>
      </c>
      <c r="Y41" s="52"/>
      <c r="Z41" s="826"/>
      <c r="AA41" s="827"/>
      <c r="AB41" s="792"/>
      <c r="AC41" s="802"/>
      <c r="AD41" s="802"/>
      <c r="AE41" s="802"/>
      <c r="AF41" s="802"/>
      <c r="AG41" s="802"/>
      <c r="AH41" s="803"/>
      <c r="AI41" s="803"/>
      <c r="AJ41" s="803"/>
      <c r="AK41" s="803"/>
      <c r="AL41" s="803"/>
      <c r="AM41" s="802"/>
      <c r="AN41" s="802"/>
      <c r="AO41" s="802"/>
      <c r="AP41" s="803"/>
      <c r="AQ41" s="803"/>
      <c r="AR41" s="803"/>
      <c r="AS41" s="803"/>
      <c r="AT41" s="803"/>
      <c r="AU41" s="802"/>
      <c r="AV41" s="802"/>
      <c r="AW41" s="807"/>
      <c r="AX41" s="792"/>
      <c r="AY41" s="808"/>
      <c r="AZ41" s="808"/>
      <c r="BA41" s="808"/>
      <c r="BB41" s="808"/>
      <c r="BC41" s="808"/>
      <c r="BD41" s="808"/>
      <c r="BE41" s="808"/>
      <c r="BF41" s="808"/>
      <c r="BG41" s="808"/>
      <c r="BH41" s="808"/>
      <c r="BI41" s="808"/>
      <c r="BJ41" s="808"/>
      <c r="BK41" s="808"/>
      <c r="BL41" s="808"/>
      <c r="BM41" s="808"/>
      <c r="BN41" s="808"/>
      <c r="BO41" s="808"/>
      <c r="BP41" s="808"/>
      <c r="BQ41" s="808"/>
      <c r="BR41" s="808"/>
    </row>
    <row r="42" spans="1:70" s="63" customFormat="1" ht="16" customHeight="1">
      <c r="A42" s="62"/>
      <c r="B42" s="179"/>
      <c r="C42" s="155">
        <v>38</v>
      </c>
      <c r="D42" s="156" t="s">
        <v>42</v>
      </c>
      <c r="E42" s="165">
        <v>74.662184680072244</v>
      </c>
      <c r="F42" s="129">
        <v>5327.8830191901516</v>
      </c>
      <c r="G42" s="129">
        <v>24.887046443470545</v>
      </c>
      <c r="H42" s="129">
        <v>9.5792651764654497</v>
      </c>
      <c r="I42" s="129">
        <v>6.6187514219868824</v>
      </c>
      <c r="J42" s="114">
        <v>132.05999680600004</v>
      </c>
      <c r="K42" s="114">
        <v>13.711028456687096</v>
      </c>
      <c r="L42" s="114">
        <v>81.21580389060486</v>
      </c>
      <c r="M42" s="114">
        <v>0.74471689147771658</v>
      </c>
      <c r="N42" s="114">
        <v>35.671768549026929</v>
      </c>
      <c r="O42" s="129">
        <v>0</v>
      </c>
      <c r="P42" s="166">
        <v>0.14335501371661177</v>
      </c>
      <c r="Q42" s="129">
        <v>33.901257270470666</v>
      </c>
      <c r="R42" s="114">
        <v>51.318273269016792</v>
      </c>
      <c r="S42" s="114">
        <v>21.647176991031493</v>
      </c>
      <c r="T42" s="114">
        <v>549.49795771465483</v>
      </c>
      <c r="U42" s="114">
        <v>757.43887500000005</v>
      </c>
      <c r="V42" s="114">
        <v>1.0309219245422823</v>
      </c>
      <c r="W42" s="167">
        <v>468.3692249867039</v>
      </c>
      <c r="X42" s="168">
        <v>7590.3806236760774</v>
      </c>
      <c r="Y42" s="52"/>
      <c r="Z42" s="826"/>
      <c r="AA42" s="827"/>
      <c r="AB42" s="792"/>
      <c r="AC42" s="802"/>
      <c r="AD42" s="802"/>
      <c r="AE42" s="802"/>
      <c r="AF42" s="802"/>
      <c r="AG42" s="802"/>
      <c r="AH42" s="803"/>
      <c r="AI42" s="803"/>
      <c r="AJ42" s="803"/>
      <c r="AK42" s="803"/>
      <c r="AL42" s="803"/>
      <c r="AM42" s="802"/>
      <c r="AN42" s="802"/>
      <c r="AO42" s="802"/>
      <c r="AP42" s="803"/>
      <c r="AQ42" s="803"/>
      <c r="AR42" s="803"/>
      <c r="AS42" s="803"/>
      <c r="AT42" s="803"/>
      <c r="AU42" s="802"/>
      <c r="AV42" s="802"/>
      <c r="AW42" s="807"/>
      <c r="AX42" s="792"/>
      <c r="AY42" s="808"/>
      <c r="AZ42" s="808"/>
      <c r="BA42" s="808"/>
      <c r="BB42" s="808"/>
      <c r="BC42" s="808"/>
      <c r="BD42" s="808"/>
      <c r="BE42" s="808"/>
      <c r="BF42" s="808"/>
      <c r="BG42" s="808"/>
      <c r="BH42" s="808"/>
      <c r="BI42" s="808"/>
      <c r="BJ42" s="808"/>
      <c r="BK42" s="808"/>
      <c r="BL42" s="808"/>
      <c r="BM42" s="808"/>
      <c r="BN42" s="808"/>
      <c r="BO42" s="808"/>
      <c r="BP42" s="808"/>
      <c r="BQ42" s="808"/>
      <c r="BR42" s="808"/>
    </row>
    <row r="43" spans="1:70" s="63" customFormat="1" ht="16" customHeight="1">
      <c r="A43" s="64"/>
      <c r="B43" s="179"/>
      <c r="C43" s="155">
        <v>39</v>
      </c>
      <c r="D43" s="156" t="s">
        <v>43</v>
      </c>
      <c r="E43" s="165">
        <v>80.664407818620148</v>
      </c>
      <c r="F43" s="129">
        <v>339.28366663742025</v>
      </c>
      <c r="G43" s="129">
        <v>5.5065868129061482</v>
      </c>
      <c r="H43" s="129">
        <v>3.2661384865270695</v>
      </c>
      <c r="I43" s="129">
        <v>1.3893306987902161</v>
      </c>
      <c r="J43" s="114">
        <v>26.923976527585509</v>
      </c>
      <c r="K43" s="114">
        <v>4.7108913048060534</v>
      </c>
      <c r="L43" s="114">
        <v>60.571445277915672</v>
      </c>
      <c r="M43" s="114">
        <v>1.597056843327006</v>
      </c>
      <c r="N43" s="114">
        <v>9.3231288791761138</v>
      </c>
      <c r="O43" s="129">
        <v>0</v>
      </c>
      <c r="P43" s="166">
        <v>8.3875916436082665E-2</v>
      </c>
      <c r="Q43" s="129">
        <v>22.688322206108708</v>
      </c>
      <c r="R43" s="114">
        <v>47.642684488219899</v>
      </c>
      <c r="S43" s="114">
        <v>3.9963005122269721</v>
      </c>
      <c r="T43" s="114">
        <v>430.14568142595925</v>
      </c>
      <c r="U43" s="114">
        <v>193.7201</v>
      </c>
      <c r="V43" s="114">
        <v>0.48081216643829405</v>
      </c>
      <c r="W43" s="167">
        <v>69.788308715786087</v>
      </c>
      <c r="X43" s="168">
        <v>1301.7827147182495</v>
      </c>
      <c r="Y43" s="52"/>
      <c r="Z43" s="826"/>
      <c r="AA43" s="827"/>
      <c r="AB43" s="792"/>
      <c r="AC43" s="802"/>
      <c r="AD43" s="802"/>
      <c r="AE43" s="802"/>
      <c r="AF43" s="802"/>
      <c r="AG43" s="802"/>
      <c r="AH43" s="803"/>
      <c r="AI43" s="803"/>
      <c r="AJ43" s="803"/>
      <c r="AK43" s="803"/>
      <c r="AL43" s="803"/>
      <c r="AM43" s="802"/>
      <c r="AN43" s="802"/>
      <c r="AO43" s="802"/>
      <c r="AP43" s="803"/>
      <c r="AQ43" s="803"/>
      <c r="AR43" s="803"/>
      <c r="AS43" s="803"/>
      <c r="AT43" s="803"/>
      <c r="AU43" s="802"/>
      <c r="AV43" s="802"/>
      <c r="AW43" s="807"/>
      <c r="AX43" s="792"/>
      <c r="AY43" s="808"/>
      <c r="AZ43" s="808"/>
      <c r="BA43" s="808"/>
      <c r="BB43" s="808"/>
      <c r="BC43" s="808"/>
      <c r="BD43" s="808"/>
      <c r="BE43" s="808"/>
      <c r="BF43" s="808"/>
      <c r="BG43" s="808"/>
      <c r="BH43" s="808"/>
      <c r="BI43" s="808"/>
      <c r="BJ43" s="808"/>
      <c r="BK43" s="808"/>
      <c r="BL43" s="808"/>
      <c r="BM43" s="808"/>
      <c r="BN43" s="808"/>
      <c r="BO43" s="808"/>
      <c r="BP43" s="808"/>
      <c r="BQ43" s="808"/>
      <c r="BR43" s="808"/>
    </row>
    <row r="44" spans="1:70" s="61" customFormat="1" ht="16" customHeight="1">
      <c r="A44" s="64"/>
      <c r="B44" s="179"/>
      <c r="C44" s="155">
        <v>40</v>
      </c>
      <c r="D44" s="156" t="s">
        <v>44</v>
      </c>
      <c r="E44" s="165">
        <v>46.48138643586018</v>
      </c>
      <c r="F44" s="129">
        <v>5419.4273242209565</v>
      </c>
      <c r="G44" s="129">
        <v>36.163483296137393</v>
      </c>
      <c r="H44" s="129">
        <v>17.526385922386613</v>
      </c>
      <c r="I44" s="129">
        <v>30.172011837475956</v>
      </c>
      <c r="J44" s="114">
        <v>231.97728140039897</v>
      </c>
      <c r="K44" s="114">
        <v>33.674734754292366</v>
      </c>
      <c r="L44" s="114">
        <v>159.26110416291701</v>
      </c>
      <c r="M44" s="114">
        <v>1.8811991409014863</v>
      </c>
      <c r="N44" s="114">
        <v>19.724953621304994</v>
      </c>
      <c r="O44" s="129">
        <v>0.80882522489443742</v>
      </c>
      <c r="P44" s="166">
        <v>0.20068444430781504</v>
      </c>
      <c r="Q44" s="129">
        <v>1014.3609683372404</v>
      </c>
      <c r="R44" s="114">
        <v>346.13820331683382</v>
      </c>
      <c r="S44" s="114">
        <v>368.69701890881282</v>
      </c>
      <c r="T44" s="114">
        <v>2026.8450592213685</v>
      </c>
      <c r="U44" s="114">
        <v>755.09812999999986</v>
      </c>
      <c r="V44" s="114">
        <v>1.6679802228352065</v>
      </c>
      <c r="W44" s="167">
        <v>520.83299135089078</v>
      </c>
      <c r="X44" s="168">
        <v>11030.939725819815</v>
      </c>
      <c r="Y44" s="52"/>
      <c r="Z44" s="826"/>
      <c r="AA44" s="827"/>
      <c r="AB44" s="792"/>
      <c r="AC44" s="802"/>
      <c r="AD44" s="802"/>
      <c r="AE44" s="802"/>
      <c r="AF44" s="802"/>
      <c r="AG44" s="802"/>
      <c r="AH44" s="803"/>
      <c r="AI44" s="803"/>
      <c r="AJ44" s="803"/>
      <c r="AK44" s="803"/>
      <c r="AL44" s="803"/>
      <c r="AM44" s="802"/>
      <c r="AN44" s="802"/>
      <c r="AO44" s="802"/>
      <c r="AP44" s="803"/>
      <c r="AQ44" s="803"/>
      <c r="AR44" s="803"/>
      <c r="AS44" s="803"/>
      <c r="AT44" s="803"/>
      <c r="AU44" s="802"/>
      <c r="AV44" s="802"/>
      <c r="AW44" s="807"/>
      <c r="AX44" s="792"/>
      <c r="AY44" s="808"/>
      <c r="AZ44" s="808"/>
      <c r="BA44" s="808"/>
      <c r="BB44" s="808"/>
      <c r="BC44" s="808"/>
      <c r="BD44" s="808"/>
      <c r="BE44" s="808"/>
      <c r="BF44" s="808"/>
      <c r="BG44" s="808"/>
      <c r="BH44" s="808"/>
      <c r="BI44" s="808"/>
      <c r="BJ44" s="808"/>
      <c r="BK44" s="808"/>
      <c r="BL44" s="808"/>
      <c r="BM44" s="808"/>
      <c r="BN44" s="808"/>
      <c r="BO44" s="808"/>
      <c r="BP44" s="808"/>
      <c r="BQ44" s="808"/>
      <c r="BR44" s="808"/>
    </row>
    <row r="45" spans="1:70" s="61" customFormat="1" ht="16" customHeight="1">
      <c r="A45" s="64"/>
      <c r="B45" s="1101"/>
      <c r="C45" s="155">
        <v>41</v>
      </c>
      <c r="D45" s="156" t="s">
        <v>45</v>
      </c>
      <c r="E45" s="165">
        <v>8.9960000000000004</v>
      </c>
      <c r="F45" s="129">
        <v>1111.4885061830043</v>
      </c>
      <c r="G45" s="129">
        <v>58.542000000000002</v>
      </c>
      <c r="H45" s="129">
        <v>34.731000000000002</v>
      </c>
      <c r="I45" s="129">
        <v>9.1310000000000002</v>
      </c>
      <c r="J45" s="114">
        <v>127.523</v>
      </c>
      <c r="K45" s="114">
        <v>2.8170000000000002</v>
      </c>
      <c r="L45" s="114">
        <v>152.86628578707965</v>
      </c>
      <c r="M45" s="114">
        <v>0.748</v>
      </c>
      <c r="N45" s="114">
        <v>51.545000000000002</v>
      </c>
      <c r="O45" s="129">
        <v>4.0039999999999996</v>
      </c>
      <c r="P45" s="166">
        <v>0.54</v>
      </c>
      <c r="Q45" s="129">
        <v>17.574000000000002</v>
      </c>
      <c r="R45" s="114">
        <v>107.277</v>
      </c>
      <c r="S45" s="114">
        <v>7.7149999999999999</v>
      </c>
      <c r="T45" s="114">
        <v>466.75099999999998</v>
      </c>
      <c r="U45" s="114">
        <v>871.2517150000001</v>
      </c>
      <c r="V45" s="114">
        <v>0.62933123778482525</v>
      </c>
      <c r="W45" s="167">
        <v>12.093</v>
      </c>
      <c r="X45" s="168">
        <v>3046.2228382078692</v>
      </c>
      <c r="Y45" s="52"/>
      <c r="Z45" s="826"/>
      <c r="AA45" s="827"/>
      <c r="AB45" s="792"/>
      <c r="AC45" s="802"/>
      <c r="AD45" s="802"/>
      <c r="AE45" s="802"/>
      <c r="AF45" s="802"/>
      <c r="AG45" s="802"/>
      <c r="AH45" s="803"/>
      <c r="AI45" s="803"/>
      <c r="AJ45" s="803"/>
      <c r="AK45" s="803"/>
      <c r="AL45" s="803"/>
      <c r="AM45" s="802"/>
      <c r="AN45" s="802"/>
      <c r="AO45" s="802"/>
      <c r="AP45" s="803"/>
      <c r="AQ45" s="803"/>
      <c r="AR45" s="803"/>
      <c r="AS45" s="803"/>
      <c r="AT45" s="803"/>
      <c r="AU45" s="802"/>
      <c r="AV45" s="802"/>
      <c r="AW45" s="807"/>
      <c r="AX45" s="792"/>
      <c r="AY45" s="808"/>
      <c r="AZ45" s="808"/>
      <c r="BA45" s="808"/>
      <c r="BB45" s="808"/>
      <c r="BC45" s="808"/>
      <c r="BD45" s="808"/>
      <c r="BE45" s="808"/>
      <c r="BF45" s="808"/>
      <c r="BG45" s="808"/>
      <c r="BH45" s="808"/>
      <c r="BI45" s="808"/>
      <c r="BJ45" s="808"/>
      <c r="BK45" s="808"/>
      <c r="BL45" s="808"/>
      <c r="BM45" s="808"/>
      <c r="BN45" s="808"/>
      <c r="BO45" s="808"/>
      <c r="BP45" s="808"/>
      <c r="BQ45" s="808"/>
      <c r="BR45" s="808"/>
    </row>
    <row r="46" spans="1:70" s="61" customFormat="1" ht="16" customHeight="1">
      <c r="A46" s="64"/>
      <c r="B46" s="180"/>
      <c r="C46" s="155">
        <v>42</v>
      </c>
      <c r="D46" s="156" t="s">
        <v>46</v>
      </c>
      <c r="E46" s="165">
        <v>37.635034336115766</v>
      </c>
      <c r="F46" s="129">
        <v>995.32233276495128</v>
      </c>
      <c r="G46" s="129">
        <v>14.04444434106675</v>
      </c>
      <c r="H46" s="129">
        <v>7.4121889217401602</v>
      </c>
      <c r="I46" s="129">
        <v>4.9206253964304718</v>
      </c>
      <c r="J46" s="114">
        <v>65.392678694127738</v>
      </c>
      <c r="K46" s="114">
        <v>4.0910333853145131</v>
      </c>
      <c r="L46" s="114">
        <v>88.655376709566227</v>
      </c>
      <c r="M46" s="114">
        <v>0.16101874457441295</v>
      </c>
      <c r="N46" s="114">
        <v>22.05360655093736</v>
      </c>
      <c r="O46" s="129">
        <v>0</v>
      </c>
      <c r="P46" s="166">
        <v>8.3943728302553436E-2</v>
      </c>
      <c r="Q46" s="129">
        <v>43.502325021177633</v>
      </c>
      <c r="R46" s="114">
        <v>109.53647830214685</v>
      </c>
      <c r="S46" s="114">
        <v>3.9277184501390372</v>
      </c>
      <c r="T46" s="114">
        <v>674.21331942672373</v>
      </c>
      <c r="U46" s="114">
        <v>1625.5271349999998</v>
      </c>
      <c r="V46" s="114">
        <v>3.1824713921001031</v>
      </c>
      <c r="W46" s="167">
        <v>675.24722377134322</v>
      </c>
      <c r="X46" s="168">
        <v>4374.9089549367582</v>
      </c>
      <c r="Y46" s="52"/>
      <c r="Z46" s="826"/>
      <c r="AA46" s="827"/>
      <c r="AB46" s="792"/>
      <c r="AC46" s="802"/>
      <c r="AD46" s="802"/>
      <c r="AE46" s="802"/>
      <c r="AF46" s="802"/>
      <c r="AG46" s="802"/>
      <c r="AH46" s="803"/>
      <c r="AI46" s="803"/>
      <c r="AJ46" s="803"/>
      <c r="AK46" s="803"/>
      <c r="AL46" s="803"/>
      <c r="AM46" s="802"/>
      <c r="AN46" s="802"/>
      <c r="AO46" s="802"/>
      <c r="AP46" s="803"/>
      <c r="AQ46" s="803"/>
      <c r="AR46" s="803"/>
      <c r="AS46" s="803"/>
      <c r="AT46" s="803"/>
      <c r="AU46" s="802"/>
      <c r="AV46" s="802"/>
      <c r="AW46" s="807"/>
      <c r="AX46" s="792"/>
      <c r="AY46" s="808"/>
      <c r="AZ46" s="808"/>
      <c r="BA46" s="808"/>
      <c r="BB46" s="808"/>
      <c r="BC46" s="808"/>
      <c r="BD46" s="808"/>
      <c r="BE46" s="808"/>
      <c r="BF46" s="808"/>
      <c r="BG46" s="808"/>
      <c r="BH46" s="808"/>
      <c r="BI46" s="808"/>
      <c r="BJ46" s="808"/>
      <c r="BK46" s="808"/>
      <c r="BL46" s="808"/>
      <c r="BM46" s="808"/>
      <c r="BN46" s="808"/>
      <c r="BO46" s="808"/>
      <c r="BP46" s="808"/>
      <c r="BQ46" s="808"/>
      <c r="BR46" s="808"/>
    </row>
    <row r="47" spans="1:70" s="32" customFormat="1" ht="16" customHeight="1">
      <c r="A47" s="65"/>
      <c r="B47" s="179"/>
      <c r="C47" s="155">
        <v>43</v>
      </c>
      <c r="D47" s="156" t="s">
        <v>47</v>
      </c>
      <c r="E47" s="165">
        <v>12.050978791494012</v>
      </c>
      <c r="F47" s="129">
        <v>1827.4484888346701</v>
      </c>
      <c r="G47" s="129">
        <v>31.011718931093036</v>
      </c>
      <c r="H47" s="129">
        <v>32.774321792306488</v>
      </c>
      <c r="I47" s="129">
        <v>15.420674686573641</v>
      </c>
      <c r="J47" s="114">
        <v>55.975929816723387</v>
      </c>
      <c r="K47" s="114">
        <v>4.2843098180458634</v>
      </c>
      <c r="L47" s="114">
        <v>151.01339286051231</v>
      </c>
      <c r="M47" s="114">
        <v>0.76052096161703142</v>
      </c>
      <c r="N47" s="114">
        <v>37.860273138537941</v>
      </c>
      <c r="O47" s="129">
        <v>0</v>
      </c>
      <c r="P47" s="166">
        <v>2.6455226151077174</v>
      </c>
      <c r="Q47" s="129">
        <v>57.231787076788606</v>
      </c>
      <c r="R47" s="114">
        <v>179.50918236502298</v>
      </c>
      <c r="S47" s="114">
        <v>61.638184696353946</v>
      </c>
      <c r="T47" s="114">
        <v>1370.2578179028228</v>
      </c>
      <c r="U47" s="114">
        <v>3062.9493300000004</v>
      </c>
      <c r="V47" s="114">
        <v>4.2436667910456514</v>
      </c>
      <c r="W47" s="167">
        <v>239.31744003689025</v>
      </c>
      <c r="X47" s="168">
        <v>7146.3935411156071</v>
      </c>
      <c r="Y47" s="33"/>
      <c r="Z47" s="826"/>
      <c r="AA47" s="827"/>
      <c r="AB47" s="792"/>
      <c r="AC47" s="802"/>
      <c r="AD47" s="802"/>
      <c r="AE47" s="802"/>
      <c r="AF47" s="802"/>
      <c r="AG47" s="802"/>
      <c r="AH47" s="803"/>
      <c r="AI47" s="803"/>
      <c r="AJ47" s="803"/>
      <c r="AK47" s="803"/>
      <c r="AL47" s="803"/>
      <c r="AM47" s="802"/>
      <c r="AN47" s="802"/>
      <c r="AO47" s="802"/>
      <c r="AP47" s="803"/>
      <c r="AQ47" s="803"/>
      <c r="AR47" s="803"/>
      <c r="AS47" s="803"/>
      <c r="AT47" s="803"/>
      <c r="AU47" s="802"/>
      <c r="AV47" s="802"/>
      <c r="AW47" s="807"/>
      <c r="AX47" s="792"/>
      <c r="AY47" s="808"/>
      <c r="AZ47" s="808"/>
      <c r="BA47" s="808"/>
      <c r="BB47" s="808"/>
      <c r="BC47" s="808"/>
      <c r="BD47" s="808"/>
      <c r="BE47" s="808"/>
      <c r="BF47" s="808"/>
      <c r="BG47" s="808"/>
      <c r="BH47" s="808"/>
      <c r="BI47" s="808"/>
      <c r="BJ47" s="808"/>
      <c r="BK47" s="808"/>
      <c r="BL47" s="808"/>
      <c r="BM47" s="808"/>
      <c r="BN47" s="808"/>
      <c r="BO47" s="808"/>
      <c r="BP47" s="808"/>
      <c r="BQ47" s="808"/>
      <c r="BR47" s="808"/>
    </row>
    <row r="48" spans="1:70" s="32" customFormat="1" ht="16" customHeight="1">
      <c r="A48" s="65"/>
      <c r="B48" s="1101"/>
      <c r="C48" s="155">
        <v>44</v>
      </c>
      <c r="D48" s="156" t="s">
        <v>48</v>
      </c>
      <c r="E48" s="165">
        <v>17.750552702137643</v>
      </c>
      <c r="F48" s="129">
        <v>924.49288195115741</v>
      </c>
      <c r="G48" s="129">
        <v>37.780731990328675</v>
      </c>
      <c r="H48" s="129">
        <v>30.565407351533455</v>
      </c>
      <c r="I48" s="129">
        <v>38.363213871527037</v>
      </c>
      <c r="J48" s="114">
        <v>83.580201724706043</v>
      </c>
      <c r="K48" s="114">
        <v>3.1265626555425774</v>
      </c>
      <c r="L48" s="114">
        <v>107.87897348108906</v>
      </c>
      <c r="M48" s="114">
        <v>0.40938062150458193</v>
      </c>
      <c r="N48" s="114">
        <v>17.266039975421513</v>
      </c>
      <c r="O48" s="129">
        <v>0</v>
      </c>
      <c r="P48" s="166">
        <v>2.3535866275273594</v>
      </c>
      <c r="Q48" s="129">
        <v>56.378499871612441</v>
      </c>
      <c r="R48" s="114">
        <v>80.702009872700017</v>
      </c>
      <c r="S48" s="114">
        <v>17.833547928262483</v>
      </c>
      <c r="T48" s="114">
        <v>733.33237106711113</v>
      </c>
      <c r="U48" s="114">
        <v>1184.826135</v>
      </c>
      <c r="V48" s="114">
        <v>3.1637497661788174</v>
      </c>
      <c r="W48" s="167">
        <v>42.467558929725556</v>
      </c>
      <c r="X48" s="168">
        <v>3382.2714053880663</v>
      </c>
      <c r="Y48" s="33"/>
      <c r="Z48" s="826"/>
      <c r="AA48" s="827"/>
      <c r="AB48" s="792"/>
      <c r="AC48" s="802"/>
      <c r="AD48" s="802"/>
      <c r="AE48" s="802"/>
      <c r="AF48" s="802"/>
      <c r="AG48" s="802"/>
      <c r="AH48" s="803"/>
      <c r="AI48" s="803"/>
      <c r="AJ48" s="803"/>
      <c r="AK48" s="803"/>
      <c r="AL48" s="803"/>
      <c r="AM48" s="802"/>
      <c r="AN48" s="802"/>
      <c r="AO48" s="802"/>
      <c r="AP48" s="803"/>
      <c r="AQ48" s="803"/>
      <c r="AR48" s="803"/>
      <c r="AS48" s="803"/>
      <c r="AT48" s="803"/>
      <c r="AU48" s="802"/>
      <c r="AV48" s="802"/>
      <c r="AW48" s="807"/>
      <c r="AX48" s="792"/>
      <c r="AY48" s="808"/>
      <c r="AZ48" s="808"/>
      <c r="BA48" s="808"/>
      <c r="BB48" s="808"/>
      <c r="BC48" s="808"/>
      <c r="BD48" s="808"/>
      <c r="BE48" s="808"/>
      <c r="BF48" s="808"/>
      <c r="BG48" s="808"/>
      <c r="BH48" s="808"/>
      <c r="BI48" s="808"/>
      <c r="BJ48" s="808"/>
      <c r="BK48" s="808"/>
      <c r="BL48" s="808"/>
      <c r="BM48" s="808"/>
      <c r="BN48" s="808"/>
      <c r="BO48" s="808"/>
      <c r="BP48" s="808"/>
      <c r="BQ48" s="808"/>
      <c r="BR48" s="808"/>
    </row>
    <row r="49" spans="1:70" s="58" customFormat="1" ht="16" customHeight="1">
      <c r="A49" s="65"/>
      <c r="B49" s="1101"/>
      <c r="C49" s="155">
        <v>45</v>
      </c>
      <c r="D49" s="156" t="s">
        <v>49</v>
      </c>
      <c r="E49" s="165">
        <v>48.794596956052139</v>
      </c>
      <c r="F49" s="129">
        <v>773.45259999999996</v>
      </c>
      <c r="G49" s="129">
        <v>40.631</v>
      </c>
      <c r="H49" s="129">
        <v>195.1203218016696</v>
      </c>
      <c r="I49" s="129">
        <v>33.840981926618952</v>
      </c>
      <c r="J49" s="114">
        <v>86.352999999999994</v>
      </c>
      <c r="K49" s="114">
        <v>1.0569999999999999</v>
      </c>
      <c r="L49" s="114">
        <v>120.16364066397088</v>
      </c>
      <c r="M49" s="114">
        <v>3.2839999999999998</v>
      </c>
      <c r="N49" s="114">
        <v>50.75</v>
      </c>
      <c r="O49" s="129">
        <v>20.768999999999998</v>
      </c>
      <c r="P49" s="166">
        <v>6.5711201266828334E-2</v>
      </c>
      <c r="Q49" s="129">
        <v>11.257999999999999</v>
      </c>
      <c r="R49" s="114">
        <v>40.316000000000003</v>
      </c>
      <c r="S49" s="114">
        <v>28.523</v>
      </c>
      <c r="T49" s="114">
        <v>665.95</v>
      </c>
      <c r="U49" s="114">
        <v>5741.4025499999998</v>
      </c>
      <c r="V49" s="114">
        <v>9.0019748625431273</v>
      </c>
      <c r="W49" s="167">
        <v>44.944000000000003</v>
      </c>
      <c r="X49" s="168">
        <v>7915.6773774121211</v>
      </c>
      <c r="Y49" s="33"/>
      <c r="Z49" s="826"/>
      <c r="AA49" s="827"/>
      <c r="AB49" s="792"/>
      <c r="AC49" s="802"/>
      <c r="AD49" s="802"/>
      <c r="AE49" s="802"/>
      <c r="AF49" s="802"/>
      <c r="AG49" s="802"/>
      <c r="AH49" s="803"/>
      <c r="AI49" s="803"/>
      <c r="AJ49" s="803"/>
      <c r="AK49" s="803"/>
      <c r="AL49" s="803"/>
      <c r="AM49" s="802"/>
      <c r="AN49" s="802"/>
      <c r="AO49" s="802"/>
      <c r="AP49" s="803"/>
      <c r="AQ49" s="803"/>
      <c r="AR49" s="803"/>
      <c r="AS49" s="803"/>
      <c r="AT49" s="803"/>
      <c r="AU49" s="802"/>
      <c r="AV49" s="802"/>
      <c r="AW49" s="807"/>
      <c r="AX49" s="792"/>
      <c r="AY49" s="808"/>
      <c r="AZ49" s="808"/>
      <c r="BA49" s="808"/>
      <c r="BB49" s="808"/>
      <c r="BC49" s="808"/>
      <c r="BD49" s="808"/>
      <c r="BE49" s="808"/>
      <c r="BF49" s="808"/>
      <c r="BG49" s="808"/>
      <c r="BH49" s="808"/>
      <c r="BI49" s="808"/>
      <c r="BJ49" s="808"/>
      <c r="BK49" s="808"/>
      <c r="BL49" s="808"/>
      <c r="BM49" s="808"/>
      <c r="BN49" s="808"/>
      <c r="BO49" s="808"/>
      <c r="BP49" s="808"/>
      <c r="BQ49" s="808"/>
      <c r="BR49" s="808"/>
    </row>
    <row r="50" spans="1:70" s="32" customFormat="1" ht="16" customHeight="1">
      <c r="A50" s="65"/>
      <c r="B50" s="1101"/>
      <c r="C50" s="155">
        <v>46</v>
      </c>
      <c r="D50" s="156" t="s">
        <v>50</v>
      </c>
      <c r="E50" s="165">
        <v>5.0903695876184845</v>
      </c>
      <c r="F50" s="129">
        <v>949.54504345856014</v>
      </c>
      <c r="G50" s="129">
        <v>28.153745317116215</v>
      </c>
      <c r="H50" s="129">
        <v>266.13577414822282</v>
      </c>
      <c r="I50" s="129">
        <v>44.154711278362491</v>
      </c>
      <c r="J50" s="114">
        <v>99.089232074021382</v>
      </c>
      <c r="K50" s="114">
        <v>3.963993370634991</v>
      </c>
      <c r="L50" s="114">
        <v>237.72465915933921</v>
      </c>
      <c r="M50" s="114">
        <v>1.7757190289916587</v>
      </c>
      <c r="N50" s="114">
        <v>97.755941907429687</v>
      </c>
      <c r="O50" s="129">
        <v>21.640092314575821</v>
      </c>
      <c r="P50" s="166">
        <v>0.14604947510480773</v>
      </c>
      <c r="Q50" s="129">
        <v>33.183548826301582</v>
      </c>
      <c r="R50" s="114">
        <v>276.15640156727773</v>
      </c>
      <c r="S50" s="114">
        <v>0.66116412048520956</v>
      </c>
      <c r="T50" s="114">
        <v>1270.0857118327015</v>
      </c>
      <c r="U50" s="114">
        <v>8266.9627450000007</v>
      </c>
      <c r="V50" s="114">
        <v>18.039592223038458</v>
      </c>
      <c r="W50" s="167">
        <v>3.2399111603630986</v>
      </c>
      <c r="X50" s="168">
        <v>11623.504405850144</v>
      </c>
      <c r="Y50" s="33"/>
      <c r="Z50" s="826"/>
      <c r="AA50" s="827"/>
      <c r="AB50" s="792"/>
      <c r="AC50" s="802"/>
      <c r="AD50" s="802"/>
      <c r="AE50" s="802"/>
      <c r="AF50" s="802"/>
      <c r="AG50" s="802"/>
      <c r="AH50" s="803"/>
      <c r="AI50" s="803"/>
      <c r="AJ50" s="803"/>
      <c r="AK50" s="803"/>
      <c r="AL50" s="803"/>
      <c r="AM50" s="802"/>
      <c r="AN50" s="802"/>
      <c r="AO50" s="802"/>
      <c r="AP50" s="803"/>
      <c r="AQ50" s="803"/>
      <c r="AR50" s="803"/>
      <c r="AS50" s="803"/>
      <c r="AT50" s="803"/>
      <c r="AU50" s="802"/>
      <c r="AV50" s="802"/>
      <c r="AW50" s="807"/>
      <c r="AX50" s="792"/>
      <c r="AY50" s="808"/>
      <c r="AZ50" s="808"/>
      <c r="BA50" s="808"/>
      <c r="BB50" s="808"/>
      <c r="BC50" s="808"/>
      <c r="BD50" s="808"/>
      <c r="BE50" s="808"/>
      <c r="BF50" s="808"/>
      <c r="BG50" s="808"/>
      <c r="BH50" s="808"/>
      <c r="BI50" s="808"/>
      <c r="BJ50" s="808"/>
      <c r="BK50" s="808"/>
      <c r="BL50" s="808"/>
      <c r="BM50" s="808"/>
      <c r="BN50" s="808"/>
      <c r="BO50" s="808"/>
      <c r="BP50" s="808"/>
      <c r="BQ50" s="808"/>
      <c r="BR50" s="808"/>
    </row>
    <row r="51" spans="1:70" s="32" customFormat="1" ht="16" customHeight="1" thickBot="1">
      <c r="A51" s="65"/>
      <c r="B51" s="1101"/>
      <c r="C51" s="181">
        <v>47</v>
      </c>
      <c r="D51" s="182" t="s">
        <v>51</v>
      </c>
      <c r="E51" s="183">
        <v>15.823536707123367</v>
      </c>
      <c r="F51" s="184">
        <v>1163.5996136060705</v>
      </c>
      <c r="G51" s="184">
        <v>7.8909452377892304</v>
      </c>
      <c r="H51" s="184">
        <v>4.2563910719299713E-2</v>
      </c>
      <c r="I51" s="184">
        <v>0.51215151667295178</v>
      </c>
      <c r="J51" s="185">
        <v>19.775392204652039</v>
      </c>
      <c r="K51" s="185">
        <v>4.0896420172367227</v>
      </c>
      <c r="L51" s="185">
        <v>48.544152488232946</v>
      </c>
      <c r="M51" s="185">
        <v>0.19100634371395617</v>
      </c>
      <c r="N51" s="185">
        <v>186.37599817543497</v>
      </c>
      <c r="O51" s="184">
        <v>1.2702694475145251</v>
      </c>
      <c r="P51" s="186">
        <v>5.1762347418281708E-2</v>
      </c>
      <c r="Q51" s="184">
        <v>59.49549994793994</v>
      </c>
      <c r="R51" s="185">
        <v>87.356459149397793</v>
      </c>
      <c r="S51" s="185">
        <v>26.817710515807729</v>
      </c>
      <c r="T51" s="185">
        <v>273.95543439066921</v>
      </c>
      <c r="U51" s="185">
        <v>1323.8925950000003</v>
      </c>
      <c r="V51" s="185">
        <v>4.5794400116926273</v>
      </c>
      <c r="W51" s="187">
        <v>86.518479802784853</v>
      </c>
      <c r="X51" s="188">
        <v>3310.7826528208707</v>
      </c>
      <c r="Y51" s="33"/>
      <c r="Z51" s="826"/>
      <c r="AA51" s="827"/>
      <c r="AB51" s="792"/>
      <c r="AC51" s="802"/>
      <c r="AD51" s="802"/>
      <c r="AE51" s="802"/>
      <c r="AF51" s="802"/>
      <c r="AG51" s="802"/>
      <c r="AH51" s="803"/>
      <c r="AI51" s="803"/>
      <c r="AJ51" s="803"/>
      <c r="AK51" s="803"/>
      <c r="AL51" s="803"/>
      <c r="AM51" s="802"/>
      <c r="AN51" s="802"/>
      <c r="AO51" s="802"/>
      <c r="AP51" s="803"/>
      <c r="AQ51" s="803"/>
      <c r="AR51" s="803"/>
      <c r="AS51" s="803"/>
      <c r="AT51" s="803"/>
      <c r="AU51" s="802"/>
      <c r="AV51" s="802"/>
      <c r="AW51" s="807"/>
      <c r="AX51" s="792"/>
      <c r="AY51" s="808"/>
      <c r="AZ51" s="808"/>
      <c r="BA51" s="808"/>
      <c r="BB51" s="808"/>
      <c r="BC51" s="808"/>
      <c r="BD51" s="808"/>
      <c r="BE51" s="808"/>
      <c r="BF51" s="808"/>
      <c r="BG51" s="808"/>
      <c r="BH51" s="808"/>
      <c r="BI51" s="808"/>
      <c r="BJ51" s="808"/>
      <c r="BK51" s="808"/>
      <c r="BL51" s="808"/>
      <c r="BM51" s="808"/>
      <c r="BN51" s="808"/>
      <c r="BO51" s="808"/>
      <c r="BP51" s="808"/>
      <c r="BQ51" s="808"/>
      <c r="BR51" s="808"/>
    </row>
    <row r="52" spans="1:70" s="32" customFormat="1" ht="16" customHeight="1" thickTop="1" thickBot="1">
      <c r="A52" s="65"/>
      <c r="B52" s="180"/>
      <c r="C52" s="1401" t="s">
        <v>270</v>
      </c>
      <c r="D52" s="1402"/>
      <c r="E52" s="189">
        <v>2385.7712141528018</v>
      </c>
      <c r="F52" s="190">
        <v>154538.53543253956</v>
      </c>
      <c r="G52" s="190">
        <v>3288.7340294922274</v>
      </c>
      <c r="H52" s="190">
        <v>2889.3559230120864</v>
      </c>
      <c r="I52" s="190">
        <v>2594.8254117403653</v>
      </c>
      <c r="J52" s="191">
        <v>7855.9533999021269</v>
      </c>
      <c r="K52" s="191">
        <v>819.77691387267123</v>
      </c>
      <c r="L52" s="191">
        <v>8225.5730683838428</v>
      </c>
      <c r="M52" s="191">
        <v>89.800127844014298</v>
      </c>
      <c r="N52" s="191">
        <v>2221.9474646852368</v>
      </c>
      <c r="O52" s="190">
        <v>82.462868691733689</v>
      </c>
      <c r="P52" s="192">
        <v>31.890782653590861</v>
      </c>
      <c r="Q52" s="190">
        <v>6944.4830313472021</v>
      </c>
      <c r="R52" s="191">
        <v>8345.7384527146587</v>
      </c>
      <c r="S52" s="191">
        <v>11126.08459128787</v>
      </c>
      <c r="T52" s="191">
        <v>60680.354133764624</v>
      </c>
      <c r="U52" s="191">
        <v>80363.10119999999</v>
      </c>
      <c r="V52" s="191">
        <v>135.20429863041423</v>
      </c>
      <c r="W52" s="193">
        <v>14630.013267841256</v>
      </c>
      <c r="X52" s="194">
        <v>367249.60561255622</v>
      </c>
      <c r="Y52" s="33"/>
      <c r="Z52" s="826"/>
      <c r="AA52" s="1403"/>
      <c r="AB52" s="1403"/>
      <c r="AC52" s="802"/>
      <c r="AD52" s="802"/>
      <c r="AE52" s="802"/>
      <c r="AF52" s="802"/>
      <c r="AG52" s="802"/>
      <c r="AH52" s="803"/>
      <c r="AI52" s="803"/>
      <c r="AJ52" s="803"/>
      <c r="AK52" s="803"/>
      <c r="AL52" s="803"/>
      <c r="AM52" s="802"/>
      <c r="AN52" s="802"/>
      <c r="AO52" s="802"/>
      <c r="AP52" s="803"/>
      <c r="AQ52" s="803"/>
      <c r="AR52" s="803"/>
      <c r="AS52" s="803"/>
      <c r="AT52" s="803"/>
      <c r="AU52" s="802"/>
      <c r="AV52" s="802"/>
      <c r="AW52" s="1403"/>
      <c r="AX52" s="1403"/>
      <c r="AY52" s="808"/>
      <c r="AZ52" s="808"/>
      <c r="BA52" s="808"/>
      <c r="BB52" s="808"/>
      <c r="BC52" s="808"/>
      <c r="BD52" s="808"/>
      <c r="BE52" s="808"/>
      <c r="BF52" s="808"/>
      <c r="BG52" s="808"/>
      <c r="BH52" s="808"/>
      <c r="BI52" s="808"/>
      <c r="BJ52" s="808"/>
      <c r="BK52" s="808"/>
      <c r="BL52" s="808"/>
      <c r="BM52" s="808"/>
      <c r="BN52" s="808"/>
      <c r="BO52" s="808"/>
      <c r="BP52" s="808"/>
      <c r="BQ52" s="808"/>
      <c r="BR52" s="808"/>
    </row>
    <row r="53" spans="1:70" s="32" customFormat="1" ht="16" customHeight="1">
      <c r="A53" s="65"/>
      <c r="B53" s="171"/>
      <c r="C53" s="69" t="s">
        <v>388</v>
      </c>
      <c r="D53" s="195"/>
      <c r="E53" s="61"/>
      <c r="F53" s="61"/>
      <c r="G53" s="61"/>
      <c r="H53" s="61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33"/>
      <c r="Z53" s="33"/>
      <c r="AA53" s="33"/>
    </row>
    <row r="54" spans="1:70" s="196" customFormat="1">
      <c r="B54" s="197"/>
      <c r="C54" s="69" t="s">
        <v>390</v>
      </c>
      <c r="D54" s="198"/>
      <c r="E54" s="197"/>
      <c r="F54" s="197"/>
      <c r="G54" s="197"/>
      <c r="H54" s="197"/>
      <c r="I54" s="197"/>
      <c r="J54" s="197"/>
      <c r="K54" s="197"/>
      <c r="L54" s="197"/>
      <c r="M54" s="197"/>
      <c r="N54" s="197"/>
      <c r="O54" s="197"/>
      <c r="P54" s="197"/>
      <c r="Q54" s="197"/>
      <c r="R54" s="197"/>
      <c r="S54" s="197"/>
      <c r="T54" s="197"/>
      <c r="U54" s="197"/>
      <c r="V54" s="197"/>
      <c r="W54" s="197"/>
      <c r="X54" s="197"/>
    </row>
    <row r="55" spans="1:70" s="196" customFormat="1">
      <c r="B55" s="197"/>
      <c r="C55" s="69"/>
      <c r="D55" s="198"/>
      <c r="E55" s="197"/>
      <c r="F55" s="197"/>
      <c r="G55" s="197"/>
      <c r="H55" s="198"/>
      <c r="I55" s="197"/>
      <c r="J55" s="199"/>
      <c r="K55" s="199"/>
      <c r="L55" s="199"/>
      <c r="Q55" s="197"/>
      <c r="R55" s="199"/>
      <c r="S55" s="199"/>
      <c r="T55" s="199"/>
    </row>
    <row r="56" spans="1:70" s="196" customFormat="1">
      <c r="B56" s="197"/>
      <c r="C56" s="198"/>
      <c r="D56" s="198"/>
      <c r="E56" s="197"/>
      <c r="F56" s="197"/>
      <c r="G56" s="197"/>
      <c r="H56" s="198"/>
      <c r="I56" s="197"/>
      <c r="J56" s="199"/>
      <c r="K56" s="199"/>
      <c r="L56" s="199"/>
      <c r="Q56" s="197"/>
      <c r="R56" s="199"/>
      <c r="S56" s="199"/>
      <c r="T56" s="199"/>
    </row>
    <row r="57" spans="1:70" s="196" customFormat="1">
      <c r="B57" s="197"/>
      <c r="C57" s="198"/>
      <c r="D57" s="198"/>
      <c r="E57" s="197"/>
      <c r="F57" s="197"/>
      <c r="G57" s="197"/>
      <c r="H57" s="198"/>
      <c r="I57" s="197"/>
      <c r="J57" s="199"/>
      <c r="K57" s="199"/>
      <c r="L57" s="199"/>
      <c r="Q57" s="197"/>
      <c r="R57" s="199"/>
      <c r="S57" s="199"/>
      <c r="T57" s="199"/>
    </row>
    <row r="58" spans="1:70" s="196" customFormat="1">
      <c r="B58" s="197"/>
      <c r="C58" s="198"/>
      <c r="D58" s="198"/>
      <c r="E58" s="197"/>
      <c r="F58" s="197"/>
      <c r="G58" s="197"/>
      <c r="H58" s="198"/>
      <c r="I58" s="197"/>
      <c r="J58" s="199"/>
      <c r="K58" s="199"/>
      <c r="L58" s="199"/>
      <c r="Q58" s="197"/>
      <c r="R58" s="199"/>
      <c r="S58" s="199"/>
      <c r="T58" s="199"/>
    </row>
    <row r="59" spans="1:70" s="196" customFormat="1">
      <c r="B59" s="197"/>
      <c r="C59" s="198"/>
      <c r="D59" s="198"/>
      <c r="E59" s="197"/>
      <c r="F59" s="197"/>
      <c r="G59" s="197"/>
      <c r="H59" s="198"/>
      <c r="I59" s="197"/>
      <c r="J59" s="199"/>
      <c r="K59" s="199"/>
      <c r="L59" s="199"/>
      <c r="Q59" s="197"/>
      <c r="R59" s="199"/>
      <c r="S59" s="199"/>
      <c r="T59" s="199"/>
    </row>
    <row r="60" spans="1:70">
      <c r="C60" s="1213"/>
      <c r="AB60" s="1213"/>
      <c r="AC60" s="1001"/>
      <c r="AD60" s="1000"/>
      <c r="AE60" s="1000"/>
      <c r="AF60" s="1000"/>
      <c r="AG60" s="1001"/>
      <c r="AH60" s="1000"/>
      <c r="AI60" s="1002"/>
      <c r="AJ60" s="1002"/>
      <c r="AK60" s="1002"/>
      <c r="AP60" s="1000"/>
      <c r="AQ60" s="1002"/>
      <c r="AR60" s="1002"/>
      <c r="AS60" s="1002"/>
    </row>
    <row r="61" spans="1:70">
      <c r="AB61" s="1001"/>
      <c r="AC61" s="1001"/>
      <c r="AD61" s="1000"/>
      <c r="AE61" s="1000"/>
      <c r="AF61" s="1000"/>
      <c r="AG61" s="1001"/>
      <c r="AH61" s="1000"/>
      <c r="AI61" s="1002"/>
      <c r="AJ61" s="1002"/>
      <c r="AK61" s="1002"/>
      <c r="AP61" s="1000"/>
      <c r="AQ61" s="1002"/>
      <c r="AR61" s="1002"/>
      <c r="AS61" s="1002"/>
    </row>
    <row r="62" spans="1:70" ht="17.5">
      <c r="C62" s="1399"/>
      <c r="D62" s="1399"/>
      <c r="E62" s="1399"/>
      <c r="F62" s="1399"/>
      <c r="G62" s="1399"/>
      <c r="H62" s="1399"/>
      <c r="I62" s="1399"/>
      <c r="J62" s="1399"/>
      <c r="K62" s="1399"/>
      <c r="L62" s="1399"/>
      <c r="M62" s="1399"/>
      <c r="N62" s="1399"/>
      <c r="O62" s="1399"/>
      <c r="P62" s="1399"/>
      <c r="Q62" s="1399"/>
      <c r="R62" s="1399"/>
      <c r="S62" s="1399"/>
      <c r="T62" s="1399"/>
      <c r="U62" s="1399"/>
      <c r="V62" s="1399"/>
      <c r="W62" s="1399"/>
      <c r="X62" s="1399"/>
      <c r="AB62" s="1399"/>
      <c r="AC62" s="1399"/>
      <c r="AD62" s="1399"/>
      <c r="AE62" s="1399"/>
      <c r="AF62" s="1399"/>
      <c r="AG62" s="1399"/>
      <c r="AH62" s="1399"/>
      <c r="AI62" s="1399"/>
      <c r="AJ62" s="1399"/>
      <c r="AK62" s="1399"/>
      <c r="AL62" s="1399"/>
      <c r="AM62" s="1399"/>
      <c r="AN62" s="1399"/>
      <c r="AO62" s="1399"/>
      <c r="AP62" s="1399"/>
      <c r="AQ62" s="1399"/>
      <c r="AR62" s="1399"/>
      <c r="AS62" s="1399"/>
      <c r="AT62" s="1399"/>
      <c r="AU62" s="1399"/>
      <c r="AV62" s="1399"/>
      <c r="AW62" s="1399"/>
    </row>
    <row r="63" spans="1:70" ht="21">
      <c r="C63" s="1177"/>
      <c r="D63" s="1177"/>
      <c r="E63" s="1177"/>
      <c r="F63" s="1177"/>
      <c r="G63" s="1177"/>
      <c r="H63" s="1177"/>
      <c r="I63" s="1177"/>
      <c r="J63" s="1177"/>
      <c r="K63" s="1177"/>
      <c r="L63" s="1177"/>
      <c r="M63" s="1177"/>
      <c r="N63" s="1177"/>
      <c r="O63" s="1177"/>
      <c r="P63" s="1177"/>
      <c r="Q63" s="1177"/>
      <c r="R63" s="1177"/>
      <c r="S63" s="1177"/>
      <c r="T63" s="1177"/>
      <c r="U63" s="1177"/>
      <c r="V63" s="1177"/>
      <c r="W63" s="1177"/>
      <c r="X63" s="1177"/>
      <c r="AB63" s="1177"/>
      <c r="AC63" s="1177"/>
      <c r="AD63" s="1177"/>
      <c r="AE63" s="1177"/>
      <c r="AF63" s="1177"/>
      <c r="AG63" s="1177"/>
      <c r="AH63" s="1177"/>
      <c r="AI63" s="1177"/>
      <c r="AJ63" s="1177"/>
      <c r="AK63" s="1177"/>
      <c r="AL63" s="1177"/>
      <c r="AM63" s="1177"/>
      <c r="AN63" s="1177"/>
      <c r="AO63" s="1177"/>
      <c r="AP63" s="1177"/>
      <c r="AQ63" s="1177"/>
      <c r="AR63" s="1177"/>
      <c r="AS63" s="1177"/>
      <c r="AT63" s="1177"/>
      <c r="AU63" s="1177"/>
      <c r="AV63" s="1177"/>
      <c r="AW63" s="1177"/>
    </row>
    <row r="64" spans="1:70">
      <c r="C64" s="1180"/>
      <c r="D64" s="1181"/>
      <c r="E64" s="1182"/>
      <c r="F64" s="1182"/>
      <c r="G64" s="1182"/>
      <c r="H64" s="1182"/>
      <c r="I64" s="1182"/>
      <c r="J64" s="1182"/>
      <c r="K64" s="1182"/>
      <c r="L64" s="1182"/>
      <c r="M64" s="1182"/>
      <c r="N64" s="1182"/>
      <c r="O64" s="1182"/>
      <c r="P64" s="1183"/>
      <c r="Q64" s="1182"/>
      <c r="R64" s="1182"/>
      <c r="S64" s="1182"/>
      <c r="T64" s="1182"/>
      <c r="U64" s="1182"/>
      <c r="V64" s="1182"/>
      <c r="W64" s="1182"/>
      <c r="X64" s="1183"/>
      <c r="AB64" s="1180"/>
      <c r="AC64" s="1181"/>
      <c r="AD64" s="1182"/>
      <c r="AE64" s="1182"/>
      <c r="AF64" s="1182"/>
      <c r="AG64" s="1182"/>
      <c r="AH64" s="1182"/>
      <c r="AI64" s="1182"/>
      <c r="AJ64" s="1182"/>
      <c r="AK64" s="1182"/>
      <c r="AL64" s="1182"/>
      <c r="AM64" s="1182"/>
      <c r="AN64" s="1182"/>
      <c r="AO64" s="1183"/>
      <c r="AP64" s="1182"/>
      <c r="AQ64" s="1182"/>
      <c r="AR64" s="1182"/>
      <c r="AS64" s="1182"/>
      <c r="AT64" s="1182"/>
      <c r="AU64" s="1182"/>
      <c r="AV64" s="1182"/>
      <c r="AW64" s="1183"/>
    </row>
    <row r="65" spans="3:49">
      <c r="C65" s="1214"/>
      <c r="D65" s="1215"/>
      <c r="E65" s="1216"/>
      <c r="F65" s="1216"/>
      <c r="G65" s="1216"/>
      <c r="H65" s="1216"/>
      <c r="I65" s="1216"/>
      <c r="J65" s="1216"/>
      <c r="K65" s="1216"/>
      <c r="L65" s="1216"/>
      <c r="M65" s="1216"/>
      <c r="N65" s="1214"/>
      <c r="O65" s="1214"/>
      <c r="P65" s="1214"/>
      <c r="Q65" s="1216"/>
      <c r="R65" s="1216"/>
      <c r="S65" s="1216"/>
      <c r="T65" s="1216"/>
      <c r="U65" s="1216"/>
      <c r="V65" s="1214"/>
      <c r="W65" s="1214"/>
      <c r="X65" s="1214"/>
      <c r="AB65" s="1214"/>
      <c r="AC65" s="1215"/>
      <c r="AD65" s="1216"/>
      <c r="AE65" s="1216"/>
      <c r="AF65" s="1216"/>
      <c r="AG65" s="1216"/>
      <c r="AH65" s="1216"/>
      <c r="AI65" s="1216"/>
      <c r="AJ65" s="1216"/>
      <c r="AK65" s="1216"/>
      <c r="AL65" s="1216"/>
      <c r="AM65" s="1214"/>
      <c r="AN65" s="1214"/>
      <c r="AO65" s="1214"/>
      <c r="AP65" s="1216"/>
      <c r="AQ65" s="1216"/>
      <c r="AR65" s="1216"/>
      <c r="AS65" s="1216"/>
      <c r="AT65" s="1216"/>
      <c r="AU65" s="1214"/>
      <c r="AV65" s="1214"/>
      <c r="AW65" s="1214"/>
    </row>
    <row r="66" spans="3:49">
      <c r="C66" s="1217"/>
      <c r="D66" s="1218"/>
      <c r="E66" s="1195"/>
      <c r="F66" s="1195"/>
      <c r="G66" s="1195"/>
      <c r="H66" s="1195"/>
      <c r="I66" s="1195"/>
      <c r="J66" s="1196"/>
      <c r="K66" s="1196"/>
      <c r="L66" s="1196"/>
      <c r="M66" s="1196"/>
      <c r="N66" s="1196"/>
      <c r="O66" s="1195"/>
      <c r="P66" s="1195"/>
      <c r="Q66" s="1195"/>
      <c r="R66" s="1196"/>
      <c r="S66" s="1196"/>
      <c r="T66" s="1196"/>
      <c r="U66" s="1196"/>
      <c r="V66" s="1196"/>
      <c r="W66" s="1195"/>
      <c r="X66" s="1195"/>
      <c r="AB66" s="1217"/>
      <c r="AC66" s="1218"/>
      <c r="AD66" s="1195"/>
      <c r="AE66" s="1195"/>
      <c r="AF66" s="1195"/>
      <c r="AG66" s="1195"/>
      <c r="AH66" s="1195"/>
      <c r="AI66" s="1196"/>
      <c r="AJ66" s="1196"/>
      <c r="AK66" s="1196"/>
      <c r="AL66" s="1196"/>
      <c r="AM66" s="1196"/>
      <c r="AN66" s="1195"/>
      <c r="AO66" s="1195"/>
      <c r="AP66" s="1195"/>
      <c r="AQ66" s="1196"/>
      <c r="AR66" s="1196"/>
      <c r="AS66" s="1196"/>
      <c r="AT66" s="1196"/>
      <c r="AU66" s="1196"/>
      <c r="AV66" s="1195"/>
      <c r="AW66" s="1195"/>
    </row>
    <row r="67" spans="3:49">
      <c r="C67" s="1217"/>
      <c r="D67" s="1219"/>
      <c r="E67" s="1195"/>
      <c r="F67" s="1195"/>
      <c r="G67" s="1195"/>
      <c r="H67" s="1195"/>
      <c r="I67" s="1195"/>
      <c r="J67" s="1196"/>
      <c r="K67" s="1196"/>
      <c r="L67" s="1196"/>
      <c r="M67" s="1196"/>
      <c r="N67" s="1196"/>
      <c r="O67" s="1195"/>
      <c r="P67" s="1195"/>
      <c r="Q67" s="1195"/>
      <c r="R67" s="1196"/>
      <c r="S67" s="1196"/>
      <c r="T67" s="1196"/>
      <c r="U67" s="1196"/>
      <c r="V67" s="1196"/>
      <c r="W67" s="1195"/>
      <c r="X67" s="1195"/>
      <c r="AB67" s="1217"/>
      <c r="AC67" s="1219"/>
      <c r="AD67" s="1195"/>
      <c r="AE67" s="1195"/>
      <c r="AF67" s="1195"/>
      <c r="AG67" s="1195"/>
      <c r="AH67" s="1195"/>
      <c r="AI67" s="1196"/>
      <c r="AJ67" s="1196"/>
      <c r="AK67" s="1196"/>
      <c r="AL67" s="1196"/>
      <c r="AM67" s="1196"/>
      <c r="AN67" s="1195"/>
      <c r="AO67" s="1195"/>
      <c r="AP67" s="1195"/>
      <c r="AQ67" s="1196"/>
      <c r="AR67" s="1196"/>
      <c r="AS67" s="1196"/>
      <c r="AT67" s="1196"/>
      <c r="AU67" s="1196"/>
      <c r="AV67" s="1195"/>
      <c r="AW67" s="1195"/>
    </row>
    <row r="68" spans="3:49">
      <c r="C68" s="1217"/>
      <c r="D68" s="1219"/>
      <c r="E68" s="1195"/>
      <c r="F68" s="1195"/>
      <c r="G68" s="1195"/>
      <c r="H68" s="1195"/>
      <c r="I68" s="1195"/>
      <c r="J68" s="1196"/>
      <c r="K68" s="1196"/>
      <c r="L68" s="1196"/>
      <c r="M68" s="1196"/>
      <c r="N68" s="1196"/>
      <c r="O68" s="1195"/>
      <c r="P68" s="1195"/>
      <c r="Q68" s="1195"/>
      <c r="R68" s="1196"/>
      <c r="S68" s="1196"/>
      <c r="T68" s="1196"/>
      <c r="U68" s="1196"/>
      <c r="V68" s="1196"/>
      <c r="W68" s="1195"/>
      <c r="X68" s="1195"/>
      <c r="AB68" s="1217"/>
      <c r="AC68" s="1219"/>
      <c r="AD68" s="1195"/>
      <c r="AE68" s="1195"/>
      <c r="AF68" s="1195"/>
      <c r="AG68" s="1195"/>
      <c r="AH68" s="1195"/>
      <c r="AI68" s="1196"/>
      <c r="AJ68" s="1196"/>
      <c r="AK68" s="1196"/>
      <c r="AL68" s="1196"/>
      <c r="AM68" s="1196"/>
      <c r="AN68" s="1195"/>
      <c r="AO68" s="1195"/>
      <c r="AP68" s="1195"/>
      <c r="AQ68" s="1196"/>
      <c r="AR68" s="1196"/>
      <c r="AS68" s="1196"/>
      <c r="AT68" s="1196"/>
      <c r="AU68" s="1196"/>
      <c r="AV68" s="1195"/>
      <c r="AW68" s="1195"/>
    </row>
    <row r="69" spans="3:49">
      <c r="C69" s="1217"/>
      <c r="D69" s="1219"/>
      <c r="E69" s="1195"/>
      <c r="F69" s="1195"/>
      <c r="G69" s="1195"/>
      <c r="H69" s="1195"/>
      <c r="I69" s="1195"/>
      <c r="J69" s="1196"/>
      <c r="K69" s="1196"/>
      <c r="L69" s="1196"/>
      <c r="M69" s="1196"/>
      <c r="N69" s="1196"/>
      <c r="O69" s="1195"/>
      <c r="P69" s="1195"/>
      <c r="Q69" s="1195"/>
      <c r="R69" s="1196"/>
      <c r="S69" s="1196"/>
      <c r="T69" s="1196"/>
      <c r="U69" s="1196"/>
      <c r="V69" s="1196"/>
      <c r="W69" s="1195"/>
      <c r="X69" s="1195"/>
      <c r="AB69" s="1217"/>
      <c r="AC69" s="1219"/>
      <c r="AD69" s="1195"/>
      <c r="AE69" s="1195"/>
      <c r="AF69" s="1195"/>
      <c r="AG69" s="1195"/>
      <c r="AH69" s="1195"/>
      <c r="AI69" s="1196"/>
      <c r="AJ69" s="1196"/>
      <c r="AK69" s="1196"/>
      <c r="AL69" s="1196"/>
      <c r="AM69" s="1196"/>
      <c r="AN69" s="1195"/>
      <c r="AO69" s="1195"/>
      <c r="AP69" s="1195"/>
      <c r="AQ69" s="1196"/>
      <c r="AR69" s="1196"/>
      <c r="AS69" s="1196"/>
      <c r="AT69" s="1196"/>
      <c r="AU69" s="1196"/>
      <c r="AV69" s="1195"/>
      <c r="AW69" s="1195"/>
    </row>
    <row r="70" spans="3:49">
      <c r="C70" s="1217"/>
      <c r="D70" s="1219"/>
      <c r="E70" s="1195"/>
      <c r="F70" s="1195"/>
      <c r="G70" s="1195"/>
      <c r="H70" s="1195"/>
      <c r="I70" s="1195"/>
      <c r="J70" s="1196"/>
      <c r="K70" s="1196"/>
      <c r="L70" s="1196"/>
      <c r="M70" s="1196"/>
      <c r="N70" s="1196"/>
      <c r="O70" s="1195"/>
      <c r="P70" s="1195"/>
      <c r="Q70" s="1195"/>
      <c r="R70" s="1196"/>
      <c r="S70" s="1196"/>
      <c r="T70" s="1196"/>
      <c r="U70" s="1196"/>
      <c r="V70" s="1196"/>
      <c r="W70" s="1195"/>
      <c r="X70" s="1195"/>
      <c r="AB70" s="1217"/>
      <c r="AC70" s="1219"/>
      <c r="AD70" s="1195"/>
      <c r="AE70" s="1195"/>
      <c r="AF70" s="1195"/>
      <c r="AG70" s="1195"/>
      <c r="AH70" s="1195"/>
      <c r="AI70" s="1196"/>
      <c r="AJ70" s="1196"/>
      <c r="AK70" s="1196"/>
      <c r="AL70" s="1196"/>
      <c r="AM70" s="1196"/>
      <c r="AN70" s="1195"/>
      <c r="AO70" s="1195"/>
      <c r="AP70" s="1195"/>
      <c r="AQ70" s="1196"/>
      <c r="AR70" s="1196"/>
      <c r="AS70" s="1196"/>
      <c r="AT70" s="1196"/>
      <c r="AU70" s="1196"/>
      <c r="AV70" s="1195"/>
      <c r="AW70" s="1195"/>
    </row>
    <row r="71" spans="3:49">
      <c r="C71" s="1217"/>
      <c r="D71" s="1219"/>
      <c r="E71" s="1195"/>
      <c r="F71" s="1195"/>
      <c r="G71" s="1195"/>
      <c r="H71" s="1195"/>
      <c r="I71" s="1195"/>
      <c r="J71" s="1196"/>
      <c r="K71" s="1196"/>
      <c r="L71" s="1196"/>
      <c r="M71" s="1196"/>
      <c r="N71" s="1196"/>
      <c r="O71" s="1195"/>
      <c r="P71" s="1195"/>
      <c r="Q71" s="1195"/>
      <c r="R71" s="1196"/>
      <c r="S71" s="1196"/>
      <c r="T71" s="1196"/>
      <c r="U71" s="1196"/>
      <c r="V71" s="1196"/>
      <c r="W71" s="1195"/>
      <c r="X71" s="1195"/>
      <c r="AB71" s="1217"/>
      <c r="AC71" s="1219"/>
      <c r="AD71" s="1195"/>
      <c r="AE71" s="1195"/>
      <c r="AF71" s="1195"/>
      <c r="AG71" s="1195"/>
      <c r="AH71" s="1195"/>
      <c r="AI71" s="1196"/>
      <c r="AJ71" s="1196"/>
      <c r="AK71" s="1196"/>
      <c r="AL71" s="1196"/>
      <c r="AM71" s="1196"/>
      <c r="AN71" s="1195"/>
      <c r="AO71" s="1195"/>
      <c r="AP71" s="1195"/>
      <c r="AQ71" s="1196"/>
      <c r="AR71" s="1196"/>
      <c r="AS71" s="1196"/>
      <c r="AT71" s="1196"/>
      <c r="AU71" s="1196"/>
      <c r="AV71" s="1195"/>
      <c r="AW71" s="1195"/>
    </row>
    <row r="72" spans="3:49">
      <c r="C72" s="1217"/>
      <c r="D72" s="1219"/>
      <c r="E72" s="1195"/>
      <c r="F72" s="1195"/>
      <c r="G72" s="1195"/>
      <c r="H72" s="1195"/>
      <c r="I72" s="1195"/>
      <c r="J72" s="1196"/>
      <c r="K72" s="1196"/>
      <c r="L72" s="1196"/>
      <c r="M72" s="1196"/>
      <c r="N72" s="1196"/>
      <c r="O72" s="1195"/>
      <c r="P72" s="1195"/>
      <c r="Q72" s="1195"/>
      <c r="R72" s="1196"/>
      <c r="S72" s="1196"/>
      <c r="T72" s="1196"/>
      <c r="U72" s="1196"/>
      <c r="V72" s="1196"/>
      <c r="W72" s="1195"/>
      <c r="X72" s="1195"/>
      <c r="AB72" s="1217"/>
      <c r="AC72" s="1219"/>
      <c r="AD72" s="1195"/>
      <c r="AE72" s="1195"/>
      <c r="AF72" s="1195"/>
      <c r="AG72" s="1195"/>
      <c r="AH72" s="1195"/>
      <c r="AI72" s="1196"/>
      <c r="AJ72" s="1196"/>
      <c r="AK72" s="1196"/>
      <c r="AL72" s="1196"/>
      <c r="AM72" s="1196"/>
      <c r="AN72" s="1195"/>
      <c r="AO72" s="1195"/>
      <c r="AP72" s="1195"/>
      <c r="AQ72" s="1196"/>
      <c r="AR72" s="1196"/>
      <c r="AS72" s="1196"/>
      <c r="AT72" s="1196"/>
      <c r="AU72" s="1196"/>
      <c r="AV72" s="1195"/>
      <c r="AW72" s="1195"/>
    </row>
    <row r="73" spans="3:49">
      <c r="C73" s="1217"/>
      <c r="D73" s="1219"/>
      <c r="E73" s="1195"/>
      <c r="F73" s="1195"/>
      <c r="G73" s="1195"/>
      <c r="H73" s="1195"/>
      <c r="I73" s="1195"/>
      <c r="J73" s="1196"/>
      <c r="K73" s="1196"/>
      <c r="L73" s="1196"/>
      <c r="M73" s="1196"/>
      <c r="N73" s="1196"/>
      <c r="O73" s="1195"/>
      <c r="P73" s="1195"/>
      <c r="Q73" s="1195"/>
      <c r="R73" s="1196"/>
      <c r="S73" s="1196"/>
      <c r="T73" s="1196"/>
      <c r="U73" s="1196"/>
      <c r="V73" s="1196"/>
      <c r="W73" s="1195"/>
      <c r="X73" s="1195"/>
      <c r="AB73" s="1217"/>
      <c r="AC73" s="1219"/>
      <c r="AD73" s="1195"/>
      <c r="AE73" s="1195"/>
      <c r="AF73" s="1195"/>
      <c r="AG73" s="1195"/>
      <c r="AH73" s="1195"/>
      <c r="AI73" s="1196"/>
      <c r="AJ73" s="1196"/>
      <c r="AK73" s="1196"/>
      <c r="AL73" s="1196"/>
      <c r="AM73" s="1196"/>
      <c r="AN73" s="1195"/>
      <c r="AO73" s="1195"/>
      <c r="AP73" s="1195"/>
      <c r="AQ73" s="1196"/>
      <c r="AR73" s="1196"/>
      <c r="AS73" s="1196"/>
      <c r="AT73" s="1196"/>
      <c r="AU73" s="1196"/>
      <c r="AV73" s="1195"/>
      <c r="AW73" s="1195"/>
    </row>
    <row r="74" spans="3:49">
      <c r="C74" s="1217"/>
      <c r="D74" s="1219"/>
      <c r="E74" s="1195"/>
      <c r="F74" s="1195"/>
      <c r="G74" s="1195"/>
      <c r="H74" s="1195"/>
      <c r="I74" s="1195"/>
      <c r="J74" s="1196"/>
      <c r="K74" s="1196"/>
      <c r="L74" s="1196"/>
      <c r="M74" s="1196"/>
      <c r="N74" s="1196"/>
      <c r="O74" s="1195"/>
      <c r="P74" s="1195"/>
      <c r="Q74" s="1195"/>
      <c r="R74" s="1196"/>
      <c r="S74" s="1196"/>
      <c r="T74" s="1196"/>
      <c r="U74" s="1196"/>
      <c r="V74" s="1196"/>
      <c r="W74" s="1195"/>
      <c r="X74" s="1195"/>
      <c r="AB74" s="1217"/>
      <c r="AC74" s="1219"/>
      <c r="AD74" s="1195"/>
      <c r="AE74" s="1195"/>
      <c r="AF74" s="1195"/>
      <c r="AG74" s="1195"/>
      <c r="AH74" s="1195"/>
      <c r="AI74" s="1196"/>
      <c r="AJ74" s="1196"/>
      <c r="AK74" s="1196"/>
      <c r="AL74" s="1196"/>
      <c r="AM74" s="1196"/>
      <c r="AN74" s="1195"/>
      <c r="AO74" s="1195"/>
      <c r="AP74" s="1195"/>
      <c r="AQ74" s="1196"/>
      <c r="AR74" s="1196"/>
      <c r="AS74" s="1196"/>
      <c r="AT74" s="1196"/>
      <c r="AU74" s="1196"/>
      <c r="AV74" s="1195"/>
      <c r="AW74" s="1195"/>
    </row>
    <row r="75" spans="3:49">
      <c r="C75" s="1217"/>
      <c r="D75" s="1219"/>
      <c r="E75" s="1195"/>
      <c r="F75" s="1195"/>
      <c r="G75" s="1195"/>
      <c r="H75" s="1195"/>
      <c r="I75" s="1195"/>
      <c r="J75" s="1196"/>
      <c r="K75" s="1196"/>
      <c r="L75" s="1196"/>
      <c r="M75" s="1196"/>
      <c r="N75" s="1196"/>
      <c r="O75" s="1195"/>
      <c r="P75" s="1195"/>
      <c r="Q75" s="1195"/>
      <c r="R75" s="1196"/>
      <c r="S75" s="1196"/>
      <c r="T75" s="1196"/>
      <c r="U75" s="1196"/>
      <c r="V75" s="1196"/>
      <c r="W75" s="1195"/>
      <c r="X75" s="1195"/>
      <c r="AB75" s="1217"/>
      <c r="AC75" s="1219"/>
      <c r="AD75" s="1195"/>
      <c r="AE75" s="1195"/>
      <c r="AF75" s="1195"/>
      <c r="AG75" s="1195"/>
      <c r="AH75" s="1195"/>
      <c r="AI75" s="1196"/>
      <c r="AJ75" s="1196"/>
      <c r="AK75" s="1196"/>
      <c r="AL75" s="1196"/>
      <c r="AM75" s="1196"/>
      <c r="AN75" s="1195"/>
      <c r="AO75" s="1195"/>
      <c r="AP75" s="1195"/>
      <c r="AQ75" s="1196"/>
      <c r="AR75" s="1196"/>
      <c r="AS75" s="1196"/>
      <c r="AT75" s="1196"/>
      <c r="AU75" s="1196"/>
      <c r="AV75" s="1195"/>
      <c r="AW75" s="1195"/>
    </row>
    <row r="76" spans="3:49">
      <c r="C76" s="1217"/>
      <c r="D76" s="1218"/>
      <c r="E76" s="1195"/>
      <c r="F76" s="1195"/>
      <c r="G76" s="1195"/>
      <c r="H76" s="1195"/>
      <c r="I76" s="1195"/>
      <c r="J76" s="1196"/>
      <c r="K76" s="1196"/>
      <c r="L76" s="1196"/>
      <c r="M76" s="1196"/>
      <c r="N76" s="1196"/>
      <c r="O76" s="1195"/>
      <c r="P76" s="1195"/>
      <c r="Q76" s="1195"/>
      <c r="R76" s="1196"/>
      <c r="S76" s="1196"/>
      <c r="T76" s="1196"/>
      <c r="U76" s="1196"/>
      <c r="V76" s="1196"/>
      <c r="W76" s="1195"/>
      <c r="X76" s="1195"/>
      <c r="AB76" s="1217"/>
      <c r="AC76" s="1218"/>
      <c r="AD76" s="1195"/>
      <c r="AE76" s="1195"/>
      <c r="AF76" s="1195"/>
      <c r="AG76" s="1195"/>
      <c r="AH76" s="1195"/>
      <c r="AI76" s="1196"/>
      <c r="AJ76" s="1196"/>
      <c r="AK76" s="1196"/>
      <c r="AL76" s="1196"/>
      <c r="AM76" s="1196"/>
      <c r="AN76" s="1195"/>
      <c r="AO76" s="1195"/>
      <c r="AP76" s="1195"/>
      <c r="AQ76" s="1196"/>
      <c r="AR76" s="1196"/>
      <c r="AS76" s="1196"/>
      <c r="AT76" s="1196"/>
      <c r="AU76" s="1196"/>
      <c r="AV76" s="1195"/>
      <c r="AW76" s="1195"/>
    </row>
    <row r="77" spans="3:49">
      <c r="C77" s="1217"/>
      <c r="D77" s="1218"/>
      <c r="E77" s="1195"/>
      <c r="F77" s="1195"/>
      <c r="G77" s="1195"/>
      <c r="H77" s="1195"/>
      <c r="I77" s="1195"/>
      <c r="J77" s="1196"/>
      <c r="K77" s="1196"/>
      <c r="L77" s="1196"/>
      <c r="M77" s="1196"/>
      <c r="N77" s="1196"/>
      <c r="O77" s="1195"/>
      <c r="P77" s="1195"/>
      <c r="Q77" s="1195"/>
      <c r="R77" s="1196"/>
      <c r="S77" s="1196"/>
      <c r="T77" s="1196"/>
      <c r="U77" s="1196"/>
      <c r="V77" s="1196"/>
      <c r="W77" s="1195"/>
      <c r="X77" s="1195"/>
      <c r="AB77" s="1217"/>
      <c r="AC77" s="1218"/>
      <c r="AD77" s="1195"/>
      <c r="AE77" s="1195"/>
      <c r="AF77" s="1195"/>
      <c r="AG77" s="1195"/>
      <c r="AH77" s="1195"/>
      <c r="AI77" s="1196"/>
      <c r="AJ77" s="1196"/>
      <c r="AK77" s="1196"/>
      <c r="AL77" s="1196"/>
      <c r="AM77" s="1196"/>
      <c r="AN77" s="1195"/>
      <c r="AO77" s="1195"/>
      <c r="AP77" s="1195"/>
      <c r="AQ77" s="1196"/>
      <c r="AR77" s="1196"/>
      <c r="AS77" s="1196"/>
      <c r="AT77" s="1196"/>
      <c r="AU77" s="1196"/>
      <c r="AV77" s="1195"/>
      <c r="AW77" s="1195"/>
    </row>
    <row r="78" spans="3:49">
      <c r="C78" s="1217"/>
      <c r="D78" s="1218"/>
      <c r="E78" s="1195"/>
      <c r="F78" s="1195"/>
      <c r="G78" s="1195"/>
      <c r="H78" s="1195"/>
      <c r="I78" s="1195"/>
      <c r="J78" s="1196"/>
      <c r="K78" s="1196"/>
      <c r="L78" s="1196"/>
      <c r="M78" s="1196"/>
      <c r="N78" s="1196"/>
      <c r="O78" s="1195"/>
      <c r="P78" s="1195"/>
      <c r="Q78" s="1195"/>
      <c r="R78" s="1196"/>
      <c r="S78" s="1196"/>
      <c r="T78" s="1196"/>
      <c r="U78" s="1196"/>
      <c r="V78" s="1196"/>
      <c r="W78" s="1195"/>
      <c r="X78" s="1195"/>
      <c r="AB78" s="1217"/>
      <c r="AC78" s="1218"/>
      <c r="AD78" s="1195"/>
      <c r="AE78" s="1195"/>
      <c r="AF78" s="1195"/>
      <c r="AG78" s="1195"/>
      <c r="AH78" s="1195"/>
      <c r="AI78" s="1196"/>
      <c r="AJ78" s="1196"/>
      <c r="AK78" s="1196"/>
      <c r="AL78" s="1196"/>
      <c r="AM78" s="1196"/>
      <c r="AN78" s="1195"/>
      <c r="AO78" s="1195"/>
      <c r="AP78" s="1195"/>
      <c r="AQ78" s="1196"/>
      <c r="AR78" s="1196"/>
      <c r="AS78" s="1196"/>
      <c r="AT78" s="1196"/>
      <c r="AU78" s="1196"/>
      <c r="AV78" s="1195"/>
      <c r="AW78" s="1195"/>
    </row>
    <row r="79" spans="3:49">
      <c r="C79" s="1217"/>
      <c r="D79" s="1218"/>
      <c r="E79" s="1195"/>
      <c r="F79" s="1195"/>
      <c r="G79" s="1195"/>
      <c r="H79" s="1195"/>
      <c r="I79" s="1195"/>
      <c r="J79" s="1196"/>
      <c r="K79" s="1196"/>
      <c r="L79" s="1196"/>
      <c r="M79" s="1196"/>
      <c r="N79" s="1196"/>
      <c r="O79" s="1195"/>
      <c r="P79" s="1195"/>
      <c r="Q79" s="1195"/>
      <c r="R79" s="1196"/>
      <c r="S79" s="1196"/>
      <c r="T79" s="1196"/>
      <c r="U79" s="1196"/>
      <c r="V79" s="1196"/>
      <c r="W79" s="1195"/>
      <c r="X79" s="1195"/>
      <c r="AB79" s="1217"/>
      <c r="AC79" s="1218"/>
      <c r="AD79" s="1195"/>
      <c r="AE79" s="1195"/>
      <c r="AF79" s="1195"/>
      <c r="AG79" s="1195"/>
      <c r="AH79" s="1195"/>
      <c r="AI79" s="1196"/>
      <c r="AJ79" s="1196"/>
      <c r="AK79" s="1196"/>
      <c r="AL79" s="1196"/>
      <c r="AM79" s="1196"/>
      <c r="AN79" s="1195"/>
      <c r="AO79" s="1195"/>
      <c r="AP79" s="1195"/>
      <c r="AQ79" s="1196"/>
      <c r="AR79" s="1196"/>
      <c r="AS79" s="1196"/>
      <c r="AT79" s="1196"/>
      <c r="AU79" s="1196"/>
      <c r="AV79" s="1195"/>
      <c r="AW79" s="1195"/>
    </row>
    <row r="80" spans="3:49">
      <c r="C80" s="1217"/>
      <c r="D80" s="1218"/>
      <c r="E80" s="1195"/>
      <c r="F80" s="1195"/>
      <c r="G80" s="1195"/>
      <c r="H80" s="1195"/>
      <c r="I80" s="1195"/>
      <c r="J80" s="1196"/>
      <c r="K80" s="1196"/>
      <c r="L80" s="1196"/>
      <c r="M80" s="1196"/>
      <c r="N80" s="1196"/>
      <c r="O80" s="1195"/>
      <c r="P80" s="1195"/>
      <c r="Q80" s="1195"/>
      <c r="R80" s="1196"/>
      <c r="S80" s="1196"/>
      <c r="T80" s="1196"/>
      <c r="U80" s="1196"/>
      <c r="V80" s="1196"/>
      <c r="W80" s="1195"/>
      <c r="X80" s="1195"/>
      <c r="AB80" s="1217"/>
      <c r="AC80" s="1218"/>
      <c r="AD80" s="1195"/>
      <c r="AE80" s="1195"/>
      <c r="AF80" s="1195"/>
      <c r="AG80" s="1195"/>
      <c r="AH80" s="1195"/>
      <c r="AI80" s="1196"/>
      <c r="AJ80" s="1196"/>
      <c r="AK80" s="1196"/>
      <c r="AL80" s="1196"/>
      <c r="AM80" s="1196"/>
      <c r="AN80" s="1195"/>
      <c r="AO80" s="1195"/>
      <c r="AP80" s="1195"/>
      <c r="AQ80" s="1196"/>
      <c r="AR80" s="1196"/>
      <c r="AS80" s="1196"/>
      <c r="AT80" s="1196"/>
      <c r="AU80" s="1196"/>
      <c r="AV80" s="1195"/>
      <c r="AW80" s="1195"/>
    </row>
    <row r="81" spans="3:49">
      <c r="C81" s="1217"/>
      <c r="D81" s="1218"/>
      <c r="E81" s="1195"/>
      <c r="F81" s="1195"/>
      <c r="G81" s="1195"/>
      <c r="H81" s="1195"/>
      <c r="I81" s="1195"/>
      <c r="J81" s="1196"/>
      <c r="K81" s="1196"/>
      <c r="L81" s="1196"/>
      <c r="M81" s="1196"/>
      <c r="N81" s="1196"/>
      <c r="O81" s="1195"/>
      <c r="P81" s="1195"/>
      <c r="Q81" s="1195"/>
      <c r="R81" s="1196"/>
      <c r="S81" s="1196"/>
      <c r="T81" s="1196"/>
      <c r="U81" s="1196"/>
      <c r="V81" s="1196"/>
      <c r="W81" s="1195"/>
      <c r="X81" s="1195"/>
      <c r="AB81" s="1217"/>
      <c r="AC81" s="1218"/>
      <c r="AD81" s="1195"/>
      <c r="AE81" s="1195"/>
      <c r="AF81" s="1195"/>
      <c r="AG81" s="1195"/>
      <c r="AH81" s="1195"/>
      <c r="AI81" s="1196"/>
      <c r="AJ81" s="1196"/>
      <c r="AK81" s="1196"/>
      <c r="AL81" s="1196"/>
      <c r="AM81" s="1196"/>
      <c r="AN81" s="1195"/>
      <c r="AO81" s="1195"/>
      <c r="AP81" s="1195"/>
      <c r="AQ81" s="1196"/>
      <c r="AR81" s="1196"/>
      <c r="AS81" s="1196"/>
      <c r="AT81" s="1196"/>
      <c r="AU81" s="1196"/>
      <c r="AV81" s="1195"/>
      <c r="AW81" s="1195"/>
    </row>
    <row r="82" spans="3:49">
      <c r="C82" s="1217"/>
      <c r="D82" s="1218"/>
      <c r="E82" s="1195"/>
      <c r="F82" s="1195"/>
      <c r="G82" s="1195"/>
      <c r="H82" s="1195"/>
      <c r="I82" s="1195"/>
      <c r="J82" s="1196"/>
      <c r="K82" s="1196"/>
      <c r="L82" s="1196"/>
      <c r="M82" s="1196"/>
      <c r="N82" s="1196"/>
      <c r="O82" s="1195"/>
      <c r="P82" s="1195"/>
      <c r="Q82" s="1195"/>
      <c r="R82" s="1196"/>
      <c r="S82" s="1196"/>
      <c r="T82" s="1196"/>
      <c r="U82" s="1196"/>
      <c r="V82" s="1196"/>
      <c r="W82" s="1195"/>
      <c r="X82" s="1195"/>
      <c r="AB82" s="1217"/>
      <c r="AC82" s="1218"/>
      <c r="AD82" s="1195"/>
      <c r="AE82" s="1195"/>
      <c r="AF82" s="1195"/>
      <c r="AG82" s="1195"/>
      <c r="AH82" s="1195"/>
      <c r="AI82" s="1196"/>
      <c r="AJ82" s="1196"/>
      <c r="AK82" s="1196"/>
      <c r="AL82" s="1196"/>
      <c r="AM82" s="1196"/>
      <c r="AN82" s="1195"/>
      <c r="AO82" s="1195"/>
      <c r="AP82" s="1195"/>
      <c r="AQ82" s="1196"/>
      <c r="AR82" s="1196"/>
      <c r="AS82" s="1196"/>
      <c r="AT82" s="1196"/>
      <c r="AU82" s="1196"/>
      <c r="AV82" s="1195"/>
      <c r="AW82" s="1195"/>
    </row>
    <row r="83" spans="3:49">
      <c r="C83" s="1217"/>
      <c r="D83" s="1218"/>
      <c r="E83" s="1195"/>
      <c r="F83" s="1195"/>
      <c r="G83" s="1195"/>
      <c r="H83" s="1195"/>
      <c r="I83" s="1195"/>
      <c r="J83" s="1196"/>
      <c r="K83" s="1196"/>
      <c r="L83" s="1196"/>
      <c r="M83" s="1196"/>
      <c r="N83" s="1196"/>
      <c r="O83" s="1195"/>
      <c r="P83" s="1195"/>
      <c r="Q83" s="1195"/>
      <c r="R83" s="1196"/>
      <c r="S83" s="1196"/>
      <c r="T83" s="1196"/>
      <c r="U83" s="1196"/>
      <c r="V83" s="1196"/>
      <c r="W83" s="1195"/>
      <c r="X83" s="1195"/>
      <c r="AB83" s="1217"/>
      <c r="AC83" s="1218"/>
      <c r="AD83" s="1195"/>
      <c r="AE83" s="1195"/>
      <c r="AF83" s="1195"/>
      <c r="AG83" s="1195"/>
      <c r="AH83" s="1195"/>
      <c r="AI83" s="1196"/>
      <c r="AJ83" s="1196"/>
      <c r="AK83" s="1196"/>
      <c r="AL83" s="1196"/>
      <c r="AM83" s="1196"/>
      <c r="AN83" s="1195"/>
      <c r="AO83" s="1195"/>
      <c r="AP83" s="1195"/>
      <c r="AQ83" s="1196"/>
      <c r="AR83" s="1196"/>
      <c r="AS83" s="1196"/>
      <c r="AT83" s="1196"/>
      <c r="AU83" s="1196"/>
      <c r="AV83" s="1195"/>
      <c r="AW83" s="1195"/>
    </row>
    <row r="84" spans="3:49">
      <c r="C84" s="1217"/>
      <c r="D84" s="1218"/>
      <c r="E84" s="1195"/>
      <c r="F84" s="1195"/>
      <c r="G84" s="1195"/>
      <c r="H84" s="1195"/>
      <c r="I84" s="1195"/>
      <c r="J84" s="1196"/>
      <c r="K84" s="1196"/>
      <c r="L84" s="1196"/>
      <c r="M84" s="1196"/>
      <c r="N84" s="1196"/>
      <c r="O84" s="1195"/>
      <c r="P84" s="1195"/>
      <c r="Q84" s="1195"/>
      <c r="R84" s="1196"/>
      <c r="S84" s="1196"/>
      <c r="T84" s="1196"/>
      <c r="U84" s="1196"/>
      <c r="V84" s="1196"/>
      <c r="W84" s="1195"/>
      <c r="X84" s="1195"/>
      <c r="AB84" s="1217"/>
      <c r="AC84" s="1218"/>
      <c r="AD84" s="1195"/>
      <c r="AE84" s="1195"/>
      <c r="AF84" s="1195"/>
      <c r="AG84" s="1195"/>
      <c r="AH84" s="1195"/>
      <c r="AI84" s="1196"/>
      <c r="AJ84" s="1196"/>
      <c r="AK84" s="1196"/>
      <c r="AL84" s="1196"/>
      <c r="AM84" s="1196"/>
      <c r="AN84" s="1195"/>
      <c r="AO84" s="1195"/>
      <c r="AP84" s="1195"/>
      <c r="AQ84" s="1196"/>
      <c r="AR84" s="1196"/>
      <c r="AS84" s="1196"/>
      <c r="AT84" s="1196"/>
      <c r="AU84" s="1196"/>
      <c r="AV84" s="1195"/>
      <c r="AW84" s="1195"/>
    </row>
    <row r="85" spans="3:49">
      <c r="C85" s="1217"/>
      <c r="D85" s="1218"/>
      <c r="E85" s="1195"/>
      <c r="F85" s="1195"/>
      <c r="G85" s="1195"/>
      <c r="H85" s="1195"/>
      <c r="I85" s="1195"/>
      <c r="J85" s="1196"/>
      <c r="K85" s="1196"/>
      <c r="L85" s="1196"/>
      <c r="M85" s="1196"/>
      <c r="N85" s="1196"/>
      <c r="O85" s="1195"/>
      <c r="P85" s="1195"/>
      <c r="Q85" s="1195"/>
      <c r="R85" s="1196"/>
      <c r="S85" s="1196"/>
      <c r="T85" s="1196"/>
      <c r="U85" s="1196"/>
      <c r="V85" s="1196"/>
      <c r="W85" s="1195"/>
      <c r="X85" s="1195"/>
      <c r="AB85" s="1217"/>
      <c r="AC85" s="1218"/>
      <c r="AD85" s="1195"/>
      <c r="AE85" s="1195"/>
      <c r="AF85" s="1195"/>
      <c r="AG85" s="1195"/>
      <c r="AH85" s="1195"/>
      <c r="AI85" s="1196"/>
      <c r="AJ85" s="1196"/>
      <c r="AK85" s="1196"/>
      <c r="AL85" s="1196"/>
      <c r="AM85" s="1196"/>
      <c r="AN85" s="1195"/>
      <c r="AO85" s="1195"/>
      <c r="AP85" s="1195"/>
      <c r="AQ85" s="1196"/>
      <c r="AR85" s="1196"/>
      <c r="AS85" s="1196"/>
      <c r="AT85" s="1196"/>
      <c r="AU85" s="1196"/>
      <c r="AV85" s="1195"/>
      <c r="AW85" s="1195"/>
    </row>
    <row r="86" spans="3:49">
      <c r="C86" s="1217"/>
      <c r="D86" s="1218"/>
      <c r="E86" s="1195"/>
      <c r="F86" s="1195"/>
      <c r="G86" s="1195"/>
      <c r="H86" s="1195"/>
      <c r="I86" s="1195"/>
      <c r="J86" s="1196"/>
      <c r="K86" s="1196"/>
      <c r="L86" s="1196"/>
      <c r="M86" s="1196"/>
      <c r="N86" s="1196"/>
      <c r="O86" s="1195"/>
      <c r="P86" s="1195"/>
      <c r="Q86" s="1195"/>
      <c r="R86" s="1196"/>
      <c r="S86" s="1196"/>
      <c r="T86" s="1196"/>
      <c r="U86" s="1196"/>
      <c r="V86" s="1196"/>
      <c r="W86" s="1195"/>
      <c r="X86" s="1195"/>
      <c r="AB86" s="1217"/>
      <c r="AC86" s="1218"/>
      <c r="AD86" s="1195"/>
      <c r="AE86" s="1195"/>
      <c r="AF86" s="1195"/>
      <c r="AG86" s="1195"/>
      <c r="AH86" s="1195"/>
      <c r="AI86" s="1196"/>
      <c r="AJ86" s="1196"/>
      <c r="AK86" s="1196"/>
      <c r="AL86" s="1196"/>
      <c r="AM86" s="1196"/>
      <c r="AN86" s="1195"/>
      <c r="AO86" s="1195"/>
      <c r="AP86" s="1195"/>
      <c r="AQ86" s="1196"/>
      <c r="AR86" s="1196"/>
      <c r="AS86" s="1196"/>
      <c r="AT86" s="1196"/>
      <c r="AU86" s="1196"/>
      <c r="AV86" s="1195"/>
      <c r="AW86" s="1195"/>
    </row>
    <row r="87" spans="3:49">
      <c r="C87" s="1217"/>
      <c r="D87" s="1218"/>
      <c r="E87" s="1195"/>
      <c r="F87" s="1195"/>
      <c r="G87" s="1195"/>
      <c r="H87" s="1195"/>
      <c r="I87" s="1195"/>
      <c r="J87" s="1196"/>
      <c r="K87" s="1196"/>
      <c r="L87" s="1196"/>
      <c r="M87" s="1196"/>
      <c r="N87" s="1196"/>
      <c r="O87" s="1195"/>
      <c r="P87" s="1195"/>
      <c r="Q87" s="1195"/>
      <c r="R87" s="1196"/>
      <c r="S87" s="1196"/>
      <c r="T87" s="1196"/>
      <c r="U87" s="1196"/>
      <c r="V87" s="1196"/>
      <c r="W87" s="1195"/>
      <c r="X87" s="1195"/>
      <c r="AB87" s="1217"/>
      <c r="AC87" s="1218"/>
      <c r="AD87" s="1195"/>
      <c r="AE87" s="1195"/>
      <c r="AF87" s="1195"/>
      <c r="AG87" s="1195"/>
      <c r="AH87" s="1195"/>
      <c r="AI87" s="1196"/>
      <c r="AJ87" s="1196"/>
      <c r="AK87" s="1196"/>
      <c r="AL87" s="1196"/>
      <c r="AM87" s="1196"/>
      <c r="AN87" s="1195"/>
      <c r="AO87" s="1195"/>
      <c r="AP87" s="1195"/>
      <c r="AQ87" s="1196"/>
      <c r="AR87" s="1196"/>
      <c r="AS87" s="1196"/>
      <c r="AT87" s="1196"/>
      <c r="AU87" s="1196"/>
      <c r="AV87" s="1195"/>
      <c r="AW87" s="1195"/>
    </row>
    <row r="88" spans="3:49">
      <c r="C88" s="1217"/>
      <c r="D88" s="1218"/>
      <c r="E88" s="1195"/>
      <c r="F88" s="1195"/>
      <c r="G88" s="1195"/>
      <c r="H88" s="1195"/>
      <c r="I88" s="1195"/>
      <c r="J88" s="1196"/>
      <c r="K88" s="1196"/>
      <c r="L88" s="1196"/>
      <c r="M88" s="1196"/>
      <c r="N88" s="1196"/>
      <c r="O88" s="1195"/>
      <c r="P88" s="1195"/>
      <c r="Q88" s="1195"/>
      <c r="R88" s="1196"/>
      <c r="S88" s="1196"/>
      <c r="T88" s="1196"/>
      <c r="U88" s="1196"/>
      <c r="V88" s="1196"/>
      <c r="W88" s="1195"/>
      <c r="X88" s="1195"/>
      <c r="AB88" s="1217"/>
      <c r="AC88" s="1218"/>
      <c r="AD88" s="1195"/>
      <c r="AE88" s="1195"/>
      <c r="AF88" s="1195"/>
      <c r="AG88" s="1195"/>
      <c r="AH88" s="1195"/>
      <c r="AI88" s="1196"/>
      <c r="AJ88" s="1196"/>
      <c r="AK88" s="1196"/>
      <c r="AL88" s="1196"/>
      <c r="AM88" s="1196"/>
      <c r="AN88" s="1195"/>
      <c r="AO88" s="1195"/>
      <c r="AP88" s="1195"/>
      <c r="AQ88" s="1196"/>
      <c r="AR88" s="1196"/>
      <c r="AS88" s="1196"/>
      <c r="AT88" s="1196"/>
      <c r="AU88" s="1196"/>
      <c r="AV88" s="1195"/>
      <c r="AW88" s="1195"/>
    </row>
    <row r="89" spans="3:49">
      <c r="C89" s="1217"/>
      <c r="D89" s="1218"/>
      <c r="E89" s="1195"/>
      <c r="F89" s="1195"/>
      <c r="G89" s="1195"/>
      <c r="H89" s="1195"/>
      <c r="I89" s="1195"/>
      <c r="J89" s="1196"/>
      <c r="K89" s="1196"/>
      <c r="L89" s="1196"/>
      <c r="M89" s="1196"/>
      <c r="N89" s="1196"/>
      <c r="O89" s="1195"/>
      <c r="P89" s="1195"/>
      <c r="Q89" s="1195"/>
      <c r="R89" s="1196"/>
      <c r="S89" s="1196"/>
      <c r="T89" s="1196"/>
      <c r="U89" s="1196"/>
      <c r="V89" s="1196"/>
      <c r="W89" s="1195"/>
      <c r="X89" s="1195"/>
      <c r="AB89" s="1217"/>
      <c r="AC89" s="1218"/>
      <c r="AD89" s="1195"/>
      <c r="AE89" s="1195"/>
      <c r="AF89" s="1195"/>
      <c r="AG89" s="1195"/>
      <c r="AH89" s="1195"/>
      <c r="AI89" s="1196"/>
      <c r="AJ89" s="1196"/>
      <c r="AK89" s="1196"/>
      <c r="AL89" s="1196"/>
      <c r="AM89" s="1196"/>
      <c r="AN89" s="1195"/>
      <c r="AO89" s="1195"/>
      <c r="AP89" s="1195"/>
      <c r="AQ89" s="1196"/>
      <c r="AR89" s="1196"/>
      <c r="AS89" s="1196"/>
      <c r="AT89" s="1196"/>
      <c r="AU89" s="1196"/>
      <c r="AV89" s="1195"/>
      <c r="AW89" s="1195"/>
    </row>
    <row r="90" spans="3:49">
      <c r="C90" s="1217"/>
      <c r="D90" s="1218"/>
      <c r="E90" s="1195"/>
      <c r="F90" s="1195"/>
      <c r="G90" s="1195"/>
      <c r="H90" s="1195"/>
      <c r="I90" s="1195"/>
      <c r="J90" s="1196"/>
      <c r="K90" s="1196"/>
      <c r="L90" s="1196"/>
      <c r="M90" s="1196"/>
      <c r="N90" s="1196"/>
      <c r="O90" s="1195"/>
      <c r="P90" s="1195"/>
      <c r="Q90" s="1195"/>
      <c r="R90" s="1196"/>
      <c r="S90" s="1196"/>
      <c r="T90" s="1196"/>
      <c r="U90" s="1196"/>
      <c r="V90" s="1196"/>
      <c r="W90" s="1195"/>
      <c r="X90" s="1195"/>
      <c r="AB90" s="1217"/>
      <c r="AC90" s="1218"/>
      <c r="AD90" s="1195"/>
      <c r="AE90" s="1195"/>
      <c r="AF90" s="1195"/>
      <c r="AG90" s="1195"/>
      <c r="AH90" s="1195"/>
      <c r="AI90" s="1196"/>
      <c r="AJ90" s="1196"/>
      <c r="AK90" s="1196"/>
      <c r="AL90" s="1196"/>
      <c r="AM90" s="1196"/>
      <c r="AN90" s="1195"/>
      <c r="AO90" s="1195"/>
      <c r="AP90" s="1195"/>
      <c r="AQ90" s="1196"/>
      <c r="AR90" s="1196"/>
      <c r="AS90" s="1196"/>
      <c r="AT90" s="1196"/>
      <c r="AU90" s="1196"/>
      <c r="AV90" s="1195"/>
      <c r="AW90" s="1195"/>
    </row>
    <row r="91" spans="3:49">
      <c r="C91" s="1217"/>
      <c r="D91" s="1218"/>
      <c r="E91" s="1195"/>
      <c r="F91" s="1195"/>
      <c r="G91" s="1195"/>
      <c r="H91" s="1195"/>
      <c r="I91" s="1195"/>
      <c r="J91" s="1196"/>
      <c r="K91" s="1196"/>
      <c r="L91" s="1196"/>
      <c r="M91" s="1196"/>
      <c r="N91" s="1196"/>
      <c r="O91" s="1195"/>
      <c r="P91" s="1195"/>
      <c r="Q91" s="1195"/>
      <c r="R91" s="1196"/>
      <c r="S91" s="1196"/>
      <c r="T91" s="1196"/>
      <c r="U91" s="1196"/>
      <c r="V91" s="1196"/>
      <c r="W91" s="1195"/>
      <c r="X91" s="1195"/>
      <c r="AB91" s="1217"/>
      <c r="AC91" s="1218"/>
      <c r="AD91" s="1195"/>
      <c r="AE91" s="1195"/>
      <c r="AF91" s="1195"/>
      <c r="AG91" s="1195"/>
      <c r="AH91" s="1195"/>
      <c r="AI91" s="1196"/>
      <c r="AJ91" s="1196"/>
      <c r="AK91" s="1196"/>
      <c r="AL91" s="1196"/>
      <c r="AM91" s="1196"/>
      <c r="AN91" s="1195"/>
      <c r="AO91" s="1195"/>
      <c r="AP91" s="1195"/>
      <c r="AQ91" s="1196"/>
      <c r="AR91" s="1196"/>
      <c r="AS91" s="1196"/>
      <c r="AT91" s="1196"/>
      <c r="AU91" s="1196"/>
      <c r="AV91" s="1195"/>
      <c r="AW91" s="1195"/>
    </row>
    <row r="92" spans="3:49">
      <c r="C92" s="1217"/>
      <c r="D92" s="1218"/>
      <c r="E92" s="1195"/>
      <c r="F92" s="1195"/>
      <c r="G92" s="1195"/>
      <c r="H92" s="1195"/>
      <c r="I92" s="1195"/>
      <c r="J92" s="1196"/>
      <c r="K92" s="1196"/>
      <c r="L92" s="1196"/>
      <c r="M92" s="1196"/>
      <c r="N92" s="1196"/>
      <c r="O92" s="1195"/>
      <c r="P92" s="1195"/>
      <c r="Q92" s="1195"/>
      <c r="R92" s="1196"/>
      <c r="S92" s="1196"/>
      <c r="T92" s="1196"/>
      <c r="U92" s="1196"/>
      <c r="V92" s="1196"/>
      <c r="W92" s="1195"/>
      <c r="X92" s="1195"/>
      <c r="AB92" s="1217"/>
      <c r="AC92" s="1218"/>
      <c r="AD92" s="1195"/>
      <c r="AE92" s="1195"/>
      <c r="AF92" s="1195"/>
      <c r="AG92" s="1195"/>
      <c r="AH92" s="1195"/>
      <c r="AI92" s="1196"/>
      <c r="AJ92" s="1196"/>
      <c r="AK92" s="1196"/>
      <c r="AL92" s="1196"/>
      <c r="AM92" s="1196"/>
      <c r="AN92" s="1195"/>
      <c r="AO92" s="1195"/>
      <c r="AP92" s="1195"/>
      <c r="AQ92" s="1196"/>
      <c r="AR92" s="1196"/>
      <c r="AS92" s="1196"/>
      <c r="AT92" s="1196"/>
      <c r="AU92" s="1196"/>
      <c r="AV92" s="1195"/>
      <c r="AW92" s="1195"/>
    </row>
    <row r="93" spans="3:49">
      <c r="C93" s="1217"/>
      <c r="D93" s="1218"/>
      <c r="E93" s="1195"/>
      <c r="F93" s="1195"/>
      <c r="G93" s="1195"/>
      <c r="H93" s="1195"/>
      <c r="I93" s="1195"/>
      <c r="J93" s="1196"/>
      <c r="K93" s="1196"/>
      <c r="L93" s="1196"/>
      <c r="M93" s="1196"/>
      <c r="N93" s="1196"/>
      <c r="O93" s="1195"/>
      <c r="P93" s="1195"/>
      <c r="Q93" s="1195"/>
      <c r="R93" s="1196"/>
      <c r="S93" s="1196"/>
      <c r="T93" s="1196"/>
      <c r="U93" s="1196"/>
      <c r="V93" s="1196"/>
      <c r="W93" s="1195"/>
      <c r="X93" s="1195"/>
      <c r="AB93" s="1217"/>
      <c r="AC93" s="1218"/>
      <c r="AD93" s="1195"/>
      <c r="AE93" s="1195"/>
      <c r="AF93" s="1195"/>
      <c r="AG93" s="1195"/>
      <c r="AH93" s="1195"/>
      <c r="AI93" s="1196"/>
      <c r="AJ93" s="1196"/>
      <c r="AK93" s="1196"/>
      <c r="AL93" s="1196"/>
      <c r="AM93" s="1196"/>
      <c r="AN93" s="1195"/>
      <c r="AO93" s="1195"/>
      <c r="AP93" s="1195"/>
      <c r="AQ93" s="1196"/>
      <c r="AR93" s="1196"/>
      <c r="AS93" s="1196"/>
      <c r="AT93" s="1196"/>
      <c r="AU93" s="1196"/>
      <c r="AV93" s="1195"/>
      <c r="AW93" s="1195"/>
    </row>
    <row r="94" spans="3:49">
      <c r="C94" s="1217"/>
      <c r="D94" s="1218"/>
      <c r="E94" s="1195"/>
      <c r="F94" s="1195"/>
      <c r="G94" s="1195"/>
      <c r="H94" s="1195"/>
      <c r="I94" s="1195"/>
      <c r="J94" s="1196"/>
      <c r="K94" s="1196"/>
      <c r="L94" s="1196"/>
      <c r="M94" s="1196"/>
      <c r="N94" s="1196"/>
      <c r="O94" s="1195"/>
      <c r="P94" s="1195"/>
      <c r="Q94" s="1195"/>
      <c r="R94" s="1196"/>
      <c r="S94" s="1196"/>
      <c r="T94" s="1196"/>
      <c r="U94" s="1196"/>
      <c r="V94" s="1196"/>
      <c r="W94" s="1195"/>
      <c r="X94" s="1195"/>
      <c r="AB94" s="1217"/>
      <c r="AC94" s="1218"/>
      <c r="AD94" s="1195"/>
      <c r="AE94" s="1195"/>
      <c r="AF94" s="1195"/>
      <c r="AG94" s="1195"/>
      <c r="AH94" s="1195"/>
      <c r="AI94" s="1196"/>
      <c r="AJ94" s="1196"/>
      <c r="AK94" s="1196"/>
      <c r="AL94" s="1196"/>
      <c r="AM94" s="1196"/>
      <c r="AN94" s="1195"/>
      <c r="AO94" s="1195"/>
      <c r="AP94" s="1195"/>
      <c r="AQ94" s="1196"/>
      <c r="AR94" s="1196"/>
      <c r="AS94" s="1196"/>
      <c r="AT94" s="1196"/>
      <c r="AU94" s="1196"/>
      <c r="AV94" s="1195"/>
      <c r="AW94" s="1195"/>
    </row>
    <row r="95" spans="3:49">
      <c r="C95" s="1217"/>
      <c r="D95" s="1218"/>
      <c r="E95" s="1195"/>
      <c r="F95" s="1195"/>
      <c r="G95" s="1195"/>
      <c r="H95" s="1195"/>
      <c r="I95" s="1195"/>
      <c r="J95" s="1196"/>
      <c r="K95" s="1196"/>
      <c r="L95" s="1196"/>
      <c r="M95" s="1196"/>
      <c r="N95" s="1196"/>
      <c r="O95" s="1195"/>
      <c r="P95" s="1195"/>
      <c r="Q95" s="1195"/>
      <c r="R95" s="1196"/>
      <c r="S95" s="1196"/>
      <c r="T95" s="1196"/>
      <c r="U95" s="1196"/>
      <c r="V95" s="1196"/>
      <c r="W95" s="1195"/>
      <c r="X95" s="1195"/>
      <c r="AB95" s="1217"/>
      <c r="AC95" s="1218"/>
      <c r="AD95" s="1195"/>
      <c r="AE95" s="1195"/>
      <c r="AF95" s="1195"/>
      <c r="AG95" s="1195"/>
      <c r="AH95" s="1195"/>
      <c r="AI95" s="1196"/>
      <c r="AJ95" s="1196"/>
      <c r="AK95" s="1196"/>
      <c r="AL95" s="1196"/>
      <c r="AM95" s="1196"/>
      <c r="AN95" s="1195"/>
      <c r="AO95" s="1195"/>
      <c r="AP95" s="1195"/>
      <c r="AQ95" s="1196"/>
      <c r="AR95" s="1196"/>
      <c r="AS95" s="1196"/>
      <c r="AT95" s="1196"/>
      <c r="AU95" s="1196"/>
      <c r="AV95" s="1195"/>
      <c r="AW95" s="1195"/>
    </row>
    <row r="96" spans="3:49">
      <c r="C96" s="1217"/>
      <c r="D96" s="1218"/>
      <c r="E96" s="1195"/>
      <c r="F96" s="1195"/>
      <c r="G96" s="1195"/>
      <c r="H96" s="1195"/>
      <c r="I96" s="1195"/>
      <c r="J96" s="1196"/>
      <c r="K96" s="1196"/>
      <c r="L96" s="1196"/>
      <c r="M96" s="1196"/>
      <c r="N96" s="1196"/>
      <c r="O96" s="1195"/>
      <c r="P96" s="1195"/>
      <c r="Q96" s="1195"/>
      <c r="R96" s="1196"/>
      <c r="S96" s="1196"/>
      <c r="T96" s="1196"/>
      <c r="U96" s="1196"/>
      <c r="V96" s="1196"/>
      <c r="W96" s="1195"/>
      <c r="X96" s="1195"/>
      <c r="AB96" s="1217"/>
      <c r="AC96" s="1218"/>
      <c r="AD96" s="1195"/>
      <c r="AE96" s="1195"/>
      <c r="AF96" s="1195"/>
      <c r="AG96" s="1195"/>
      <c r="AH96" s="1195"/>
      <c r="AI96" s="1196"/>
      <c r="AJ96" s="1196"/>
      <c r="AK96" s="1196"/>
      <c r="AL96" s="1196"/>
      <c r="AM96" s="1196"/>
      <c r="AN96" s="1195"/>
      <c r="AO96" s="1195"/>
      <c r="AP96" s="1195"/>
      <c r="AQ96" s="1196"/>
      <c r="AR96" s="1196"/>
      <c r="AS96" s="1196"/>
      <c r="AT96" s="1196"/>
      <c r="AU96" s="1196"/>
      <c r="AV96" s="1195"/>
      <c r="AW96" s="1195"/>
    </row>
    <row r="97" spans="3:49">
      <c r="C97" s="1217"/>
      <c r="D97" s="1218"/>
      <c r="E97" s="1195"/>
      <c r="F97" s="1195"/>
      <c r="G97" s="1195"/>
      <c r="H97" s="1195"/>
      <c r="I97" s="1195"/>
      <c r="J97" s="1196"/>
      <c r="K97" s="1196"/>
      <c r="L97" s="1196"/>
      <c r="M97" s="1196"/>
      <c r="N97" s="1196"/>
      <c r="O97" s="1195"/>
      <c r="P97" s="1195"/>
      <c r="Q97" s="1195"/>
      <c r="R97" s="1196"/>
      <c r="S97" s="1196"/>
      <c r="T97" s="1196"/>
      <c r="U97" s="1196"/>
      <c r="V97" s="1196"/>
      <c r="W97" s="1195"/>
      <c r="X97" s="1195"/>
      <c r="AB97" s="1217"/>
      <c r="AC97" s="1218"/>
      <c r="AD97" s="1195"/>
      <c r="AE97" s="1195"/>
      <c r="AF97" s="1195"/>
      <c r="AG97" s="1195"/>
      <c r="AH97" s="1195"/>
      <c r="AI97" s="1196"/>
      <c r="AJ97" s="1196"/>
      <c r="AK97" s="1196"/>
      <c r="AL97" s="1196"/>
      <c r="AM97" s="1196"/>
      <c r="AN97" s="1195"/>
      <c r="AO97" s="1195"/>
      <c r="AP97" s="1195"/>
      <c r="AQ97" s="1196"/>
      <c r="AR97" s="1196"/>
      <c r="AS97" s="1196"/>
      <c r="AT97" s="1196"/>
      <c r="AU97" s="1196"/>
      <c r="AV97" s="1195"/>
      <c r="AW97" s="1195"/>
    </row>
    <row r="98" spans="3:49">
      <c r="C98" s="1217"/>
      <c r="D98" s="1218"/>
      <c r="E98" s="1195"/>
      <c r="F98" s="1195"/>
      <c r="G98" s="1195"/>
      <c r="H98" s="1195"/>
      <c r="I98" s="1195"/>
      <c r="J98" s="1196"/>
      <c r="K98" s="1196"/>
      <c r="L98" s="1196"/>
      <c r="M98" s="1196"/>
      <c r="N98" s="1196"/>
      <c r="O98" s="1195"/>
      <c r="P98" s="1195"/>
      <c r="Q98" s="1195"/>
      <c r="R98" s="1196"/>
      <c r="S98" s="1196"/>
      <c r="T98" s="1196"/>
      <c r="U98" s="1196"/>
      <c r="V98" s="1196"/>
      <c r="W98" s="1195"/>
      <c r="X98" s="1195"/>
      <c r="AB98" s="1217"/>
      <c r="AC98" s="1218"/>
      <c r="AD98" s="1195"/>
      <c r="AE98" s="1195"/>
      <c r="AF98" s="1195"/>
      <c r="AG98" s="1195"/>
      <c r="AH98" s="1195"/>
      <c r="AI98" s="1196"/>
      <c r="AJ98" s="1196"/>
      <c r="AK98" s="1196"/>
      <c r="AL98" s="1196"/>
      <c r="AM98" s="1196"/>
      <c r="AN98" s="1195"/>
      <c r="AO98" s="1195"/>
      <c r="AP98" s="1195"/>
      <c r="AQ98" s="1196"/>
      <c r="AR98" s="1196"/>
      <c r="AS98" s="1196"/>
      <c r="AT98" s="1196"/>
      <c r="AU98" s="1196"/>
      <c r="AV98" s="1195"/>
      <c r="AW98" s="1195"/>
    </row>
    <row r="99" spans="3:49">
      <c r="C99" s="1217"/>
      <c r="D99" s="1218"/>
      <c r="E99" s="1195"/>
      <c r="F99" s="1195"/>
      <c r="G99" s="1195"/>
      <c r="H99" s="1195"/>
      <c r="I99" s="1195"/>
      <c r="J99" s="1196"/>
      <c r="K99" s="1196"/>
      <c r="L99" s="1196"/>
      <c r="M99" s="1196"/>
      <c r="N99" s="1196"/>
      <c r="O99" s="1195"/>
      <c r="P99" s="1195"/>
      <c r="Q99" s="1195"/>
      <c r="R99" s="1196"/>
      <c r="S99" s="1196"/>
      <c r="T99" s="1196"/>
      <c r="U99" s="1196"/>
      <c r="V99" s="1196"/>
      <c r="W99" s="1195"/>
      <c r="X99" s="1195"/>
      <c r="AB99" s="1217"/>
      <c r="AC99" s="1218"/>
      <c r="AD99" s="1195"/>
      <c r="AE99" s="1195"/>
      <c r="AF99" s="1195"/>
      <c r="AG99" s="1195"/>
      <c r="AH99" s="1195"/>
      <c r="AI99" s="1196"/>
      <c r="AJ99" s="1196"/>
      <c r="AK99" s="1196"/>
      <c r="AL99" s="1196"/>
      <c r="AM99" s="1196"/>
      <c r="AN99" s="1195"/>
      <c r="AO99" s="1195"/>
      <c r="AP99" s="1195"/>
      <c r="AQ99" s="1196"/>
      <c r="AR99" s="1196"/>
      <c r="AS99" s="1196"/>
      <c r="AT99" s="1196"/>
      <c r="AU99" s="1196"/>
      <c r="AV99" s="1195"/>
      <c r="AW99" s="1195"/>
    </row>
    <row r="100" spans="3:49">
      <c r="C100" s="1217"/>
      <c r="D100" s="1218"/>
      <c r="E100" s="1195"/>
      <c r="F100" s="1195"/>
      <c r="G100" s="1195"/>
      <c r="H100" s="1195"/>
      <c r="I100" s="1195"/>
      <c r="J100" s="1196"/>
      <c r="K100" s="1196"/>
      <c r="L100" s="1196"/>
      <c r="M100" s="1196"/>
      <c r="N100" s="1196"/>
      <c r="O100" s="1195"/>
      <c r="P100" s="1195"/>
      <c r="Q100" s="1195"/>
      <c r="R100" s="1196"/>
      <c r="S100" s="1196"/>
      <c r="T100" s="1196"/>
      <c r="U100" s="1196"/>
      <c r="V100" s="1196"/>
      <c r="W100" s="1195"/>
      <c r="X100" s="1195"/>
      <c r="AB100" s="1217"/>
      <c r="AC100" s="1218"/>
      <c r="AD100" s="1195"/>
      <c r="AE100" s="1195"/>
      <c r="AF100" s="1195"/>
      <c r="AG100" s="1195"/>
      <c r="AH100" s="1195"/>
      <c r="AI100" s="1196"/>
      <c r="AJ100" s="1196"/>
      <c r="AK100" s="1196"/>
      <c r="AL100" s="1196"/>
      <c r="AM100" s="1196"/>
      <c r="AN100" s="1195"/>
      <c r="AO100" s="1195"/>
      <c r="AP100" s="1195"/>
      <c r="AQ100" s="1196"/>
      <c r="AR100" s="1196"/>
      <c r="AS100" s="1196"/>
      <c r="AT100" s="1196"/>
      <c r="AU100" s="1196"/>
      <c r="AV100" s="1195"/>
      <c r="AW100" s="1195"/>
    </row>
    <row r="101" spans="3:49">
      <c r="C101" s="1217"/>
      <c r="D101" s="1218"/>
      <c r="E101" s="1195"/>
      <c r="F101" s="1195"/>
      <c r="G101" s="1195"/>
      <c r="H101" s="1195"/>
      <c r="I101" s="1195"/>
      <c r="J101" s="1196"/>
      <c r="K101" s="1196"/>
      <c r="L101" s="1196"/>
      <c r="M101" s="1196"/>
      <c r="N101" s="1196"/>
      <c r="O101" s="1195"/>
      <c r="P101" s="1195"/>
      <c r="Q101" s="1195"/>
      <c r="R101" s="1196"/>
      <c r="S101" s="1196"/>
      <c r="T101" s="1196"/>
      <c r="U101" s="1196"/>
      <c r="V101" s="1196"/>
      <c r="W101" s="1195"/>
      <c r="X101" s="1195"/>
      <c r="AB101" s="1217"/>
      <c r="AC101" s="1218"/>
      <c r="AD101" s="1195"/>
      <c r="AE101" s="1195"/>
      <c r="AF101" s="1195"/>
      <c r="AG101" s="1195"/>
      <c r="AH101" s="1195"/>
      <c r="AI101" s="1196"/>
      <c r="AJ101" s="1196"/>
      <c r="AK101" s="1196"/>
      <c r="AL101" s="1196"/>
      <c r="AM101" s="1196"/>
      <c r="AN101" s="1195"/>
      <c r="AO101" s="1195"/>
      <c r="AP101" s="1195"/>
      <c r="AQ101" s="1196"/>
      <c r="AR101" s="1196"/>
      <c r="AS101" s="1196"/>
      <c r="AT101" s="1196"/>
      <c r="AU101" s="1196"/>
      <c r="AV101" s="1195"/>
      <c r="AW101" s="1195"/>
    </row>
    <row r="102" spans="3:49">
      <c r="C102" s="1217"/>
      <c r="D102" s="1218"/>
      <c r="E102" s="1195"/>
      <c r="F102" s="1195"/>
      <c r="G102" s="1195"/>
      <c r="H102" s="1195"/>
      <c r="I102" s="1195"/>
      <c r="J102" s="1196"/>
      <c r="K102" s="1196"/>
      <c r="L102" s="1196"/>
      <c r="M102" s="1196"/>
      <c r="N102" s="1196"/>
      <c r="O102" s="1195"/>
      <c r="P102" s="1195"/>
      <c r="Q102" s="1195"/>
      <c r="R102" s="1196"/>
      <c r="S102" s="1196"/>
      <c r="T102" s="1196"/>
      <c r="U102" s="1196"/>
      <c r="V102" s="1196"/>
      <c r="W102" s="1195"/>
      <c r="X102" s="1195"/>
      <c r="AB102" s="1217"/>
      <c r="AC102" s="1218"/>
      <c r="AD102" s="1195"/>
      <c r="AE102" s="1195"/>
      <c r="AF102" s="1195"/>
      <c r="AG102" s="1195"/>
      <c r="AH102" s="1195"/>
      <c r="AI102" s="1196"/>
      <c r="AJ102" s="1196"/>
      <c r="AK102" s="1196"/>
      <c r="AL102" s="1196"/>
      <c r="AM102" s="1196"/>
      <c r="AN102" s="1195"/>
      <c r="AO102" s="1195"/>
      <c r="AP102" s="1195"/>
      <c r="AQ102" s="1196"/>
      <c r="AR102" s="1196"/>
      <c r="AS102" s="1196"/>
      <c r="AT102" s="1196"/>
      <c r="AU102" s="1196"/>
      <c r="AV102" s="1195"/>
      <c r="AW102" s="1195"/>
    </row>
    <row r="103" spans="3:49">
      <c r="C103" s="1217"/>
      <c r="D103" s="1218"/>
      <c r="E103" s="1195"/>
      <c r="F103" s="1195"/>
      <c r="G103" s="1195"/>
      <c r="H103" s="1195"/>
      <c r="I103" s="1195"/>
      <c r="J103" s="1196"/>
      <c r="K103" s="1196"/>
      <c r="L103" s="1196"/>
      <c r="M103" s="1196"/>
      <c r="N103" s="1196"/>
      <c r="O103" s="1195"/>
      <c r="P103" s="1195"/>
      <c r="Q103" s="1195"/>
      <c r="R103" s="1196"/>
      <c r="S103" s="1196"/>
      <c r="T103" s="1196"/>
      <c r="U103" s="1196"/>
      <c r="V103" s="1196"/>
      <c r="W103" s="1195"/>
      <c r="X103" s="1195"/>
      <c r="AB103" s="1217"/>
      <c r="AC103" s="1218"/>
      <c r="AD103" s="1195"/>
      <c r="AE103" s="1195"/>
      <c r="AF103" s="1195"/>
      <c r="AG103" s="1195"/>
      <c r="AH103" s="1195"/>
      <c r="AI103" s="1196"/>
      <c r="AJ103" s="1196"/>
      <c r="AK103" s="1196"/>
      <c r="AL103" s="1196"/>
      <c r="AM103" s="1196"/>
      <c r="AN103" s="1195"/>
      <c r="AO103" s="1195"/>
      <c r="AP103" s="1195"/>
      <c r="AQ103" s="1196"/>
      <c r="AR103" s="1196"/>
      <c r="AS103" s="1196"/>
      <c r="AT103" s="1196"/>
      <c r="AU103" s="1196"/>
      <c r="AV103" s="1195"/>
      <c r="AW103" s="1195"/>
    </row>
    <row r="104" spans="3:49">
      <c r="C104" s="1217"/>
      <c r="D104" s="1218"/>
      <c r="E104" s="1195"/>
      <c r="F104" s="1195"/>
      <c r="G104" s="1195"/>
      <c r="H104" s="1195"/>
      <c r="I104" s="1195"/>
      <c r="J104" s="1196"/>
      <c r="K104" s="1196"/>
      <c r="L104" s="1196"/>
      <c r="M104" s="1196"/>
      <c r="N104" s="1196"/>
      <c r="O104" s="1195"/>
      <c r="P104" s="1195"/>
      <c r="Q104" s="1195"/>
      <c r="R104" s="1196"/>
      <c r="S104" s="1196"/>
      <c r="T104" s="1196"/>
      <c r="U104" s="1196"/>
      <c r="V104" s="1196"/>
      <c r="W104" s="1195"/>
      <c r="X104" s="1195"/>
      <c r="AB104" s="1217"/>
      <c r="AC104" s="1218"/>
      <c r="AD104" s="1195"/>
      <c r="AE104" s="1195"/>
      <c r="AF104" s="1195"/>
      <c r="AG104" s="1195"/>
      <c r="AH104" s="1195"/>
      <c r="AI104" s="1196"/>
      <c r="AJ104" s="1196"/>
      <c r="AK104" s="1196"/>
      <c r="AL104" s="1196"/>
      <c r="AM104" s="1196"/>
      <c r="AN104" s="1195"/>
      <c r="AO104" s="1195"/>
      <c r="AP104" s="1195"/>
      <c r="AQ104" s="1196"/>
      <c r="AR104" s="1196"/>
      <c r="AS104" s="1196"/>
      <c r="AT104" s="1196"/>
      <c r="AU104" s="1196"/>
      <c r="AV104" s="1195"/>
      <c r="AW104" s="1195"/>
    </row>
    <row r="105" spans="3:49">
      <c r="C105" s="1217"/>
      <c r="D105" s="1218"/>
      <c r="E105" s="1195"/>
      <c r="F105" s="1195"/>
      <c r="G105" s="1195"/>
      <c r="H105" s="1195"/>
      <c r="I105" s="1195"/>
      <c r="J105" s="1196"/>
      <c r="K105" s="1196"/>
      <c r="L105" s="1196"/>
      <c r="M105" s="1196"/>
      <c r="N105" s="1196"/>
      <c r="O105" s="1195"/>
      <c r="P105" s="1195"/>
      <c r="Q105" s="1195"/>
      <c r="R105" s="1196"/>
      <c r="S105" s="1196"/>
      <c r="T105" s="1196"/>
      <c r="U105" s="1196"/>
      <c r="V105" s="1196"/>
      <c r="W105" s="1195"/>
      <c r="X105" s="1195"/>
      <c r="AB105" s="1217"/>
      <c r="AC105" s="1218"/>
      <c r="AD105" s="1195"/>
      <c r="AE105" s="1195"/>
      <c r="AF105" s="1195"/>
      <c r="AG105" s="1195"/>
      <c r="AH105" s="1195"/>
      <c r="AI105" s="1196"/>
      <c r="AJ105" s="1196"/>
      <c r="AK105" s="1196"/>
      <c r="AL105" s="1196"/>
      <c r="AM105" s="1196"/>
      <c r="AN105" s="1195"/>
      <c r="AO105" s="1195"/>
      <c r="AP105" s="1195"/>
      <c r="AQ105" s="1196"/>
      <c r="AR105" s="1196"/>
      <c r="AS105" s="1196"/>
      <c r="AT105" s="1196"/>
      <c r="AU105" s="1196"/>
      <c r="AV105" s="1195"/>
      <c r="AW105" s="1195"/>
    </row>
    <row r="106" spans="3:49">
      <c r="C106" s="1217"/>
      <c r="D106" s="1218"/>
      <c r="E106" s="1195"/>
      <c r="F106" s="1195"/>
      <c r="G106" s="1195"/>
      <c r="H106" s="1195"/>
      <c r="I106" s="1195"/>
      <c r="J106" s="1196"/>
      <c r="K106" s="1196"/>
      <c r="L106" s="1196"/>
      <c r="M106" s="1196"/>
      <c r="N106" s="1196"/>
      <c r="O106" s="1195"/>
      <c r="P106" s="1195"/>
      <c r="Q106" s="1195"/>
      <c r="R106" s="1196"/>
      <c r="S106" s="1196"/>
      <c r="T106" s="1196"/>
      <c r="U106" s="1196"/>
      <c r="V106" s="1196"/>
      <c r="W106" s="1195"/>
      <c r="X106" s="1195"/>
      <c r="AB106" s="1217"/>
      <c r="AC106" s="1218"/>
      <c r="AD106" s="1195"/>
      <c r="AE106" s="1195"/>
      <c r="AF106" s="1195"/>
      <c r="AG106" s="1195"/>
      <c r="AH106" s="1195"/>
      <c r="AI106" s="1196"/>
      <c r="AJ106" s="1196"/>
      <c r="AK106" s="1196"/>
      <c r="AL106" s="1196"/>
      <c r="AM106" s="1196"/>
      <c r="AN106" s="1195"/>
      <c r="AO106" s="1195"/>
      <c r="AP106" s="1195"/>
      <c r="AQ106" s="1196"/>
      <c r="AR106" s="1196"/>
      <c r="AS106" s="1196"/>
      <c r="AT106" s="1196"/>
      <c r="AU106" s="1196"/>
      <c r="AV106" s="1195"/>
      <c r="AW106" s="1195"/>
    </row>
    <row r="107" spans="3:49">
      <c r="C107" s="1217"/>
      <c r="D107" s="1218"/>
      <c r="E107" s="1195"/>
      <c r="F107" s="1195"/>
      <c r="G107" s="1195"/>
      <c r="H107" s="1195"/>
      <c r="I107" s="1195"/>
      <c r="J107" s="1196"/>
      <c r="K107" s="1196"/>
      <c r="L107" s="1196"/>
      <c r="M107" s="1196"/>
      <c r="N107" s="1196"/>
      <c r="O107" s="1195"/>
      <c r="P107" s="1195"/>
      <c r="Q107" s="1195"/>
      <c r="R107" s="1196"/>
      <c r="S107" s="1196"/>
      <c r="T107" s="1196"/>
      <c r="U107" s="1196"/>
      <c r="V107" s="1196"/>
      <c r="W107" s="1195"/>
      <c r="X107" s="1195"/>
      <c r="AB107" s="1217"/>
      <c r="AC107" s="1218"/>
      <c r="AD107" s="1195"/>
      <c r="AE107" s="1195"/>
      <c r="AF107" s="1195"/>
      <c r="AG107" s="1195"/>
      <c r="AH107" s="1195"/>
      <c r="AI107" s="1196"/>
      <c r="AJ107" s="1196"/>
      <c r="AK107" s="1196"/>
      <c r="AL107" s="1196"/>
      <c r="AM107" s="1196"/>
      <c r="AN107" s="1195"/>
      <c r="AO107" s="1195"/>
      <c r="AP107" s="1195"/>
      <c r="AQ107" s="1196"/>
      <c r="AR107" s="1196"/>
      <c r="AS107" s="1196"/>
      <c r="AT107" s="1196"/>
      <c r="AU107" s="1196"/>
      <c r="AV107" s="1195"/>
      <c r="AW107" s="1195"/>
    </row>
    <row r="108" spans="3:49">
      <c r="C108" s="1217"/>
      <c r="D108" s="1218"/>
      <c r="E108" s="1195"/>
      <c r="F108" s="1195"/>
      <c r="G108" s="1195"/>
      <c r="H108" s="1195"/>
      <c r="I108" s="1195"/>
      <c r="J108" s="1196"/>
      <c r="K108" s="1196"/>
      <c r="L108" s="1196"/>
      <c r="M108" s="1196"/>
      <c r="N108" s="1196"/>
      <c r="O108" s="1195"/>
      <c r="P108" s="1195"/>
      <c r="Q108" s="1195"/>
      <c r="R108" s="1196"/>
      <c r="S108" s="1196"/>
      <c r="T108" s="1196"/>
      <c r="U108" s="1196"/>
      <c r="V108" s="1196"/>
      <c r="W108" s="1195"/>
      <c r="X108" s="1195"/>
      <c r="AB108" s="1217"/>
      <c r="AC108" s="1218"/>
      <c r="AD108" s="1195"/>
      <c r="AE108" s="1195"/>
      <c r="AF108" s="1195"/>
      <c r="AG108" s="1195"/>
      <c r="AH108" s="1195"/>
      <c r="AI108" s="1196"/>
      <c r="AJ108" s="1196"/>
      <c r="AK108" s="1196"/>
      <c r="AL108" s="1196"/>
      <c r="AM108" s="1196"/>
      <c r="AN108" s="1195"/>
      <c r="AO108" s="1195"/>
      <c r="AP108" s="1195"/>
      <c r="AQ108" s="1196"/>
      <c r="AR108" s="1196"/>
      <c r="AS108" s="1196"/>
      <c r="AT108" s="1196"/>
      <c r="AU108" s="1196"/>
      <c r="AV108" s="1195"/>
      <c r="AW108" s="1195"/>
    </row>
    <row r="109" spans="3:49">
      <c r="C109" s="1217"/>
      <c r="D109" s="1218"/>
      <c r="E109" s="1195"/>
      <c r="F109" s="1195"/>
      <c r="G109" s="1195"/>
      <c r="H109" s="1195"/>
      <c r="I109" s="1195"/>
      <c r="J109" s="1196"/>
      <c r="K109" s="1196"/>
      <c r="L109" s="1196"/>
      <c r="M109" s="1196"/>
      <c r="N109" s="1196"/>
      <c r="O109" s="1195"/>
      <c r="P109" s="1195"/>
      <c r="Q109" s="1195"/>
      <c r="R109" s="1196"/>
      <c r="S109" s="1196"/>
      <c r="T109" s="1196"/>
      <c r="U109" s="1196"/>
      <c r="V109" s="1196"/>
      <c r="W109" s="1195"/>
      <c r="X109" s="1195"/>
      <c r="AB109" s="1217"/>
      <c r="AC109" s="1218"/>
      <c r="AD109" s="1195"/>
      <c r="AE109" s="1195"/>
      <c r="AF109" s="1195"/>
      <c r="AG109" s="1195"/>
      <c r="AH109" s="1195"/>
      <c r="AI109" s="1196"/>
      <c r="AJ109" s="1196"/>
      <c r="AK109" s="1196"/>
      <c r="AL109" s="1196"/>
      <c r="AM109" s="1196"/>
      <c r="AN109" s="1195"/>
      <c r="AO109" s="1195"/>
      <c r="AP109" s="1195"/>
      <c r="AQ109" s="1196"/>
      <c r="AR109" s="1196"/>
      <c r="AS109" s="1196"/>
      <c r="AT109" s="1196"/>
      <c r="AU109" s="1196"/>
      <c r="AV109" s="1195"/>
      <c r="AW109" s="1195"/>
    </row>
    <row r="110" spans="3:49">
      <c r="C110" s="1217"/>
      <c r="D110" s="1218"/>
      <c r="E110" s="1195"/>
      <c r="F110" s="1195"/>
      <c r="G110" s="1195"/>
      <c r="H110" s="1195"/>
      <c r="I110" s="1195"/>
      <c r="J110" s="1196"/>
      <c r="K110" s="1196"/>
      <c r="L110" s="1196"/>
      <c r="M110" s="1196"/>
      <c r="N110" s="1196"/>
      <c r="O110" s="1195"/>
      <c r="P110" s="1195"/>
      <c r="Q110" s="1195"/>
      <c r="R110" s="1196"/>
      <c r="S110" s="1196"/>
      <c r="T110" s="1196"/>
      <c r="U110" s="1196"/>
      <c r="V110" s="1196"/>
      <c r="W110" s="1195"/>
      <c r="X110" s="1195"/>
      <c r="AB110" s="1217"/>
      <c r="AC110" s="1218"/>
      <c r="AD110" s="1195"/>
      <c r="AE110" s="1195"/>
      <c r="AF110" s="1195"/>
      <c r="AG110" s="1195"/>
      <c r="AH110" s="1195"/>
      <c r="AI110" s="1196"/>
      <c r="AJ110" s="1196"/>
      <c r="AK110" s="1196"/>
      <c r="AL110" s="1196"/>
      <c r="AM110" s="1196"/>
      <c r="AN110" s="1195"/>
      <c r="AO110" s="1195"/>
      <c r="AP110" s="1195"/>
      <c r="AQ110" s="1196"/>
      <c r="AR110" s="1196"/>
      <c r="AS110" s="1196"/>
      <c r="AT110" s="1196"/>
      <c r="AU110" s="1196"/>
      <c r="AV110" s="1195"/>
      <c r="AW110" s="1195"/>
    </row>
    <row r="111" spans="3:49">
      <c r="C111" s="1217"/>
      <c r="D111" s="1218"/>
      <c r="E111" s="1195"/>
      <c r="F111" s="1195"/>
      <c r="G111" s="1195"/>
      <c r="H111" s="1195"/>
      <c r="I111" s="1195"/>
      <c r="J111" s="1196"/>
      <c r="K111" s="1196"/>
      <c r="L111" s="1196"/>
      <c r="M111" s="1196"/>
      <c r="N111" s="1196"/>
      <c r="O111" s="1195"/>
      <c r="P111" s="1195"/>
      <c r="Q111" s="1195"/>
      <c r="R111" s="1196"/>
      <c r="S111" s="1196"/>
      <c r="T111" s="1196"/>
      <c r="U111" s="1196"/>
      <c r="V111" s="1196"/>
      <c r="W111" s="1195"/>
      <c r="X111" s="1195"/>
      <c r="AB111" s="1217"/>
      <c r="AC111" s="1218"/>
      <c r="AD111" s="1195"/>
      <c r="AE111" s="1195"/>
      <c r="AF111" s="1195"/>
      <c r="AG111" s="1195"/>
      <c r="AH111" s="1195"/>
      <c r="AI111" s="1196"/>
      <c r="AJ111" s="1196"/>
      <c r="AK111" s="1196"/>
      <c r="AL111" s="1196"/>
      <c r="AM111" s="1196"/>
      <c r="AN111" s="1195"/>
      <c r="AO111" s="1195"/>
      <c r="AP111" s="1195"/>
      <c r="AQ111" s="1196"/>
      <c r="AR111" s="1196"/>
      <c r="AS111" s="1196"/>
      <c r="AT111" s="1196"/>
      <c r="AU111" s="1196"/>
      <c r="AV111" s="1195"/>
      <c r="AW111" s="1195"/>
    </row>
    <row r="112" spans="3:49">
      <c r="C112" s="1217"/>
      <c r="D112" s="1218"/>
      <c r="E112" s="1195"/>
      <c r="F112" s="1195"/>
      <c r="G112" s="1195"/>
      <c r="H112" s="1195"/>
      <c r="I112" s="1195"/>
      <c r="J112" s="1196"/>
      <c r="K112" s="1196"/>
      <c r="L112" s="1196"/>
      <c r="M112" s="1196"/>
      <c r="N112" s="1196"/>
      <c r="O112" s="1195"/>
      <c r="P112" s="1195"/>
      <c r="Q112" s="1195"/>
      <c r="R112" s="1196"/>
      <c r="S112" s="1196"/>
      <c r="T112" s="1196"/>
      <c r="U112" s="1196"/>
      <c r="V112" s="1196"/>
      <c r="W112" s="1195"/>
      <c r="X112" s="1195"/>
      <c r="AB112" s="1217"/>
      <c r="AC112" s="1218"/>
      <c r="AD112" s="1195"/>
      <c r="AE112" s="1195"/>
      <c r="AF112" s="1195"/>
      <c r="AG112" s="1195"/>
      <c r="AH112" s="1195"/>
      <c r="AI112" s="1196"/>
      <c r="AJ112" s="1196"/>
      <c r="AK112" s="1196"/>
      <c r="AL112" s="1196"/>
      <c r="AM112" s="1196"/>
      <c r="AN112" s="1195"/>
      <c r="AO112" s="1195"/>
      <c r="AP112" s="1195"/>
      <c r="AQ112" s="1196"/>
      <c r="AR112" s="1196"/>
      <c r="AS112" s="1196"/>
      <c r="AT112" s="1196"/>
      <c r="AU112" s="1196"/>
      <c r="AV112" s="1195"/>
      <c r="AW112" s="1195"/>
    </row>
    <row r="113" spans="3:49">
      <c r="C113" s="1400"/>
      <c r="D113" s="1400"/>
      <c r="E113" s="1195"/>
      <c r="F113" s="1195"/>
      <c r="G113" s="1195"/>
      <c r="H113" s="1195"/>
      <c r="I113" s="1195"/>
      <c r="J113" s="1196"/>
      <c r="K113" s="1196"/>
      <c r="L113" s="1196"/>
      <c r="M113" s="1196"/>
      <c r="N113" s="1196"/>
      <c r="O113" s="1195"/>
      <c r="P113" s="1195"/>
      <c r="Q113" s="1195"/>
      <c r="R113" s="1196"/>
      <c r="S113" s="1196"/>
      <c r="T113" s="1196"/>
      <c r="U113" s="1196"/>
      <c r="V113" s="1196"/>
      <c r="W113" s="1195"/>
      <c r="X113" s="1195"/>
      <c r="AB113" s="1400"/>
      <c r="AC113" s="1400"/>
      <c r="AD113" s="1195"/>
      <c r="AE113" s="1195"/>
      <c r="AF113" s="1195"/>
      <c r="AG113" s="1195"/>
      <c r="AH113" s="1195"/>
      <c r="AI113" s="1196"/>
      <c r="AJ113" s="1196"/>
      <c r="AK113" s="1196"/>
      <c r="AL113" s="1196"/>
      <c r="AM113" s="1196"/>
      <c r="AN113" s="1195"/>
      <c r="AO113" s="1195"/>
      <c r="AP113" s="1195"/>
      <c r="AQ113" s="1196"/>
      <c r="AR113" s="1196"/>
      <c r="AS113" s="1196"/>
      <c r="AT113" s="1196"/>
      <c r="AU113" s="1196"/>
      <c r="AV113" s="1195"/>
      <c r="AW113" s="1195"/>
    </row>
    <row r="114" spans="3:49">
      <c r="C114" s="1178"/>
      <c r="D114" s="1220"/>
      <c r="E114" s="1221"/>
      <c r="F114" s="1221"/>
      <c r="G114" s="1221"/>
      <c r="H114" s="1221"/>
      <c r="I114" s="1221"/>
      <c r="J114" s="1221"/>
      <c r="K114" s="1221"/>
      <c r="L114" s="1221"/>
      <c r="M114" s="1221"/>
      <c r="N114" s="1221"/>
      <c r="O114" s="1221"/>
      <c r="P114" s="1221"/>
      <c r="Q114" s="1221"/>
      <c r="R114" s="1221"/>
      <c r="S114" s="1221"/>
      <c r="T114" s="1221"/>
      <c r="U114" s="1221"/>
      <c r="V114" s="1221"/>
      <c r="W114" s="1221"/>
      <c r="X114" s="1221"/>
    </row>
  </sheetData>
  <mergeCells count="8">
    <mergeCell ref="AB62:AW62"/>
    <mergeCell ref="AB113:AC113"/>
    <mergeCell ref="A37:A41"/>
    <mergeCell ref="C52:D52"/>
    <mergeCell ref="C62:X62"/>
    <mergeCell ref="C113:D113"/>
    <mergeCell ref="AA52:AB52"/>
    <mergeCell ref="AW52:AX52"/>
  </mergeCells>
  <phoneticPr fontId="16"/>
  <conditionalFormatting sqref="AD66:AW113">
    <cfRule type="top10" dxfId="16" priority="14" bottom="1" rank="10"/>
    <cfRule type="top10" dxfId="15" priority="15" rank="10"/>
  </conditionalFormatting>
  <conditionalFormatting sqref="AY5:BR52">
    <cfRule type="cellIs" dxfId="6" priority="1" operator="notEqual">
      <formula>0</formula>
    </cfRule>
  </conditionalFormatting>
  <printOptions horizontalCentered="1"/>
  <pageMargins left="0.23622047244094491" right="0.23622047244094491" top="0.74803149606299213" bottom="0.35433070866141736" header="0.51181102362204722" footer="0.51181102362204722"/>
  <pageSetup paperSize="9" scale="50" orientation="landscape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0" stopIfTrue="1" id="{0AC3DCB2-6CFA-40ED-9EB4-F9E057B4382A}">
            <xm:f>'\Windows\system32\192.168.10.32\共有フォルダ\Users\田中　和幸\Desktop\H24実績排出・処理状況調査（確報版）\[○表－Ⅲ・５、６　平成24年度都道府県別確報排出量.xlsx]Ⅲ・５ 全国24'!#REF!=9</xm:f>
            <x14:dxf>
              <fill>
                <patternFill>
                  <bgColor theme="1" tint="0.499984740745262"/>
                </patternFill>
              </fill>
            </x14:dxf>
          </x14:cfRule>
          <x14:cfRule type="expression" priority="31" id="{899CD9EF-2315-45DA-BC3A-CF2A3A19A355}">
            <xm:f>'\Windows\system32\192.168.10.32\共有フォルダ\Users\田中　和幸\Desktop\H24実績排出・処理状況調査（確報版）\[○表－Ⅲ・５、６　平成24年度都道府県別確報排出量.xlsx]Ⅲ・５ 全国24'!#REF!=2</xm:f>
            <x14:dxf>
              <fill>
                <patternFill>
                  <bgColor rgb="FFFFFF99"/>
                </patternFill>
              </fill>
            </x14:dxf>
          </x14:cfRule>
          <xm:sqref>J5:N52</xm:sqref>
        </x14:conditionalFormatting>
        <x14:conditionalFormatting xmlns:xm="http://schemas.microsoft.com/office/excel/2006/main">
          <x14:cfRule type="expression" priority="26" stopIfTrue="1" id="{CB7099C0-103F-44AE-B79E-817856C0DB8B}">
            <xm:f>'\Windows\system32\192.168.10.32\共有フォルダ\Users\田中　和幸\Desktop\H24実績排出・処理状況調査（確報版）\[○表－Ⅲ・５、６　平成24年度都道府県別確報排出量.xlsx]Ⅲ・５ 全国24'!#REF!=9</xm:f>
            <x14:dxf>
              <fill>
                <patternFill>
                  <bgColor theme="1" tint="0.499984740745262"/>
                </patternFill>
              </fill>
            </x14:dxf>
          </x14:cfRule>
          <x14:cfRule type="expression" priority="27" id="{CBAE0F05-7C64-43AC-BD19-9D6CD4F2F7FA}">
            <xm:f>'\Windows\system32\192.168.10.32\共有フォルダ\Users\田中　和幸\Desktop\H24実績排出・処理状況調査（確報版）\[○表－Ⅲ・５、６　平成24年度都道府県別確報排出量.xlsx]Ⅲ・５ 全国24'!#REF!=2</xm:f>
            <x14:dxf>
              <fill>
                <patternFill>
                  <bgColor rgb="FFFFFF99"/>
                </patternFill>
              </fill>
            </x14:dxf>
          </x14:cfRule>
          <xm:sqref>J66:N113</xm:sqref>
        </x14:conditionalFormatting>
        <x14:conditionalFormatting xmlns:xm="http://schemas.microsoft.com/office/excel/2006/main">
          <x14:cfRule type="expression" priority="28" stopIfTrue="1" id="{915AEE52-10E5-4157-8A42-9D1D2D4AFD7E}">
            <xm:f>'\Windows\system32\192.168.10.32\共有フォルダ\Users\田中　和幸\Desktop\H24実績排出・処理状況調査（確報版）\[○表－Ⅲ・５、６　平成24年度都道府県別確報排出量.xlsx]Ⅲ・５ 全国24'!#REF!=9</xm:f>
            <x14:dxf>
              <fill>
                <patternFill>
                  <bgColor theme="1" tint="0.499984740745262"/>
                </patternFill>
              </fill>
            </x14:dxf>
          </x14:cfRule>
          <x14:cfRule type="expression" priority="29" id="{658EDD3E-B442-47FC-9508-DB6A33154A52}">
            <xm:f>'\Windows\system32\192.168.10.32\共有フォルダ\Users\田中　和幸\Desktop\H24実績排出・処理状況調査（確報版）\[○表－Ⅲ・５、６　平成24年度都道府県別確報排出量.xlsx]Ⅲ・５ 全国24'!#REF!=2</xm:f>
            <x14:dxf>
              <fill>
                <patternFill>
                  <bgColor rgb="FFFFFF99"/>
                </patternFill>
              </fill>
            </x14:dxf>
          </x14:cfRule>
          <xm:sqref>R5:V52</xm:sqref>
        </x14:conditionalFormatting>
        <x14:conditionalFormatting xmlns:xm="http://schemas.microsoft.com/office/excel/2006/main">
          <x14:cfRule type="expression" priority="24" stopIfTrue="1" id="{794F95D9-0CEF-4AA7-816C-C5A003C8754E}">
            <xm:f>'\Windows\system32\192.168.10.32\共有フォルダ\Users\田中　和幸\Desktop\H24実績排出・処理状況調査（確報版）\[○表－Ⅲ・５、６　平成24年度都道府県別確報排出量.xlsx]Ⅲ・５ 全国24'!#REF!=9</xm:f>
            <x14:dxf>
              <fill>
                <patternFill>
                  <bgColor theme="1" tint="0.499984740745262"/>
                </patternFill>
              </fill>
            </x14:dxf>
          </x14:cfRule>
          <x14:cfRule type="expression" priority="25" id="{6F1A22B4-711E-4689-8DE0-06A2CE47B2D0}">
            <xm:f>'\Windows\system32\192.168.10.32\共有フォルダ\Users\田中　和幸\Desktop\H24実績排出・処理状況調査（確報版）\[○表－Ⅲ・５、６　平成24年度都道府県別確報排出量.xlsx]Ⅲ・５ 全国24'!#REF!=2</xm:f>
            <x14:dxf>
              <fill>
                <patternFill>
                  <bgColor rgb="FFFFFF99"/>
                </patternFill>
              </fill>
            </x14:dxf>
          </x14:cfRule>
          <xm:sqref>R66:V113</xm:sqref>
        </x14:conditionalFormatting>
        <x14:conditionalFormatting xmlns:xm="http://schemas.microsoft.com/office/excel/2006/main">
          <x14:cfRule type="expression" priority="8" stopIfTrue="1" id="{AAB1A75A-B0B6-4FFC-BCD6-C13EF7EE3FF0}">
            <xm:f>'\Windows\system32\192.168.10.32\共有フォルダ\Users\田中　和幸\Desktop\H24実績排出・処理状況調査（確報版）\[○表－Ⅲ・５、６　平成24年度都道府県別確報排出量.xlsx]Ⅲ・５ 全国24'!#REF!=9</xm:f>
            <x14:dxf>
              <fill>
                <patternFill>
                  <bgColor theme="1" tint="0.499984740745262"/>
                </patternFill>
              </fill>
            </x14:dxf>
          </x14:cfRule>
          <x14:cfRule type="expression" priority="9" id="{FD4E0E3C-9EFD-4341-A221-A06D42BDBB23}">
            <xm:f>'\Windows\system32\192.168.10.32\共有フォルダ\Users\田中　和幸\Desktop\H24実績排出・処理状況調査（確報版）\[○表－Ⅲ・５、６　平成24年度都道府県別確報排出量.xlsx]Ⅲ・５ 全国24'!#REF!=2</xm:f>
            <x14:dxf>
              <fill>
                <patternFill>
                  <bgColor rgb="FFFFFF99"/>
                </patternFill>
              </fill>
            </x14:dxf>
          </x14:cfRule>
          <xm:sqref>AH5:AL52</xm:sqref>
        </x14:conditionalFormatting>
        <x14:conditionalFormatting xmlns:xm="http://schemas.microsoft.com/office/excel/2006/main">
          <x14:cfRule type="expression" priority="18" stopIfTrue="1" id="{6D052CE6-DECA-4711-98B8-5A82E16A1056}">
            <xm:f>'\Windows\system32\192.168.10.32\共有フォルダ\Users\田中　和幸\Desktop\H24実績排出・処理状況調査（確報版）\[○表－Ⅲ・５、６　平成24年度都道府県別確報排出量.xlsx]Ⅲ・５ 全国24'!#REF!=9</xm:f>
            <x14:dxf>
              <fill>
                <patternFill>
                  <bgColor theme="1" tint="0.499984740745262"/>
                </patternFill>
              </fill>
            </x14:dxf>
          </x14:cfRule>
          <x14:cfRule type="expression" priority="19" id="{201A65B8-3C7D-43D5-A176-1B73C333A68A}">
            <xm:f>'\Windows\system32\192.168.10.32\共有フォルダ\Users\田中　和幸\Desktop\H24実績排出・処理状況調査（確報版）\[○表－Ⅲ・５、６　平成24年度都道府県別確報排出量.xlsx]Ⅲ・５ 全国24'!#REF!=2</xm:f>
            <x14:dxf>
              <fill>
                <patternFill>
                  <bgColor rgb="FFFFFF99"/>
                </patternFill>
              </fill>
            </x14:dxf>
          </x14:cfRule>
          <xm:sqref>AI66:AM113</xm:sqref>
        </x14:conditionalFormatting>
        <x14:conditionalFormatting xmlns:xm="http://schemas.microsoft.com/office/excel/2006/main">
          <x14:cfRule type="expression" priority="6" stopIfTrue="1" id="{3C0457F2-1726-4C85-A484-F49CB8CB06D3}">
            <xm:f>'\Windows\system32\192.168.10.32\共有フォルダ\Users\田中　和幸\Desktop\H24実績排出・処理状況調査（確報版）\[○表－Ⅲ・５、６　平成24年度都道府県別確報排出量.xlsx]Ⅲ・５ 全国24'!#REF!=9</xm:f>
            <x14:dxf>
              <fill>
                <patternFill>
                  <bgColor theme="1" tint="0.499984740745262"/>
                </patternFill>
              </fill>
            </x14:dxf>
          </x14:cfRule>
          <x14:cfRule type="expression" priority="7" id="{60076565-1FBD-489F-A6F4-CDE8624CA710}">
            <xm:f>'\Windows\system32\192.168.10.32\共有フォルダ\Users\田中　和幸\Desktop\H24実績排出・処理状況調査（確報版）\[○表－Ⅲ・５、６　平成24年度都道府県別確報排出量.xlsx]Ⅲ・５ 全国24'!#REF!=2</xm:f>
            <x14:dxf>
              <fill>
                <patternFill>
                  <bgColor rgb="FFFFFF99"/>
                </patternFill>
              </fill>
            </x14:dxf>
          </x14:cfRule>
          <xm:sqref>AP5:AT52</xm:sqref>
        </x14:conditionalFormatting>
        <x14:conditionalFormatting xmlns:xm="http://schemas.microsoft.com/office/excel/2006/main">
          <x14:cfRule type="expression" priority="16" stopIfTrue="1" id="{68A85168-32C6-46A1-BC18-9DA79E5A682B}">
            <xm:f>'\Windows\system32\192.168.10.32\共有フォルダ\Users\田中　和幸\Desktop\H24実績排出・処理状況調査（確報版）\[○表－Ⅲ・５、６　平成24年度都道府県別確報排出量.xlsx]Ⅲ・５ 全国24'!#REF!=9</xm:f>
            <x14:dxf>
              <fill>
                <patternFill>
                  <bgColor theme="1" tint="0.499984740745262"/>
                </patternFill>
              </fill>
            </x14:dxf>
          </x14:cfRule>
          <x14:cfRule type="expression" priority="17" id="{4C8D54DB-C4DB-4396-BF33-A0C6A2F872F2}">
            <xm:f>'\Windows\system32\192.168.10.32\共有フォルダ\Users\田中　和幸\Desktop\H24実績排出・処理状況調査（確報版）\[○表－Ⅲ・５、６　平成24年度都道府県別確報排出量.xlsx]Ⅲ・５ 全国24'!#REF!=2</xm:f>
            <x14:dxf>
              <fill>
                <patternFill>
                  <bgColor rgb="FFFFFF99"/>
                </patternFill>
              </fill>
            </x14:dxf>
          </x14:cfRule>
          <xm:sqref>AQ66:AU113</xm:sqref>
        </x14:conditionalFormatting>
        <x14:conditionalFormatting xmlns:xm="http://schemas.microsoft.com/office/excel/2006/main">
          <x14:cfRule type="expression" priority="4" stopIfTrue="1" id="{CAE1E787-625E-4E1F-A6A4-8F335D24B5A5}">
            <xm:f>'\Windows\system32\192.168.10.32\共有フォルダ\Users\田中　和幸\Desktop\H24実績排出・処理状況調査（確報版）\[○表－Ⅲ・５、６　平成24年度都道府県別確報排出量.xlsx]Ⅲ・５ 全国24'!#REF!=9</xm:f>
            <x14:dxf>
              <fill>
                <patternFill>
                  <bgColor theme="1" tint="0.499984740745262"/>
                </patternFill>
              </fill>
            </x14:dxf>
          </x14:cfRule>
          <x14:cfRule type="expression" priority="5" id="{89E18063-5E6C-446E-8739-8ECCCF389F45}">
            <xm:f>'\Windows\system32\192.168.10.32\共有フォルダ\Users\田中　和幸\Desktop\H24実績排出・処理状況調査（確報版）\[○表－Ⅲ・５、６　平成24年度都道府県別確報排出量.xlsx]Ⅲ・５ 全国24'!#REF!=2</xm:f>
            <x14:dxf>
              <fill>
                <patternFill>
                  <bgColor rgb="FFFFFF99"/>
                </patternFill>
              </fill>
            </x14:dxf>
          </x14:cfRule>
          <xm:sqref>BD5:BH52</xm:sqref>
        </x14:conditionalFormatting>
        <x14:conditionalFormatting xmlns:xm="http://schemas.microsoft.com/office/excel/2006/main">
          <x14:cfRule type="expression" priority="2" stopIfTrue="1" id="{26A4FE6D-3B64-4B5A-A6BC-C36652CA4971}">
            <xm:f>'\Windows\system32\192.168.10.32\共有フォルダ\Users\田中　和幸\Desktop\H24実績排出・処理状況調査（確報版）\[○表－Ⅲ・５、６　平成24年度都道府県別確報排出量.xlsx]Ⅲ・５ 全国24'!#REF!=9</xm:f>
            <x14:dxf>
              <fill>
                <patternFill>
                  <bgColor theme="1" tint="0.499984740745262"/>
                </patternFill>
              </fill>
            </x14:dxf>
          </x14:cfRule>
          <x14:cfRule type="expression" priority="3" id="{BCB5F6B9-DC4D-45D1-85EF-D3EEC1FA9895}">
            <xm:f>'\Windows\system32\192.168.10.32\共有フォルダ\Users\田中　和幸\Desktop\H24実績排出・処理状況調査（確報版）\[○表－Ⅲ・５、６　平成24年度都道府県別確報排出量.xlsx]Ⅲ・５ 全国24'!#REF!=2</xm:f>
            <x14:dxf>
              <fill>
                <patternFill>
                  <bgColor rgb="FFFFFF99"/>
                </patternFill>
              </fill>
            </x14:dxf>
          </x14:cfRule>
          <xm:sqref>BL5:BP52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10">
    <tabColor rgb="FFFFFF00"/>
  </sheetPr>
  <dimension ref="A1:DP187"/>
  <sheetViews>
    <sheetView showGridLines="0" showZeros="0" zoomScale="70" zoomScaleNormal="70" zoomScaleSheetLayoutView="55" workbookViewId="0">
      <selection activeCell="O99" sqref="O99"/>
    </sheetView>
  </sheetViews>
  <sheetFormatPr defaultColWidth="10.54296875" defaultRowHeight="11"/>
  <cols>
    <col min="1" max="1" width="1.54296875" style="228" customWidth="1"/>
    <col min="2" max="2" width="9.453125" style="228" customWidth="1"/>
    <col min="3" max="3" width="4.1796875" style="228" customWidth="1"/>
    <col min="4" max="4" width="21.453125" style="228" customWidth="1"/>
    <col min="5" max="5" width="4.81640625" style="228" customWidth="1"/>
    <col min="6" max="6" width="8.26953125" style="228" customWidth="1"/>
    <col min="7" max="25" width="11.26953125" style="228" customWidth="1"/>
    <col min="26" max="26" width="2.26953125" style="228" customWidth="1"/>
    <col min="27" max="27" width="10.54296875" style="228" customWidth="1"/>
    <col min="28" max="28" width="1.54296875" style="228" customWidth="1"/>
    <col min="29" max="247" width="10.54296875" style="228"/>
    <col min="248" max="248" width="1.54296875" style="228" customWidth="1"/>
    <col min="249" max="249" width="7.54296875" style="228" customWidth="1"/>
    <col min="250" max="250" width="2.54296875" style="228" customWidth="1"/>
    <col min="251" max="251" width="22.54296875" style="228" customWidth="1"/>
    <col min="252" max="252" width="5.81640625" style="228" customWidth="1"/>
    <col min="253" max="273" width="9.54296875" style="228" customWidth="1"/>
    <col min="274" max="274" width="9.453125" style="228" customWidth="1"/>
    <col min="275" max="275" width="10.453125" style="228" customWidth="1"/>
    <col min="276" max="276" width="1.54296875" style="228" customWidth="1"/>
    <col min="277" max="503" width="10.54296875" style="228"/>
    <col min="504" max="504" width="1.54296875" style="228" customWidth="1"/>
    <col min="505" max="505" width="7.54296875" style="228" customWidth="1"/>
    <col min="506" max="506" width="2.54296875" style="228" customWidth="1"/>
    <col min="507" max="507" width="22.54296875" style="228" customWidth="1"/>
    <col min="508" max="508" width="5.81640625" style="228" customWidth="1"/>
    <col min="509" max="529" width="9.54296875" style="228" customWidth="1"/>
    <col min="530" max="530" width="9.453125" style="228" customWidth="1"/>
    <col min="531" max="531" width="10.453125" style="228" customWidth="1"/>
    <col min="532" max="532" width="1.54296875" style="228" customWidth="1"/>
    <col min="533" max="759" width="10.54296875" style="228"/>
    <col min="760" max="760" width="1.54296875" style="228" customWidth="1"/>
    <col min="761" max="761" width="7.54296875" style="228" customWidth="1"/>
    <col min="762" max="762" width="2.54296875" style="228" customWidth="1"/>
    <col min="763" max="763" width="22.54296875" style="228" customWidth="1"/>
    <col min="764" max="764" width="5.81640625" style="228" customWidth="1"/>
    <col min="765" max="785" width="9.54296875" style="228" customWidth="1"/>
    <col min="786" max="786" width="9.453125" style="228" customWidth="1"/>
    <col min="787" max="787" width="10.453125" style="228" customWidth="1"/>
    <col min="788" max="788" width="1.54296875" style="228" customWidth="1"/>
    <col min="789" max="1015" width="10.54296875" style="228"/>
    <col min="1016" max="1016" width="1.54296875" style="228" customWidth="1"/>
    <col min="1017" max="1017" width="7.54296875" style="228" customWidth="1"/>
    <col min="1018" max="1018" width="2.54296875" style="228" customWidth="1"/>
    <col min="1019" max="1019" width="22.54296875" style="228" customWidth="1"/>
    <col min="1020" max="1020" width="5.81640625" style="228" customWidth="1"/>
    <col min="1021" max="1041" width="9.54296875" style="228" customWidth="1"/>
    <col min="1042" max="1042" width="9.453125" style="228" customWidth="1"/>
    <col min="1043" max="1043" width="10.453125" style="228" customWidth="1"/>
    <col min="1044" max="1044" width="1.54296875" style="228" customWidth="1"/>
    <col min="1045" max="1271" width="10.54296875" style="228"/>
    <col min="1272" max="1272" width="1.54296875" style="228" customWidth="1"/>
    <col min="1273" max="1273" width="7.54296875" style="228" customWidth="1"/>
    <col min="1274" max="1274" width="2.54296875" style="228" customWidth="1"/>
    <col min="1275" max="1275" width="22.54296875" style="228" customWidth="1"/>
    <col min="1276" max="1276" width="5.81640625" style="228" customWidth="1"/>
    <col min="1277" max="1297" width="9.54296875" style="228" customWidth="1"/>
    <col min="1298" max="1298" width="9.453125" style="228" customWidth="1"/>
    <col min="1299" max="1299" width="10.453125" style="228" customWidth="1"/>
    <col min="1300" max="1300" width="1.54296875" style="228" customWidth="1"/>
    <col min="1301" max="1527" width="10.54296875" style="228"/>
    <col min="1528" max="1528" width="1.54296875" style="228" customWidth="1"/>
    <col min="1529" max="1529" width="7.54296875" style="228" customWidth="1"/>
    <col min="1530" max="1530" width="2.54296875" style="228" customWidth="1"/>
    <col min="1531" max="1531" width="22.54296875" style="228" customWidth="1"/>
    <col min="1532" max="1532" width="5.81640625" style="228" customWidth="1"/>
    <col min="1533" max="1553" width="9.54296875" style="228" customWidth="1"/>
    <col min="1554" max="1554" width="9.453125" style="228" customWidth="1"/>
    <col min="1555" max="1555" width="10.453125" style="228" customWidth="1"/>
    <col min="1556" max="1556" width="1.54296875" style="228" customWidth="1"/>
    <col min="1557" max="1783" width="10.54296875" style="228"/>
    <col min="1784" max="1784" width="1.54296875" style="228" customWidth="1"/>
    <col min="1785" max="1785" width="7.54296875" style="228" customWidth="1"/>
    <col min="1786" max="1786" width="2.54296875" style="228" customWidth="1"/>
    <col min="1787" max="1787" width="22.54296875" style="228" customWidth="1"/>
    <col min="1788" max="1788" width="5.81640625" style="228" customWidth="1"/>
    <col min="1789" max="1809" width="9.54296875" style="228" customWidth="1"/>
    <col min="1810" max="1810" width="9.453125" style="228" customWidth="1"/>
    <col min="1811" max="1811" width="10.453125" style="228" customWidth="1"/>
    <col min="1812" max="1812" width="1.54296875" style="228" customWidth="1"/>
    <col min="1813" max="2039" width="10.54296875" style="228"/>
    <col min="2040" max="2040" width="1.54296875" style="228" customWidth="1"/>
    <col min="2041" max="2041" width="7.54296875" style="228" customWidth="1"/>
    <col min="2042" max="2042" width="2.54296875" style="228" customWidth="1"/>
    <col min="2043" max="2043" width="22.54296875" style="228" customWidth="1"/>
    <col min="2044" max="2044" width="5.81640625" style="228" customWidth="1"/>
    <col min="2045" max="2065" width="9.54296875" style="228" customWidth="1"/>
    <col min="2066" max="2066" width="9.453125" style="228" customWidth="1"/>
    <col min="2067" max="2067" width="10.453125" style="228" customWidth="1"/>
    <col min="2068" max="2068" width="1.54296875" style="228" customWidth="1"/>
    <col min="2069" max="2295" width="10.54296875" style="228"/>
    <col min="2296" max="2296" width="1.54296875" style="228" customWidth="1"/>
    <col min="2297" max="2297" width="7.54296875" style="228" customWidth="1"/>
    <col min="2298" max="2298" width="2.54296875" style="228" customWidth="1"/>
    <col min="2299" max="2299" width="22.54296875" style="228" customWidth="1"/>
    <col min="2300" max="2300" width="5.81640625" style="228" customWidth="1"/>
    <col min="2301" max="2321" width="9.54296875" style="228" customWidth="1"/>
    <col min="2322" max="2322" width="9.453125" style="228" customWidth="1"/>
    <col min="2323" max="2323" width="10.453125" style="228" customWidth="1"/>
    <col min="2324" max="2324" width="1.54296875" style="228" customWidth="1"/>
    <col min="2325" max="2551" width="10.54296875" style="228"/>
    <col min="2552" max="2552" width="1.54296875" style="228" customWidth="1"/>
    <col min="2553" max="2553" width="7.54296875" style="228" customWidth="1"/>
    <col min="2554" max="2554" width="2.54296875" style="228" customWidth="1"/>
    <col min="2555" max="2555" width="22.54296875" style="228" customWidth="1"/>
    <col min="2556" max="2556" width="5.81640625" style="228" customWidth="1"/>
    <col min="2557" max="2577" width="9.54296875" style="228" customWidth="1"/>
    <col min="2578" max="2578" width="9.453125" style="228" customWidth="1"/>
    <col min="2579" max="2579" width="10.453125" style="228" customWidth="1"/>
    <col min="2580" max="2580" width="1.54296875" style="228" customWidth="1"/>
    <col min="2581" max="2807" width="10.54296875" style="228"/>
    <col min="2808" max="2808" width="1.54296875" style="228" customWidth="1"/>
    <col min="2809" max="2809" width="7.54296875" style="228" customWidth="1"/>
    <col min="2810" max="2810" width="2.54296875" style="228" customWidth="1"/>
    <col min="2811" max="2811" width="22.54296875" style="228" customWidth="1"/>
    <col min="2812" max="2812" width="5.81640625" style="228" customWidth="1"/>
    <col min="2813" max="2833" width="9.54296875" style="228" customWidth="1"/>
    <col min="2834" max="2834" width="9.453125" style="228" customWidth="1"/>
    <col min="2835" max="2835" width="10.453125" style="228" customWidth="1"/>
    <col min="2836" max="2836" width="1.54296875" style="228" customWidth="1"/>
    <col min="2837" max="3063" width="10.54296875" style="228"/>
    <col min="3064" max="3064" width="1.54296875" style="228" customWidth="1"/>
    <col min="3065" max="3065" width="7.54296875" style="228" customWidth="1"/>
    <col min="3066" max="3066" width="2.54296875" style="228" customWidth="1"/>
    <col min="3067" max="3067" width="22.54296875" style="228" customWidth="1"/>
    <col min="3068" max="3068" width="5.81640625" style="228" customWidth="1"/>
    <col min="3069" max="3089" width="9.54296875" style="228" customWidth="1"/>
    <col min="3090" max="3090" width="9.453125" style="228" customWidth="1"/>
    <col min="3091" max="3091" width="10.453125" style="228" customWidth="1"/>
    <col min="3092" max="3092" width="1.54296875" style="228" customWidth="1"/>
    <col min="3093" max="3319" width="10.54296875" style="228"/>
    <col min="3320" max="3320" width="1.54296875" style="228" customWidth="1"/>
    <col min="3321" max="3321" width="7.54296875" style="228" customWidth="1"/>
    <col min="3322" max="3322" width="2.54296875" style="228" customWidth="1"/>
    <col min="3323" max="3323" width="22.54296875" style="228" customWidth="1"/>
    <col min="3324" max="3324" width="5.81640625" style="228" customWidth="1"/>
    <col min="3325" max="3345" width="9.54296875" style="228" customWidth="1"/>
    <col min="3346" max="3346" width="9.453125" style="228" customWidth="1"/>
    <col min="3347" max="3347" width="10.453125" style="228" customWidth="1"/>
    <col min="3348" max="3348" width="1.54296875" style="228" customWidth="1"/>
    <col min="3349" max="3575" width="10.54296875" style="228"/>
    <col min="3576" max="3576" width="1.54296875" style="228" customWidth="1"/>
    <col min="3577" max="3577" width="7.54296875" style="228" customWidth="1"/>
    <col min="3578" max="3578" width="2.54296875" style="228" customWidth="1"/>
    <col min="3579" max="3579" width="22.54296875" style="228" customWidth="1"/>
    <col min="3580" max="3580" width="5.81640625" style="228" customWidth="1"/>
    <col min="3581" max="3601" width="9.54296875" style="228" customWidth="1"/>
    <col min="3602" max="3602" width="9.453125" style="228" customWidth="1"/>
    <col min="3603" max="3603" width="10.453125" style="228" customWidth="1"/>
    <col min="3604" max="3604" width="1.54296875" style="228" customWidth="1"/>
    <col min="3605" max="3831" width="10.54296875" style="228"/>
    <col min="3832" max="3832" width="1.54296875" style="228" customWidth="1"/>
    <col min="3833" max="3833" width="7.54296875" style="228" customWidth="1"/>
    <col min="3834" max="3834" width="2.54296875" style="228" customWidth="1"/>
    <col min="3835" max="3835" width="22.54296875" style="228" customWidth="1"/>
    <col min="3836" max="3836" width="5.81640625" style="228" customWidth="1"/>
    <col min="3837" max="3857" width="9.54296875" style="228" customWidth="1"/>
    <col min="3858" max="3858" width="9.453125" style="228" customWidth="1"/>
    <col min="3859" max="3859" width="10.453125" style="228" customWidth="1"/>
    <col min="3860" max="3860" width="1.54296875" style="228" customWidth="1"/>
    <col min="3861" max="4087" width="10.54296875" style="228"/>
    <col min="4088" max="4088" width="1.54296875" style="228" customWidth="1"/>
    <col min="4089" max="4089" width="7.54296875" style="228" customWidth="1"/>
    <col min="4090" max="4090" width="2.54296875" style="228" customWidth="1"/>
    <col min="4091" max="4091" width="22.54296875" style="228" customWidth="1"/>
    <col min="4092" max="4092" width="5.81640625" style="228" customWidth="1"/>
    <col min="4093" max="4113" width="9.54296875" style="228" customWidth="1"/>
    <col min="4114" max="4114" width="9.453125" style="228" customWidth="1"/>
    <col min="4115" max="4115" width="10.453125" style="228" customWidth="1"/>
    <col min="4116" max="4116" width="1.54296875" style="228" customWidth="1"/>
    <col min="4117" max="4343" width="10.54296875" style="228"/>
    <col min="4344" max="4344" width="1.54296875" style="228" customWidth="1"/>
    <col min="4345" max="4345" width="7.54296875" style="228" customWidth="1"/>
    <col min="4346" max="4346" width="2.54296875" style="228" customWidth="1"/>
    <col min="4347" max="4347" width="22.54296875" style="228" customWidth="1"/>
    <col min="4348" max="4348" width="5.81640625" style="228" customWidth="1"/>
    <col min="4349" max="4369" width="9.54296875" style="228" customWidth="1"/>
    <col min="4370" max="4370" width="9.453125" style="228" customWidth="1"/>
    <col min="4371" max="4371" width="10.453125" style="228" customWidth="1"/>
    <col min="4372" max="4372" width="1.54296875" style="228" customWidth="1"/>
    <col min="4373" max="4599" width="10.54296875" style="228"/>
    <col min="4600" max="4600" width="1.54296875" style="228" customWidth="1"/>
    <col min="4601" max="4601" width="7.54296875" style="228" customWidth="1"/>
    <col min="4602" max="4602" width="2.54296875" style="228" customWidth="1"/>
    <col min="4603" max="4603" width="22.54296875" style="228" customWidth="1"/>
    <col min="4604" max="4604" width="5.81640625" style="228" customWidth="1"/>
    <col min="4605" max="4625" width="9.54296875" style="228" customWidth="1"/>
    <col min="4626" max="4626" width="9.453125" style="228" customWidth="1"/>
    <col min="4627" max="4627" width="10.453125" style="228" customWidth="1"/>
    <col min="4628" max="4628" width="1.54296875" style="228" customWidth="1"/>
    <col min="4629" max="4855" width="10.54296875" style="228"/>
    <col min="4856" max="4856" width="1.54296875" style="228" customWidth="1"/>
    <col min="4857" max="4857" width="7.54296875" style="228" customWidth="1"/>
    <col min="4858" max="4858" width="2.54296875" style="228" customWidth="1"/>
    <col min="4859" max="4859" width="22.54296875" style="228" customWidth="1"/>
    <col min="4860" max="4860" width="5.81640625" style="228" customWidth="1"/>
    <col min="4861" max="4881" width="9.54296875" style="228" customWidth="1"/>
    <col min="4882" max="4882" width="9.453125" style="228" customWidth="1"/>
    <col min="4883" max="4883" width="10.453125" style="228" customWidth="1"/>
    <col min="4884" max="4884" width="1.54296875" style="228" customWidth="1"/>
    <col min="4885" max="5111" width="10.54296875" style="228"/>
    <col min="5112" max="5112" width="1.54296875" style="228" customWidth="1"/>
    <col min="5113" max="5113" width="7.54296875" style="228" customWidth="1"/>
    <col min="5114" max="5114" width="2.54296875" style="228" customWidth="1"/>
    <col min="5115" max="5115" width="22.54296875" style="228" customWidth="1"/>
    <col min="5116" max="5116" width="5.81640625" style="228" customWidth="1"/>
    <col min="5117" max="5137" width="9.54296875" style="228" customWidth="1"/>
    <col min="5138" max="5138" width="9.453125" style="228" customWidth="1"/>
    <col min="5139" max="5139" width="10.453125" style="228" customWidth="1"/>
    <col min="5140" max="5140" width="1.54296875" style="228" customWidth="1"/>
    <col min="5141" max="5367" width="10.54296875" style="228"/>
    <col min="5368" max="5368" width="1.54296875" style="228" customWidth="1"/>
    <col min="5369" max="5369" width="7.54296875" style="228" customWidth="1"/>
    <col min="5370" max="5370" width="2.54296875" style="228" customWidth="1"/>
    <col min="5371" max="5371" width="22.54296875" style="228" customWidth="1"/>
    <col min="5372" max="5372" width="5.81640625" style="228" customWidth="1"/>
    <col min="5373" max="5393" width="9.54296875" style="228" customWidth="1"/>
    <col min="5394" max="5394" width="9.453125" style="228" customWidth="1"/>
    <col min="5395" max="5395" width="10.453125" style="228" customWidth="1"/>
    <col min="5396" max="5396" width="1.54296875" style="228" customWidth="1"/>
    <col min="5397" max="5623" width="10.54296875" style="228"/>
    <col min="5624" max="5624" width="1.54296875" style="228" customWidth="1"/>
    <col min="5625" max="5625" width="7.54296875" style="228" customWidth="1"/>
    <col min="5626" max="5626" width="2.54296875" style="228" customWidth="1"/>
    <col min="5627" max="5627" width="22.54296875" style="228" customWidth="1"/>
    <col min="5628" max="5628" width="5.81640625" style="228" customWidth="1"/>
    <col min="5629" max="5649" width="9.54296875" style="228" customWidth="1"/>
    <col min="5650" max="5650" width="9.453125" style="228" customWidth="1"/>
    <col min="5651" max="5651" width="10.453125" style="228" customWidth="1"/>
    <col min="5652" max="5652" width="1.54296875" style="228" customWidth="1"/>
    <col min="5653" max="5879" width="10.54296875" style="228"/>
    <col min="5880" max="5880" width="1.54296875" style="228" customWidth="1"/>
    <col min="5881" max="5881" width="7.54296875" style="228" customWidth="1"/>
    <col min="5882" max="5882" width="2.54296875" style="228" customWidth="1"/>
    <col min="5883" max="5883" width="22.54296875" style="228" customWidth="1"/>
    <col min="5884" max="5884" width="5.81640625" style="228" customWidth="1"/>
    <col min="5885" max="5905" width="9.54296875" style="228" customWidth="1"/>
    <col min="5906" max="5906" width="9.453125" style="228" customWidth="1"/>
    <col min="5907" max="5907" width="10.453125" style="228" customWidth="1"/>
    <col min="5908" max="5908" width="1.54296875" style="228" customWidth="1"/>
    <col min="5909" max="6135" width="10.54296875" style="228"/>
    <col min="6136" max="6136" width="1.54296875" style="228" customWidth="1"/>
    <col min="6137" max="6137" width="7.54296875" style="228" customWidth="1"/>
    <col min="6138" max="6138" width="2.54296875" style="228" customWidth="1"/>
    <col min="6139" max="6139" width="22.54296875" style="228" customWidth="1"/>
    <col min="6140" max="6140" width="5.81640625" style="228" customWidth="1"/>
    <col min="6141" max="6161" width="9.54296875" style="228" customWidth="1"/>
    <col min="6162" max="6162" width="9.453125" style="228" customWidth="1"/>
    <col min="6163" max="6163" width="10.453125" style="228" customWidth="1"/>
    <col min="6164" max="6164" width="1.54296875" style="228" customWidth="1"/>
    <col min="6165" max="6391" width="10.54296875" style="228"/>
    <col min="6392" max="6392" width="1.54296875" style="228" customWidth="1"/>
    <col min="6393" max="6393" width="7.54296875" style="228" customWidth="1"/>
    <col min="6394" max="6394" width="2.54296875" style="228" customWidth="1"/>
    <col min="6395" max="6395" width="22.54296875" style="228" customWidth="1"/>
    <col min="6396" max="6396" width="5.81640625" style="228" customWidth="1"/>
    <col min="6397" max="6417" width="9.54296875" style="228" customWidth="1"/>
    <col min="6418" max="6418" width="9.453125" style="228" customWidth="1"/>
    <col min="6419" max="6419" width="10.453125" style="228" customWidth="1"/>
    <col min="6420" max="6420" width="1.54296875" style="228" customWidth="1"/>
    <col min="6421" max="6647" width="10.54296875" style="228"/>
    <col min="6648" max="6648" width="1.54296875" style="228" customWidth="1"/>
    <col min="6649" max="6649" width="7.54296875" style="228" customWidth="1"/>
    <col min="6650" max="6650" width="2.54296875" style="228" customWidth="1"/>
    <col min="6651" max="6651" width="22.54296875" style="228" customWidth="1"/>
    <col min="6652" max="6652" width="5.81640625" style="228" customWidth="1"/>
    <col min="6653" max="6673" width="9.54296875" style="228" customWidth="1"/>
    <col min="6674" max="6674" width="9.453125" style="228" customWidth="1"/>
    <col min="6675" max="6675" width="10.453125" style="228" customWidth="1"/>
    <col min="6676" max="6676" width="1.54296875" style="228" customWidth="1"/>
    <col min="6677" max="6903" width="10.54296875" style="228"/>
    <col min="6904" max="6904" width="1.54296875" style="228" customWidth="1"/>
    <col min="6905" max="6905" width="7.54296875" style="228" customWidth="1"/>
    <col min="6906" max="6906" width="2.54296875" style="228" customWidth="1"/>
    <col min="6907" max="6907" width="22.54296875" style="228" customWidth="1"/>
    <col min="6908" max="6908" width="5.81640625" style="228" customWidth="1"/>
    <col min="6909" max="6929" width="9.54296875" style="228" customWidth="1"/>
    <col min="6930" max="6930" width="9.453125" style="228" customWidth="1"/>
    <col min="6931" max="6931" width="10.453125" style="228" customWidth="1"/>
    <col min="6932" max="6932" width="1.54296875" style="228" customWidth="1"/>
    <col min="6933" max="7159" width="10.54296875" style="228"/>
    <col min="7160" max="7160" width="1.54296875" style="228" customWidth="1"/>
    <col min="7161" max="7161" width="7.54296875" style="228" customWidth="1"/>
    <col min="7162" max="7162" width="2.54296875" style="228" customWidth="1"/>
    <col min="7163" max="7163" width="22.54296875" style="228" customWidth="1"/>
    <col min="7164" max="7164" width="5.81640625" style="228" customWidth="1"/>
    <col min="7165" max="7185" width="9.54296875" style="228" customWidth="1"/>
    <col min="7186" max="7186" width="9.453125" style="228" customWidth="1"/>
    <col min="7187" max="7187" width="10.453125" style="228" customWidth="1"/>
    <col min="7188" max="7188" width="1.54296875" style="228" customWidth="1"/>
    <col min="7189" max="7415" width="10.54296875" style="228"/>
    <col min="7416" max="7416" width="1.54296875" style="228" customWidth="1"/>
    <col min="7417" max="7417" width="7.54296875" style="228" customWidth="1"/>
    <col min="7418" max="7418" width="2.54296875" style="228" customWidth="1"/>
    <col min="7419" max="7419" width="22.54296875" style="228" customWidth="1"/>
    <col min="7420" max="7420" width="5.81640625" style="228" customWidth="1"/>
    <col min="7421" max="7441" width="9.54296875" style="228" customWidth="1"/>
    <col min="7442" max="7442" width="9.453125" style="228" customWidth="1"/>
    <col min="7443" max="7443" width="10.453125" style="228" customWidth="1"/>
    <col min="7444" max="7444" width="1.54296875" style="228" customWidth="1"/>
    <col min="7445" max="7671" width="10.54296875" style="228"/>
    <col min="7672" max="7672" width="1.54296875" style="228" customWidth="1"/>
    <col min="7673" max="7673" width="7.54296875" style="228" customWidth="1"/>
    <col min="7674" max="7674" width="2.54296875" style="228" customWidth="1"/>
    <col min="7675" max="7675" width="22.54296875" style="228" customWidth="1"/>
    <col min="7676" max="7676" width="5.81640625" style="228" customWidth="1"/>
    <col min="7677" max="7697" width="9.54296875" style="228" customWidth="1"/>
    <col min="7698" max="7698" width="9.453125" style="228" customWidth="1"/>
    <col min="7699" max="7699" width="10.453125" style="228" customWidth="1"/>
    <col min="7700" max="7700" width="1.54296875" style="228" customWidth="1"/>
    <col min="7701" max="7927" width="10.54296875" style="228"/>
    <col min="7928" max="7928" width="1.54296875" style="228" customWidth="1"/>
    <col min="7929" max="7929" width="7.54296875" style="228" customWidth="1"/>
    <col min="7930" max="7930" width="2.54296875" style="228" customWidth="1"/>
    <col min="7931" max="7931" width="22.54296875" style="228" customWidth="1"/>
    <col min="7932" max="7932" width="5.81640625" style="228" customWidth="1"/>
    <col min="7933" max="7953" width="9.54296875" style="228" customWidth="1"/>
    <col min="7954" max="7954" width="9.453125" style="228" customWidth="1"/>
    <col min="7955" max="7955" width="10.453125" style="228" customWidth="1"/>
    <col min="7956" max="7956" width="1.54296875" style="228" customWidth="1"/>
    <col min="7957" max="8183" width="10.54296875" style="228"/>
    <col min="8184" max="8184" width="1.54296875" style="228" customWidth="1"/>
    <col min="8185" max="8185" width="7.54296875" style="228" customWidth="1"/>
    <col min="8186" max="8186" width="2.54296875" style="228" customWidth="1"/>
    <col min="8187" max="8187" width="22.54296875" style="228" customWidth="1"/>
    <col min="8188" max="8188" width="5.81640625" style="228" customWidth="1"/>
    <col min="8189" max="8209" width="9.54296875" style="228" customWidth="1"/>
    <col min="8210" max="8210" width="9.453125" style="228" customWidth="1"/>
    <col min="8211" max="8211" width="10.453125" style="228" customWidth="1"/>
    <col min="8212" max="8212" width="1.54296875" style="228" customWidth="1"/>
    <col min="8213" max="8439" width="10.54296875" style="228"/>
    <col min="8440" max="8440" width="1.54296875" style="228" customWidth="1"/>
    <col min="8441" max="8441" width="7.54296875" style="228" customWidth="1"/>
    <col min="8442" max="8442" width="2.54296875" style="228" customWidth="1"/>
    <col min="8443" max="8443" width="22.54296875" style="228" customWidth="1"/>
    <col min="8444" max="8444" width="5.81640625" style="228" customWidth="1"/>
    <col min="8445" max="8465" width="9.54296875" style="228" customWidth="1"/>
    <col min="8466" max="8466" width="9.453125" style="228" customWidth="1"/>
    <col min="8467" max="8467" width="10.453125" style="228" customWidth="1"/>
    <col min="8468" max="8468" width="1.54296875" style="228" customWidth="1"/>
    <col min="8469" max="8695" width="10.54296875" style="228"/>
    <col min="8696" max="8696" width="1.54296875" style="228" customWidth="1"/>
    <col min="8697" max="8697" width="7.54296875" style="228" customWidth="1"/>
    <col min="8698" max="8698" width="2.54296875" style="228" customWidth="1"/>
    <col min="8699" max="8699" width="22.54296875" style="228" customWidth="1"/>
    <col min="8700" max="8700" width="5.81640625" style="228" customWidth="1"/>
    <col min="8701" max="8721" width="9.54296875" style="228" customWidth="1"/>
    <col min="8722" max="8722" width="9.453125" style="228" customWidth="1"/>
    <col min="8723" max="8723" width="10.453125" style="228" customWidth="1"/>
    <col min="8724" max="8724" width="1.54296875" style="228" customWidth="1"/>
    <col min="8725" max="8951" width="10.54296875" style="228"/>
    <col min="8952" max="8952" width="1.54296875" style="228" customWidth="1"/>
    <col min="8953" max="8953" width="7.54296875" style="228" customWidth="1"/>
    <col min="8954" max="8954" width="2.54296875" style="228" customWidth="1"/>
    <col min="8955" max="8955" width="22.54296875" style="228" customWidth="1"/>
    <col min="8956" max="8956" width="5.81640625" style="228" customWidth="1"/>
    <col min="8957" max="8977" width="9.54296875" style="228" customWidth="1"/>
    <col min="8978" max="8978" width="9.453125" style="228" customWidth="1"/>
    <col min="8979" max="8979" width="10.453125" style="228" customWidth="1"/>
    <col min="8980" max="8980" width="1.54296875" style="228" customWidth="1"/>
    <col min="8981" max="9207" width="10.54296875" style="228"/>
    <col min="9208" max="9208" width="1.54296875" style="228" customWidth="1"/>
    <col min="9209" max="9209" width="7.54296875" style="228" customWidth="1"/>
    <col min="9210" max="9210" width="2.54296875" style="228" customWidth="1"/>
    <col min="9211" max="9211" width="22.54296875" style="228" customWidth="1"/>
    <col min="9212" max="9212" width="5.81640625" style="228" customWidth="1"/>
    <col min="9213" max="9233" width="9.54296875" style="228" customWidth="1"/>
    <col min="9234" max="9234" width="9.453125" style="228" customWidth="1"/>
    <col min="9235" max="9235" width="10.453125" style="228" customWidth="1"/>
    <col min="9236" max="9236" width="1.54296875" style="228" customWidth="1"/>
    <col min="9237" max="9463" width="10.54296875" style="228"/>
    <col min="9464" max="9464" width="1.54296875" style="228" customWidth="1"/>
    <col min="9465" max="9465" width="7.54296875" style="228" customWidth="1"/>
    <col min="9466" max="9466" width="2.54296875" style="228" customWidth="1"/>
    <col min="9467" max="9467" width="22.54296875" style="228" customWidth="1"/>
    <col min="9468" max="9468" width="5.81640625" style="228" customWidth="1"/>
    <col min="9469" max="9489" width="9.54296875" style="228" customWidth="1"/>
    <col min="9490" max="9490" width="9.453125" style="228" customWidth="1"/>
    <col min="9491" max="9491" width="10.453125" style="228" customWidth="1"/>
    <col min="9492" max="9492" width="1.54296875" style="228" customWidth="1"/>
    <col min="9493" max="9719" width="10.54296875" style="228"/>
    <col min="9720" max="9720" width="1.54296875" style="228" customWidth="1"/>
    <col min="9721" max="9721" width="7.54296875" style="228" customWidth="1"/>
    <col min="9722" max="9722" width="2.54296875" style="228" customWidth="1"/>
    <col min="9723" max="9723" width="22.54296875" style="228" customWidth="1"/>
    <col min="9724" max="9724" width="5.81640625" style="228" customWidth="1"/>
    <col min="9725" max="9745" width="9.54296875" style="228" customWidth="1"/>
    <col min="9746" max="9746" width="9.453125" style="228" customWidth="1"/>
    <col min="9747" max="9747" width="10.453125" style="228" customWidth="1"/>
    <col min="9748" max="9748" width="1.54296875" style="228" customWidth="1"/>
    <col min="9749" max="9975" width="10.54296875" style="228"/>
    <col min="9976" max="9976" width="1.54296875" style="228" customWidth="1"/>
    <col min="9977" max="9977" width="7.54296875" style="228" customWidth="1"/>
    <col min="9978" max="9978" width="2.54296875" style="228" customWidth="1"/>
    <col min="9979" max="9979" width="22.54296875" style="228" customWidth="1"/>
    <col min="9980" max="9980" width="5.81640625" style="228" customWidth="1"/>
    <col min="9981" max="10001" width="9.54296875" style="228" customWidth="1"/>
    <col min="10002" max="10002" width="9.453125" style="228" customWidth="1"/>
    <col min="10003" max="10003" width="10.453125" style="228" customWidth="1"/>
    <col min="10004" max="10004" width="1.54296875" style="228" customWidth="1"/>
    <col min="10005" max="10231" width="10.54296875" style="228"/>
    <col min="10232" max="10232" width="1.54296875" style="228" customWidth="1"/>
    <col min="10233" max="10233" width="7.54296875" style="228" customWidth="1"/>
    <col min="10234" max="10234" width="2.54296875" style="228" customWidth="1"/>
    <col min="10235" max="10235" width="22.54296875" style="228" customWidth="1"/>
    <col min="10236" max="10236" width="5.81640625" style="228" customWidth="1"/>
    <col min="10237" max="10257" width="9.54296875" style="228" customWidth="1"/>
    <col min="10258" max="10258" width="9.453125" style="228" customWidth="1"/>
    <col min="10259" max="10259" width="10.453125" style="228" customWidth="1"/>
    <col min="10260" max="10260" width="1.54296875" style="228" customWidth="1"/>
    <col min="10261" max="10487" width="10.54296875" style="228"/>
    <col min="10488" max="10488" width="1.54296875" style="228" customWidth="1"/>
    <col min="10489" max="10489" width="7.54296875" style="228" customWidth="1"/>
    <col min="10490" max="10490" width="2.54296875" style="228" customWidth="1"/>
    <col min="10491" max="10491" width="22.54296875" style="228" customWidth="1"/>
    <col min="10492" max="10492" width="5.81640625" style="228" customWidth="1"/>
    <col min="10493" max="10513" width="9.54296875" style="228" customWidth="1"/>
    <col min="10514" max="10514" width="9.453125" style="228" customWidth="1"/>
    <col min="10515" max="10515" width="10.453125" style="228" customWidth="1"/>
    <col min="10516" max="10516" width="1.54296875" style="228" customWidth="1"/>
    <col min="10517" max="10743" width="10.54296875" style="228"/>
    <col min="10744" max="10744" width="1.54296875" style="228" customWidth="1"/>
    <col min="10745" max="10745" width="7.54296875" style="228" customWidth="1"/>
    <col min="10746" max="10746" width="2.54296875" style="228" customWidth="1"/>
    <col min="10747" max="10747" width="22.54296875" style="228" customWidth="1"/>
    <col min="10748" max="10748" width="5.81640625" style="228" customWidth="1"/>
    <col min="10749" max="10769" width="9.54296875" style="228" customWidth="1"/>
    <col min="10770" max="10770" width="9.453125" style="228" customWidth="1"/>
    <col min="10771" max="10771" width="10.453125" style="228" customWidth="1"/>
    <col min="10772" max="10772" width="1.54296875" style="228" customWidth="1"/>
    <col min="10773" max="10999" width="10.54296875" style="228"/>
    <col min="11000" max="11000" width="1.54296875" style="228" customWidth="1"/>
    <col min="11001" max="11001" width="7.54296875" style="228" customWidth="1"/>
    <col min="11002" max="11002" width="2.54296875" style="228" customWidth="1"/>
    <col min="11003" max="11003" width="22.54296875" style="228" customWidth="1"/>
    <col min="11004" max="11004" width="5.81640625" style="228" customWidth="1"/>
    <col min="11005" max="11025" width="9.54296875" style="228" customWidth="1"/>
    <col min="11026" max="11026" width="9.453125" style="228" customWidth="1"/>
    <col min="11027" max="11027" width="10.453125" style="228" customWidth="1"/>
    <col min="11028" max="11028" width="1.54296875" style="228" customWidth="1"/>
    <col min="11029" max="11255" width="10.54296875" style="228"/>
    <col min="11256" max="11256" width="1.54296875" style="228" customWidth="1"/>
    <col min="11257" max="11257" width="7.54296875" style="228" customWidth="1"/>
    <col min="11258" max="11258" width="2.54296875" style="228" customWidth="1"/>
    <col min="11259" max="11259" width="22.54296875" style="228" customWidth="1"/>
    <col min="11260" max="11260" width="5.81640625" style="228" customWidth="1"/>
    <col min="11261" max="11281" width="9.54296875" style="228" customWidth="1"/>
    <col min="11282" max="11282" width="9.453125" style="228" customWidth="1"/>
    <col min="11283" max="11283" width="10.453125" style="228" customWidth="1"/>
    <col min="11284" max="11284" width="1.54296875" style="228" customWidth="1"/>
    <col min="11285" max="11511" width="10.54296875" style="228"/>
    <col min="11512" max="11512" width="1.54296875" style="228" customWidth="1"/>
    <col min="11513" max="11513" width="7.54296875" style="228" customWidth="1"/>
    <col min="11514" max="11514" width="2.54296875" style="228" customWidth="1"/>
    <col min="11515" max="11515" width="22.54296875" style="228" customWidth="1"/>
    <col min="11516" max="11516" width="5.81640625" style="228" customWidth="1"/>
    <col min="11517" max="11537" width="9.54296875" style="228" customWidth="1"/>
    <col min="11538" max="11538" width="9.453125" style="228" customWidth="1"/>
    <col min="11539" max="11539" width="10.453125" style="228" customWidth="1"/>
    <col min="11540" max="11540" width="1.54296875" style="228" customWidth="1"/>
    <col min="11541" max="11767" width="10.54296875" style="228"/>
    <col min="11768" max="11768" width="1.54296875" style="228" customWidth="1"/>
    <col min="11769" max="11769" width="7.54296875" style="228" customWidth="1"/>
    <col min="11770" max="11770" width="2.54296875" style="228" customWidth="1"/>
    <col min="11771" max="11771" width="22.54296875" style="228" customWidth="1"/>
    <col min="11772" max="11772" width="5.81640625" style="228" customWidth="1"/>
    <col min="11773" max="11793" width="9.54296875" style="228" customWidth="1"/>
    <col min="11794" max="11794" width="9.453125" style="228" customWidth="1"/>
    <col min="11795" max="11795" width="10.453125" style="228" customWidth="1"/>
    <col min="11796" max="11796" width="1.54296875" style="228" customWidth="1"/>
    <col min="11797" max="12023" width="10.54296875" style="228"/>
    <col min="12024" max="12024" width="1.54296875" style="228" customWidth="1"/>
    <col min="12025" max="12025" width="7.54296875" style="228" customWidth="1"/>
    <col min="12026" max="12026" width="2.54296875" style="228" customWidth="1"/>
    <col min="12027" max="12027" width="22.54296875" style="228" customWidth="1"/>
    <col min="12028" max="12028" width="5.81640625" style="228" customWidth="1"/>
    <col min="12029" max="12049" width="9.54296875" style="228" customWidth="1"/>
    <col min="12050" max="12050" width="9.453125" style="228" customWidth="1"/>
    <col min="12051" max="12051" width="10.453125" style="228" customWidth="1"/>
    <col min="12052" max="12052" width="1.54296875" style="228" customWidth="1"/>
    <col min="12053" max="12279" width="10.54296875" style="228"/>
    <col min="12280" max="12280" width="1.54296875" style="228" customWidth="1"/>
    <col min="12281" max="12281" width="7.54296875" style="228" customWidth="1"/>
    <col min="12282" max="12282" width="2.54296875" style="228" customWidth="1"/>
    <col min="12283" max="12283" width="22.54296875" style="228" customWidth="1"/>
    <col min="12284" max="12284" width="5.81640625" style="228" customWidth="1"/>
    <col min="12285" max="12305" width="9.54296875" style="228" customWidth="1"/>
    <col min="12306" max="12306" width="9.453125" style="228" customWidth="1"/>
    <col min="12307" max="12307" width="10.453125" style="228" customWidth="1"/>
    <col min="12308" max="12308" width="1.54296875" style="228" customWidth="1"/>
    <col min="12309" max="12535" width="10.54296875" style="228"/>
    <col min="12536" max="12536" width="1.54296875" style="228" customWidth="1"/>
    <col min="12537" max="12537" width="7.54296875" style="228" customWidth="1"/>
    <col min="12538" max="12538" width="2.54296875" style="228" customWidth="1"/>
    <col min="12539" max="12539" width="22.54296875" style="228" customWidth="1"/>
    <col min="12540" max="12540" width="5.81640625" style="228" customWidth="1"/>
    <col min="12541" max="12561" width="9.54296875" style="228" customWidth="1"/>
    <col min="12562" max="12562" width="9.453125" style="228" customWidth="1"/>
    <col min="12563" max="12563" width="10.453125" style="228" customWidth="1"/>
    <col min="12564" max="12564" width="1.54296875" style="228" customWidth="1"/>
    <col min="12565" max="12791" width="10.54296875" style="228"/>
    <col min="12792" max="12792" width="1.54296875" style="228" customWidth="1"/>
    <col min="12793" max="12793" width="7.54296875" style="228" customWidth="1"/>
    <col min="12794" max="12794" width="2.54296875" style="228" customWidth="1"/>
    <col min="12795" max="12795" width="22.54296875" style="228" customWidth="1"/>
    <col min="12796" max="12796" width="5.81640625" style="228" customWidth="1"/>
    <col min="12797" max="12817" width="9.54296875" style="228" customWidth="1"/>
    <col min="12818" max="12818" width="9.453125" style="228" customWidth="1"/>
    <col min="12819" max="12819" width="10.453125" style="228" customWidth="1"/>
    <col min="12820" max="12820" width="1.54296875" style="228" customWidth="1"/>
    <col min="12821" max="13047" width="10.54296875" style="228"/>
    <col min="13048" max="13048" width="1.54296875" style="228" customWidth="1"/>
    <col min="13049" max="13049" width="7.54296875" style="228" customWidth="1"/>
    <col min="13050" max="13050" width="2.54296875" style="228" customWidth="1"/>
    <col min="13051" max="13051" width="22.54296875" style="228" customWidth="1"/>
    <col min="13052" max="13052" width="5.81640625" style="228" customWidth="1"/>
    <col min="13053" max="13073" width="9.54296875" style="228" customWidth="1"/>
    <col min="13074" max="13074" width="9.453125" style="228" customWidth="1"/>
    <col min="13075" max="13075" width="10.453125" style="228" customWidth="1"/>
    <col min="13076" max="13076" width="1.54296875" style="228" customWidth="1"/>
    <col min="13077" max="13303" width="10.54296875" style="228"/>
    <col min="13304" max="13304" width="1.54296875" style="228" customWidth="1"/>
    <col min="13305" max="13305" width="7.54296875" style="228" customWidth="1"/>
    <col min="13306" max="13306" width="2.54296875" style="228" customWidth="1"/>
    <col min="13307" max="13307" width="22.54296875" style="228" customWidth="1"/>
    <col min="13308" max="13308" width="5.81640625" style="228" customWidth="1"/>
    <col min="13309" max="13329" width="9.54296875" style="228" customWidth="1"/>
    <col min="13330" max="13330" width="9.453125" style="228" customWidth="1"/>
    <col min="13331" max="13331" width="10.453125" style="228" customWidth="1"/>
    <col min="13332" max="13332" width="1.54296875" style="228" customWidth="1"/>
    <col min="13333" max="13559" width="10.54296875" style="228"/>
    <col min="13560" max="13560" width="1.54296875" style="228" customWidth="1"/>
    <col min="13561" max="13561" width="7.54296875" style="228" customWidth="1"/>
    <col min="13562" max="13562" width="2.54296875" style="228" customWidth="1"/>
    <col min="13563" max="13563" width="22.54296875" style="228" customWidth="1"/>
    <col min="13564" max="13564" width="5.81640625" style="228" customWidth="1"/>
    <col min="13565" max="13585" width="9.54296875" style="228" customWidth="1"/>
    <col min="13586" max="13586" width="9.453125" style="228" customWidth="1"/>
    <col min="13587" max="13587" width="10.453125" style="228" customWidth="1"/>
    <col min="13588" max="13588" width="1.54296875" style="228" customWidth="1"/>
    <col min="13589" max="13815" width="10.54296875" style="228"/>
    <col min="13816" max="13816" width="1.54296875" style="228" customWidth="1"/>
    <col min="13817" max="13817" width="7.54296875" style="228" customWidth="1"/>
    <col min="13818" max="13818" width="2.54296875" style="228" customWidth="1"/>
    <col min="13819" max="13819" width="22.54296875" style="228" customWidth="1"/>
    <col min="13820" max="13820" width="5.81640625" style="228" customWidth="1"/>
    <col min="13821" max="13841" width="9.54296875" style="228" customWidth="1"/>
    <col min="13842" max="13842" width="9.453125" style="228" customWidth="1"/>
    <col min="13843" max="13843" width="10.453125" style="228" customWidth="1"/>
    <col min="13844" max="13844" width="1.54296875" style="228" customWidth="1"/>
    <col min="13845" max="14071" width="10.54296875" style="228"/>
    <col min="14072" max="14072" width="1.54296875" style="228" customWidth="1"/>
    <col min="14073" max="14073" width="7.54296875" style="228" customWidth="1"/>
    <col min="14074" max="14074" width="2.54296875" style="228" customWidth="1"/>
    <col min="14075" max="14075" width="22.54296875" style="228" customWidth="1"/>
    <col min="14076" max="14076" width="5.81640625" style="228" customWidth="1"/>
    <col min="14077" max="14097" width="9.54296875" style="228" customWidth="1"/>
    <col min="14098" max="14098" width="9.453125" style="228" customWidth="1"/>
    <col min="14099" max="14099" width="10.453125" style="228" customWidth="1"/>
    <col min="14100" max="14100" width="1.54296875" style="228" customWidth="1"/>
    <col min="14101" max="14327" width="10.54296875" style="228"/>
    <col min="14328" max="14328" width="1.54296875" style="228" customWidth="1"/>
    <col min="14329" max="14329" width="7.54296875" style="228" customWidth="1"/>
    <col min="14330" max="14330" width="2.54296875" style="228" customWidth="1"/>
    <col min="14331" max="14331" width="22.54296875" style="228" customWidth="1"/>
    <col min="14332" max="14332" width="5.81640625" style="228" customWidth="1"/>
    <col min="14333" max="14353" width="9.54296875" style="228" customWidth="1"/>
    <col min="14354" max="14354" width="9.453125" style="228" customWidth="1"/>
    <col min="14355" max="14355" width="10.453125" style="228" customWidth="1"/>
    <col min="14356" max="14356" width="1.54296875" style="228" customWidth="1"/>
    <col min="14357" max="14583" width="10.54296875" style="228"/>
    <col min="14584" max="14584" width="1.54296875" style="228" customWidth="1"/>
    <col min="14585" max="14585" width="7.54296875" style="228" customWidth="1"/>
    <col min="14586" max="14586" width="2.54296875" style="228" customWidth="1"/>
    <col min="14587" max="14587" width="22.54296875" style="228" customWidth="1"/>
    <col min="14588" max="14588" width="5.81640625" style="228" customWidth="1"/>
    <col min="14589" max="14609" width="9.54296875" style="228" customWidth="1"/>
    <col min="14610" max="14610" width="9.453125" style="228" customWidth="1"/>
    <col min="14611" max="14611" width="10.453125" style="228" customWidth="1"/>
    <col min="14612" max="14612" width="1.54296875" style="228" customWidth="1"/>
    <col min="14613" max="14839" width="10.54296875" style="228"/>
    <col min="14840" max="14840" width="1.54296875" style="228" customWidth="1"/>
    <col min="14841" max="14841" width="7.54296875" style="228" customWidth="1"/>
    <col min="14842" max="14842" width="2.54296875" style="228" customWidth="1"/>
    <col min="14843" max="14843" width="22.54296875" style="228" customWidth="1"/>
    <col min="14844" max="14844" width="5.81640625" style="228" customWidth="1"/>
    <col min="14845" max="14865" width="9.54296875" style="228" customWidth="1"/>
    <col min="14866" max="14866" width="9.453125" style="228" customWidth="1"/>
    <col min="14867" max="14867" width="10.453125" style="228" customWidth="1"/>
    <col min="14868" max="14868" width="1.54296875" style="228" customWidth="1"/>
    <col min="14869" max="15095" width="10.54296875" style="228"/>
    <col min="15096" max="15096" width="1.54296875" style="228" customWidth="1"/>
    <col min="15097" max="15097" width="7.54296875" style="228" customWidth="1"/>
    <col min="15098" max="15098" width="2.54296875" style="228" customWidth="1"/>
    <col min="15099" max="15099" width="22.54296875" style="228" customWidth="1"/>
    <col min="15100" max="15100" width="5.81640625" style="228" customWidth="1"/>
    <col min="15101" max="15121" width="9.54296875" style="228" customWidth="1"/>
    <col min="15122" max="15122" width="9.453125" style="228" customWidth="1"/>
    <col min="15123" max="15123" width="10.453125" style="228" customWidth="1"/>
    <col min="15124" max="15124" width="1.54296875" style="228" customWidth="1"/>
    <col min="15125" max="15351" width="10.54296875" style="228"/>
    <col min="15352" max="15352" width="1.54296875" style="228" customWidth="1"/>
    <col min="15353" max="15353" width="7.54296875" style="228" customWidth="1"/>
    <col min="15354" max="15354" width="2.54296875" style="228" customWidth="1"/>
    <col min="15355" max="15355" width="22.54296875" style="228" customWidth="1"/>
    <col min="15356" max="15356" width="5.81640625" style="228" customWidth="1"/>
    <col min="15357" max="15377" width="9.54296875" style="228" customWidth="1"/>
    <col min="15378" max="15378" width="9.453125" style="228" customWidth="1"/>
    <col min="15379" max="15379" width="10.453125" style="228" customWidth="1"/>
    <col min="15380" max="15380" width="1.54296875" style="228" customWidth="1"/>
    <col min="15381" max="15607" width="10.54296875" style="228"/>
    <col min="15608" max="15608" width="1.54296875" style="228" customWidth="1"/>
    <col min="15609" max="15609" width="7.54296875" style="228" customWidth="1"/>
    <col min="15610" max="15610" width="2.54296875" style="228" customWidth="1"/>
    <col min="15611" max="15611" width="22.54296875" style="228" customWidth="1"/>
    <col min="15612" max="15612" width="5.81640625" style="228" customWidth="1"/>
    <col min="15613" max="15633" width="9.54296875" style="228" customWidth="1"/>
    <col min="15634" max="15634" width="9.453125" style="228" customWidth="1"/>
    <col min="15635" max="15635" width="10.453125" style="228" customWidth="1"/>
    <col min="15636" max="15636" width="1.54296875" style="228" customWidth="1"/>
    <col min="15637" max="15863" width="10.54296875" style="228"/>
    <col min="15864" max="15864" width="1.54296875" style="228" customWidth="1"/>
    <col min="15865" max="15865" width="7.54296875" style="228" customWidth="1"/>
    <col min="15866" max="15866" width="2.54296875" style="228" customWidth="1"/>
    <col min="15867" max="15867" width="22.54296875" style="228" customWidth="1"/>
    <col min="15868" max="15868" width="5.81640625" style="228" customWidth="1"/>
    <col min="15869" max="15889" width="9.54296875" style="228" customWidth="1"/>
    <col min="15890" max="15890" width="9.453125" style="228" customWidth="1"/>
    <col min="15891" max="15891" width="10.453125" style="228" customWidth="1"/>
    <col min="15892" max="15892" width="1.54296875" style="228" customWidth="1"/>
    <col min="15893" max="16119" width="10.54296875" style="228"/>
    <col min="16120" max="16120" width="1.54296875" style="228" customWidth="1"/>
    <col min="16121" max="16121" width="7.54296875" style="228" customWidth="1"/>
    <col min="16122" max="16122" width="2.54296875" style="228" customWidth="1"/>
    <col min="16123" max="16123" width="22.54296875" style="228" customWidth="1"/>
    <col min="16124" max="16124" width="5.81640625" style="228" customWidth="1"/>
    <col min="16125" max="16145" width="9.54296875" style="228" customWidth="1"/>
    <col min="16146" max="16146" width="9.453125" style="228" customWidth="1"/>
    <col min="16147" max="16147" width="10.453125" style="228" customWidth="1"/>
    <col min="16148" max="16148" width="1.54296875" style="228" customWidth="1"/>
    <col min="16149" max="16384" width="10.54296875" style="228"/>
  </cols>
  <sheetData>
    <row r="1" spans="1:120" s="202" customFormat="1" ht="21" customHeight="1">
      <c r="A1" s="200"/>
      <c r="B1" s="1063" t="s">
        <v>397</v>
      </c>
      <c r="C1" s="1063"/>
      <c r="D1" s="1063"/>
      <c r="E1" s="1063"/>
      <c r="F1" s="1063"/>
      <c r="G1" s="1063"/>
      <c r="H1" s="1063"/>
      <c r="I1" s="1063"/>
      <c r="J1" s="1063"/>
      <c r="K1" s="1063"/>
      <c r="L1" s="1063"/>
      <c r="M1" s="1063"/>
      <c r="N1" s="1063"/>
      <c r="O1" s="1063"/>
      <c r="P1" s="1063"/>
      <c r="Q1" s="1063"/>
      <c r="R1" s="1063"/>
      <c r="S1" s="1063"/>
      <c r="T1" s="1063"/>
      <c r="U1" s="1063"/>
      <c r="V1" s="1063"/>
      <c r="W1" s="1063"/>
      <c r="X1" s="1063"/>
      <c r="Y1" s="1063"/>
      <c r="Z1" s="1063"/>
      <c r="AA1" s="1222"/>
      <c r="AB1" s="201"/>
      <c r="AC1" s="201"/>
      <c r="AD1" s="201"/>
      <c r="AE1" s="201"/>
      <c r="AF1" s="201"/>
      <c r="AG1" s="201"/>
      <c r="AH1" s="201"/>
      <c r="AI1" s="201"/>
      <c r="AJ1" s="201"/>
      <c r="AK1" s="201"/>
      <c r="AL1" s="201"/>
      <c r="AN1" s="201"/>
      <c r="AO1" s="201"/>
      <c r="AP1" s="201"/>
      <c r="AQ1" s="201"/>
      <c r="AR1" s="201"/>
      <c r="AS1" s="201"/>
      <c r="AT1" s="201"/>
      <c r="AU1" s="203"/>
      <c r="AV1" s="203"/>
      <c r="AW1" s="203"/>
      <c r="AX1" s="203"/>
      <c r="AY1" s="203"/>
      <c r="AZ1" s="203"/>
      <c r="BA1" s="203"/>
      <c r="BB1" s="203"/>
      <c r="BC1" s="203"/>
      <c r="BD1" s="203"/>
      <c r="BE1" s="203"/>
      <c r="BF1" s="203"/>
      <c r="BG1" s="203"/>
      <c r="BH1" s="203"/>
      <c r="BI1" s="203"/>
      <c r="BJ1" s="203"/>
      <c r="BK1" s="203"/>
      <c r="BL1" s="203"/>
      <c r="BM1" s="203"/>
      <c r="BN1" s="203"/>
      <c r="BO1" s="203"/>
      <c r="BP1" s="203"/>
      <c r="BQ1" s="203"/>
      <c r="BR1" s="203"/>
      <c r="BS1" s="203"/>
      <c r="BT1" s="203"/>
      <c r="BU1" s="203"/>
      <c r="BV1" s="203"/>
      <c r="BW1" s="203"/>
      <c r="BX1" s="203"/>
      <c r="BY1" s="203"/>
      <c r="BZ1" s="203"/>
      <c r="CA1" s="203"/>
      <c r="CB1" s="203"/>
      <c r="CC1" s="203"/>
      <c r="CD1" s="203"/>
      <c r="CE1" s="203"/>
      <c r="CF1" s="203"/>
      <c r="CG1" s="203"/>
      <c r="CH1" s="203"/>
      <c r="CI1" s="203"/>
      <c r="CJ1" s="203"/>
      <c r="CK1" s="203"/>
      <c r="CL1" s="203"/>
      <c r="CM1" s="203"/>
      <c r="CN1" s="203"/>
      <c r="CO1" s="203"/>
      <c r="CP1" s="203"/>
      <c r="CQ1" s="203"/>
      <c r="CR1" s="203"/>
      <c r="CS1" s="203"/>
      <c r="CT1" s="203"/>
      <c r="CU1" s="203"/>
      <c r="CV1" s="203"/>
      <c r="CW1" s="203"/>
      <c r="CX1" s="203"/>
      <c r="CY1" s="203"/>
      <c r="CZ1" s="203"/>
      <c r="DA1" s="203"/>
      <c r="DB1" s="203"/>
      <c r="DC1" s="203"/>
      <c r="DD1" s="203"/>
      <c r="DE1" s="203"/>
      <c r="DF1" s="203"/>
      <c r="DG1" s="203"/>
      <c r="DH1" s="203"/>
      <c r="DI1" s="203"/>
      <c r="DJ1" s="203"/>
      <c r="DK1" s="203"/>
      <c r="DL1" s="203"/>
      <c r="DM1" s="203"/>
      <c r="DN1" s="203"/>
      <c r="DO1" s="203"/>
      <c r="DP1" s="204"/>
    </row>
    <row r="2" spans="1:120" s="202" customFormat="1" ht="12.75" customHeight="1">
      <c r="A2" s="200"/>
      <c r="B2" s="205"/>
      <c r="C2" s="206"/>
      <c r="D2" s="206"/>
      <c r="E2" s="206"/>
      <c r="F2" s="206"/>
      <c r="G2" s="206"/>
      <c r="H2" s="206"/>
      <c r="I2" s="206"/>
      <c r="J2" s="206"/>
      <c r="K2" s="206"/>
      <c r="L2" s="206"/>
      <c r="M2" s="206"/>
      <c r="N2" s="206"/>
      <c r="O2" s="206"/>
      <c r="P2" s="206"/>
      <c r="Q2" s="206"/>
      <c r="R2" s="206"/>
      <c r="S2" s="206"/>
      <c r="T2" s="206"/>
      <c r="U2" s="206"/>
      <c r="V2" s="206"/>
      <c r="W2" s="206"/>
      <c r="X2" s="206"/>
      <c r="Y2" s="206"/>
      <c r="Z2" s="206"/>
      <c r="AA2" s="201"/>
      <c r="AB2" s="201"/>
      <c r="AC2" s="201"/>
      <c r="AD2" s="201"/>
      <c r="AE2" s="201"/>
      <c r="AF2" s="201"/>
      <c r="AG2" s="201"/>
      <c r="AH2" s="201"/>
      <c r="AI2" s="201"/>
      <c r="AJ2" s="201"/>
      <c r="AK2" s="201"/>
      <c r="AL2" s="201"/>
      <c r="AN2" s="201"/>
      <c r="AO2" s="201"/>
      <c r="AP2" s="201"/>
      <c r="AQ2" s="201"/>
      <c r="AR2" s="201"/>
      <c r="AS2" s="201"/>
      <c r="AT2" s="201"/>
      <c r="AU2" s="203"/>
      <c r="AV2" s="203"/>
      <c r="AW2" s="203"/>
      <c r="AX2" s="203"/>
      <c r="AY2" s="203"/>
      <c r="AZ2" s="203"/>
      <c r="BA2" s="203"/>
      <c r="BB2" s="203"/>
      <c r="BC2" s="203"/>
      <c r="BD2" s="203"/>
      <c r="BE2" s="203"/>
      <c r="BF2" s="203"/>
      <c r="BG2" s="203"/>
      <c r="BH2" s="203"/>
      <c r="BI2" s="203"/>
      <c r="BJ2" s="203"/>
      <c r="BK2" s="203"/>
      <c r="BL2" s="203"/>
      <c r="BM2" s="203"/>
      <c r="BN2" s="203"/>
      <c r="BO2" s="203"/>
      <c r="BP2" s="203"/>
      <c r="BQ2" s="203"/>
      <c r="BR2" s="203"/>
      <c r="BS2" s="203"/>
      <c r="BT2" s="203"/>
      <c r="BU2" s="203"/>
      <c r="BV2" s="203"/>
      <c r="BW2" s="203"/>
      <c r="BX2" s="203"/>
      <c r="BY2" s="203"/>
      <c r="BZ2" s="203"/>
      <c r="CA2" s="203"/>
      <c r="CB2" s="203"/>
      <c r="CC2" s="203"/>
      <c r="CD2" s="203"/>
      <c r="CE2" s="203"/>
      <c r="CF2" s="203"/>
      <c r="CG2" s="203"/>
      <c r="CH2" s="203"/>
      <c r="CI2" s="203"/>
      <c r="CJ2" s="203"/>
      <c r="CK2" s="203"/>
      <c r="CL2" s="203"/>
      <c r="CM2" s="203"/>
      <c r="CN2" s="203"/>
      <c r="CO2" s="203"/>
      <c r="CP2" s="203"/>
      <c r="CQ2" s="203"/>
      <c r="CR2" s="203"/>
      <c r="CS2" s="203"/>
      <c r="CT2" s="203"/>
      <c r="CU2" s="203"/>
      <c r="CV2" s="203"/>
      <c r="CW2" s="203"/>
      <c r="CX2" s="203"/>
      <c r="CY2" s="203"/>
      <c r="CZ2" s="203"/>
      <c r="DA2" s="203"/>
      <c r="DB2" s="203"/>
      <c r="DC2" s="203"/>
      <c r="DD2" s="203"/>
      <c r="DE2" s="203"/>
      <c r="DF2" s="203"/>
      <c r="DG2" s="203"/>
      <c r="DH2" s="203"/>
      <c r="DI2" s="203"/>
      <c r="DJ2" s="203"/>
      <c r="DK2" s="203"/>
      <c r="DL2" s="203"/>
      <c r="DM2" s="203"/>
      <c r="DN2" s="203"/>
      <c r="DO2" s="203"/>
      <c r="DP2" s="204"/>
    </row>
    <row r="3" spans="1:120" s="202" customFormat="1" ht="12" customHeight="1" thickBot="1">
      <c r="A3" s="207"/>
      <c r="B3" s="208"/>
      <c r="C3" s="209"/>
      <c r="D3" s="209" t="s">
        <v>272</v>
      </c>
      <c r="E3" s="210"/>
      <c r="F3" s="210" t="s">
        <v>273</v>
      </c>
      <c r="G3" s="210"/>
      <c r="H3" s="210"/>
      <c r="I3" s="210"/>
      <c r="J3" s="210"/>
      <c r="K3" s="210"/>
      <c r="L3" s="210"/>
      <c r="M3" s="210"/>
      <c r="N3" s="210"/>
      <c r="O3" s="210"/>
      <c r="P3" s="211"/>
      <c r="Q3" s="210"/>
      <c r="R3" s="210"/>
      <c r="S3" s="210"/>
      <c r="T3" s="210"/>
      <c r="U3" s="210"/>
      <c r="V3" s="210"/>
      <c r="W3" s="210"/>
      <c r="X3" s="210"/>
      <c r="Y3" s="208"/>
      <c r="Z3" s="208"/>
      <c r="AA3" s="201"/>
      <c r="AB3" s="201"/>
      <c r="AC3" s="201"/>
      <c r="AD3" s="201"/>
      <c r="AE3" s="201"/>
      <c r="AF3" s="201"/>
      <c r="AG3" s="201"/>
      <c r="AH3" s="201"/>
      <c r="AI3" s="201"/>
      <c r="AJ3" s="201"/>
      <c r="AK3" s="201"/>
      <c r="AL3" s="201"/>
      <c r="AM3" s="201"/>
      <c r="AN3" s="201"/>
      <c r="AO3" s="201"/>
      <c r="AP3" s="201"/>
      <c r="AQ3" s="201"/>
      <c r="AR3" s="201"/>
      <c r="AS3" s="201"/>
      <c r="AT3" s="201"/>
      <c r="AU3" s="201"/>
      <c r="AV3" s="201"/>
      <c r="AW3" s="201"/>
      <c r="AX3" s="201"/>
      <c r="AY3" s="201"/>
      <c r="AZ3" s="201"/>
      <c r="BA3" s="201"/>
      <c r="BB3" s="201"/>
      <c r="BC3" s="201"/>
      <c r="BD3" s="201"/>
      <c r="BE3" s="201"/>
      <c r="BF3" s="201"/>
      <c r="BG3" s="201"/>
      <c r="BH3" s="201"/>
      <c r="BI3" s="201"/>
      <c r="BJ3" s="201"/>
      <c r="BK3" s="201"/>
      <c r="BL3" s="201"/>
      <c r="BM3" s="201"/>
      <c r="BN3" s="201"/>
      <c r="BO3" s="201"/>
      <c r="BP3" s="201"/>
      <c r="BQ3" s="201"/>
      <c r="BR3" s="201"/>
      <c r="BS3" s="201"/>
      <c r="BT3" s="201"/>
      <c r="BU3" s="201"/>
      <c r="BV3" s="201"/>
      <c r="BW3" s="201"/>
      <c r="BX3" s="201"/>
      <c r="BY3" s="201"/>
      <c r="BZ3" s="201"/>
      <c r="CA3" s="201"/>
      <c r="CB3" s="201"/>
      <c r="CC3" s="201"/>
      <c r="CD3" s="201"/>
      <c r="CE3" s="201"/>
      <c r="CF3" s="201"/>
      <c r="CG3" s="201"/>
      <c r="CH3" s="201"/>
      <c r="CI3" s="201"/>
      <c r="CJ3" s="201"/>
      <c r="CK3" s="201"/>
      <c r="CL3" s="201"/>
      <c r="CM3" s="201"/>
      <c r="CN3" s="201"/>
      <c r="CO3" s="201"/>
      <c r="CP3" s="201"/>
      <c r="CQ3" s="201"/>
      <c r="CR3" s="201"/>
      <c r="CS3" s="201"/>
      <c r="CT3" s="201"/>
      <c r="CU3" s="201"/>
      <c r="CV3" s="201"/>
      <c r="CW3" s="201"/>
      <c r="CX3" s="201"/>
      <c r="CY3" s="201"/>
      <c r="CZ3" s="201"/>
      <c r="DA3" s="201"/>
      <c r="DB3" s="201"/>
      <c r="DC3" s="201"/>
      <c r="DD3" s="201"/>
      <c r="DE3" s="201"/>
      <c r="DF3" s="201"/>
      <c r="DG3" s="201"/>
      <c r="DH3" s="201"/>
      <c r="DI3" s="201"/>
      <c r="DJ3" s="201"/>
      <c r="DK3" s="201"/>
      <c r="DL3" s="201"/>
      <c r="DM3" s="201"/>
      <c r="DN3" s="201"/>
      <c r="DO3" s="201"/>
      <c r="DP3" s="201"/>
    </row>
    <row r="4" spans="1:120" s="227" customFormat="1" ht="24.75" customHeight="1" thickBot="1">
      <c r="A4" s="212"/>
      <c r="B4" s="213" t="s">
        <v>275</v>
      </c>
      <c r="C4" s="214" t="s">
        <v>276</v>
      </c>
      <c r="D4" s="214" t="s">
        <v>277</v>
      </c>
      <c r="E4" s="215" t="s">
        <v>278</v>
      </c>
      <c r="F4" s="216" t="s">
        <v>398</v>
      </c>
      <c r="G4" s="217" t="s">
        <v>236</v>
      </c>
      <c r="H4" s="218" t="s">
        <v>256</v>
      </c>
      <c r="I4" s="218" t="s">
        <v>238</v>
      </c>
      <c r="J4" s="218" t="s">
        <v>239</v>
      </c>
      <c r="K4" s="218" t="s">
        <v>240</v>
      </c>
      <c r="L4" s="219" t="s">
        <v>279</v>
      </c>
      <c r="M4" s="218" t="s">
        <v>242</v>
      </c>
      <c r="N4" s="218" t="s">
        <v>243</v>
      </c>
      <c r="O4" s="218" t="s">
        <v>244</v>
      </c>
      <c r="P4" s="220" t="s">
        <v>280</v>
      </c>
      <c r="Q4" s="220" t="s">
        <v>246</v>
      </c>
      <c r="R4" s="221" t="s">
        <v>247</v>
      </c>
      <c r="S4" s="222" t="s">
        <v>248</v>
      </c>
      <c r="T4" s="223" t="s">
        <v>281</v>
      </c>
      <c r="U4" s="221" t="s">
        <v>250</v>
      </c>
      <c r="V4" s="221" t="s">
        <v>251</v>
      </c>
      <c r="W4" s="220" t="s">
        <v>282</v>
      </c>
      <c r="X4" s="221" t="s">
        <v>253</v>
      </c>
      <c r="Y4" s="1029" t="s">
        <v>254</v>
      </c>
      <c r="Z4" s="208"/>
      <c r="AA4" s="1223" t="s">
        <v>255</v>
      </c>
      <c r="AB4" s="224"/>
      <c r="AC4" s="225"/>
      <c r="AD4" s="225"/>
      <c r="AE4" s="225"/>
      <c r="AF4" s="225"/>
      <c r="AG4" s="225"/>
      <c r="AH4" s="225"/>
      <c r="AI4" s="225"/>
      <c r="AJ4" s="225"/>
      <c r="AK4" s="225"/>
      <c r="AL4" s="225"/>
      <c r="AM4" s="225"/>
      <c r="AN4" s="225"/>
      <c r="AO4" s="225"/>
      <c r="AP4" s="225"/>
      <c r="AQ4" s="225"/>
      <c r="AR4" s="225"/>
      <c r="AS4" s="225"/>
      <c r="AT4" s="225"/>
      <c r="AU4" s="226"/>
      <c r="AV4" s="225"/>
      <c r="AW4" s="225"/>
      <c r="AX4" s="225"/>
      <c r="AY4" s="225"/>
      <c r="AZ4" s="225"/>
      <c r="BA4" s="225"/>
      <c r="BB4" s="225"/>
      <c r="BC4" s="225"/>
      <c r="BD4" s="225"/>
      <c r="BE4" s="225"/>
      <c r="BF4" s="225"/>
      <c r="BG4" s="225"/>
      <c r="BH4" s="225"/>
      <c r="BI4" s="225"/>
      <c r="BJ4" s="225"/>
      <c r="BK4" s="225"/>
      <c r="BL4" s="225"/>
      <c r="BM4" s="225"/>
      <c r="BN4" s="225"/>
      <c r="BO4" s="225"/>
      <c r="BP4" s="225"/>
      <c r="BQ4" s="225"/>
      <c r="BR4" s="225"/>
      <c r="BS4" s="225"/>
      <c r="BT4" s="225"/>
      <c r="BU4" s="225"/>
      <c r="BV4" s="225"/>
      <c r="BW4" s="225"/>
      <c r="BX4" s="225"/>
      <c r="BY4" s="225"/>
      <c r="BZ4" s="225"/>
      <c r="CA4" s="225"/>
      <c r="CB4" s="225"/>
      <c r="CC4" s="225"/>
      <c r="CD4" s="225"/>
      <c r="CE4" s="225"/>
      <c r="CG4" s="225"/>
      <c r="CH4" s="225"/>
      <c r="CI4" s="225"/>
      <c r="CJ4" s="225"/>
      <c r="CK4" s="225"/>
      <c r="CL4" s="225"/>
      <c r="CM4" s="225"/>
      <c r="CN4" s="225"/>
      <c r="CO4" s="225"/>
      <c r="CP4" s="225"/>
      <c r="CQ4" s="225"/>
      <c r="CR4" s="225"/>
      <c r="CS4" s="225"/>
      <c r="CT4" s="225"/>
      <c r="CU4" s="225"/>
      <c r="CV4" s="225"/>
      <c r="CW4" s="225"/>
      <c r="CX4" s="225"/>
      <c r="CY4" s="225"/>
      <c r="CZ4" s="225"/>
      <c r="DA4" s="225"/>
      <c r="DB4" s="225"/>
      <c r="DC4" s="225"/>
      <c r="DD4" s="225"/>
      <c r="DE4" s="225"/>
      <c r="DF4" s="225"/>
      <c r="DG4" s="225"/>
      <c r="DH4" s="225"/>
      <c r="DI4" s="225"/>
      <c r="DJ4" s="225"/>
      <c r="DK4" s="225"/>
      <c r="DL4" s="225"/>
      <c r="DM4" s="225"/>
      <c r="DO4" s="225"/>
      <c r="DP4" s="225"/>
    </row>
    <row r="5" spans="1:120" ht="12.75" customHeight="1">
      <c r="B5" s="229"/>
      <c r="C5" s="286"/>
      <c r="D5" s="287" t="s">
        <v>399</v>
      </c>
      <c r="E5" s="288" t="s">
        <v>400</v>
      </c>
      <c r="F5" s="289"/>
      <c r="G5" s="290" t="s">
        <v>401</v>
      </c>
      <c r="H5" s="291" t="s">
        <v>401</v>
      </c>
      <c r="I5" s="291" t="s">
        <v>401</v>
      </c>
      <c r="J5" s="290" t="s">
        <v>401</v>
      </c>
      <c r="K5" s="290" t="s">
        <v>401</v>
      </c>
      <c r="L5" s="292" t="s">
        <v>401</v>
      </c>
      <c r="M5" s="230" t="s">
        <v>401</v>
      </c>
      <c r="N5" s="293" t="s">
        <v>401</v>
      </c>
      <c r="O5" s="230" t="s">
        <v>401</v>
      </c>
      <c r="P5" s="230" t="s">
        <v>401</v>
      </c>
      <c r="Q5" s="230" t="s">
        <v>401</v>
      </c>
      <c r="R5" s="291" t="s">
        <v>401</v>
      </c>
      <c r="S5" s="290" t="s">
        <v>401</v>
      </c>
      <c r="T5" s="294" t="s">
        <v>401</v>
      </c>
      <c r="U5" s="290" t="s">
        <v>401</v>
      </c>
      <c r="V5" s="290" t="s">
        <v>401</v>
      </c>
      <c r="W5" s="291" t="s">
        <v>401</v>
      </c>
      <c r="X5" s="291" t="s">
        <v>401</v>
      </c>
      <c r="Y5" s="1030" t="s">
        <v>401</v>
      </c>
      <c r="Z5" s="208"/>
      <c r="AA5" s="1224"/>
    </row>
    <row r="6" spans="1:120" ht="12.75" customHeight="1">
      <c r="B6" s="231"/>
      <c r="C6" s="232">
        <v>1</v>
      </c>
      <c r="D6" s="233" t="s">
        <v>145</v>
      </c>
      <c r="E6" s="234" t="s">
        <v>287</v>
      </c>
      <c r="F6" s="235" t="s">
        <v>402</v>
      </c>
      <c r="G6" s="236" t="s">
        <v>401</v>
      </c>
      <c r="H6" s="237" t="s">
        <v>401</v>
      </c>
      <c r="I6" s="237" t="s">
        <v>401</v>
      </c>
      <c r="J6" s="238" t="s">
        <v>401</v>
      </c>
      <c r="K6" s="238" t="s">
        <v>401</v>
      </c>
      <c r="L6" s="237" t="s">
        <v>401</v>
      </c>
      <c r="M6" s="239" t="s">
        <v>401</v>
      </c>
      <c r="N6" s="237" t="s">
        <v>401</v>
      </c>
      <c r="O6" s="239" t="s">
        <v>401</v>
      </c>
      <c r="P6" s="239" t="s">
        <v>401</v>
      </c>
      <c r="Q6" s="239" t="s">
        <v>401</v>
      </c>
      <c r="R6" s="237" t="s">
        <v>401</v>
      </c>
      <c r="S6" s="238" t="s">
        <v>401</v>
      </c>
      <c r="T6" s="238" t="s">
        <v>401</v>
      </c>
      <c r="U6" s="238" t="s">
        <v>401</v>
      </c>
      <c r="V6" s="238" t="s">
        <v>401</v>
      </c>
      <c r="W6" s="830" t="s">
        <v>401</v>
      </c>
      <c r="X6" s="830" t="s">
        <v>401</v>
      </c>
      <c r="Y6" s="1031" t="s">
        <v>401</v>
      </c>
      <c r="Z6" s="208"/>
      <c r="AA6" s="1225"/>
      <c r="AB6" s="240"/>
    </row>
    <row r="7" spans="1:120" ht="12.75" customHeight="1">
      <c r="B7" s="231" t="s">
        <v>403</v>
      </c>
      <c r="C7" s="232">
        <v>2</v>
      </c>
      <c r="D7" s="233" t="s">
        <v>146</v>
      </c>
      <c r="E7" s="234" t="s">
        <v>288</v>
      </c>
      <c r="F7" s="235" t="s">
        <v>404</v>
      </c>
      <c r="G7" s="236" t="s">
        <v>401</v>
      </c>
      <c r="H7" s="237" t="s">
        <v>401</v>
      </c>
      <c r="I7" s="237" t="s">
        <v>401</v>
      </c>
      <c r="J7" s="238" t="s">
        <v>401</v>
      </c>
      <c r="K7" s="238" t="s">
        <v>401</v>
      </c>
      <c r="L7" s="237" t="s">
        <v>401</v>
      </c>
      <c r="M7" s="239" t="s">
        <v>401</v>
      </c>
      <c r="N7" s="237" t="s">
        <v>401</v>
      </c>
      <c r="O7" s="239" t="s">
        <v>401</v>
      </c>
      <c r="P7" s="239" t="s">
        <v>401</v>
      </c>
      <c r="Q7" s="239" t="s">
        <v>401</v>
      </c>
      <c r="R7" s="237" t="s">
        <v>401</v>
      </c>
      <c r="S7" s="238" t="s">
        <v>401</v>
      </c>
      <c r="T7" s="238" t="s">
        <v>401</v>
      </c>
      <c r="U7" s="238" t="s">
        <v>401</v>
      </c>
      <c r="V7" s="241" t="s">
        <v>401</v>
      </c>
      <c r="W7" s="237" t="s">
        <v>401</v>
      </c>
      <c r="X7" s="237" t="s">
        <v>401</v>
      </c>
      <c r="Y7" s="1031" t="s">
        <v>401</v>
      </c>
      <c r="Z7" s="208"/>
      <c r="AA7" s="1226"/>
      <c r="AB7" s="240"/>
    </row>
    <row r="8" spans="1:120" ht="12.75" customHeight="1">
      <c r="B8" s="231"/>
      <c r="C8" s="232">
        <v>3</v>
      </c>
      <c r="D8" s="233" t="s">
        <v>286</v>
      </c>
      <c r="E8" s="234" t="s">
        <v>289</v>
      </c>
      <c r="F8" s="235" t="s">
        <v>405</v>
      </c>
      <c r="G8" s="236" t="s">
        <v>401</v>
      </c>
      <c r="H8" s="237" t="s">
        <v>401</v>
      </c>
      <c r="I8" s="237" t="s">
        <v>401</v>
      </c>
      <c r="J8" s="238" t="s">
        <v>401</v>
      </c>
      <c r="K8" s="238" t="s">
        <v>401</v>
      </c>
      <c r="L8" s="237" t="s">
        <v>401</v>
      </c>
      <c r="M8" s="239" t="s">
        <v>401</v>
      </c>
      <c r="N8" s="237" t="s">
        <v>401</v>
      </c>
      <c r="O8" s="239" t="s">
        <v>401</v>
      </c>
      <c r="P8" s="239" t="s">
        <v>401</v>
      </c>
      <c r="Q8" s="239" t="s">
        <v>401</v>
      </c>
      <c r="R8" s="237" t="s">
        <v>401</v>
      </c>
      <c r="S8" s="238" t="s">
        <v>401</v>
      </c>
      <c r="T8" s="238" t="s">
        <v>401</v>
      </c>
      <c r="U8" s="238" t="s">
        <v>401</v>
      </c>
      <c r="V8" s="238" t="s">
        <v>401</v>
      </c>
      <c r="W8" s="831" t="s">
        <v>401</v>
      </c>
      <c r="X8" s="831" t="s">
        <v>401</v>
      </c>
      <c r="Y8" s="1031" t="s">
        <v>401</v>
      </c>
      <c r="Z8" s="208"/>
      <c r="AA8" s="1226"/>
      <c r="AB8" s="240"/>
    </row>
    <row r="9" spans="1:120" ht="12.75" customHeight="1">
      <c r="B9" s="242"/>
      <c r="C9" s="232">
        <v>4</v>
      </c>
      <c r="D9" s="233" t="s">
        <v>406</v>
      </c>
      <c r="E9" s="234"/>
      <c r="F9" s="235"/>
      <c r="G9" s="236" t="s">
        <v>401</v>
      </c>
      <c r="H9" s="237" t="s">
        <v>401</v>
      </c>
      <c r="I9" s="237" t="s">
        <v>401</v>
      </c>
      <c r="J9" s="238" t="s">
        <v>401</v>
      </c>
      <c r="K9" s="238" t="s">
        <v>401</v>
      </c>
      <c r="L9" s="237" t="s">
        <v>401</v>
      </c>
      <c r="M9" s="239" t="s">
        <v>401</v>
      </c>
      <c r="N9" s="237" t="s">
        <v>401</v>
      </c>
      <c r="O9" s="239" t="s">
        <v>401</v>
      </c>
      <c r="P9" s="239" t="s">
        <v>401</v>
      </c>
      <c r="Q9" s="239" t="s">
        <v>401</v>
      </c>
      <c r="R9" s="237" t="s">
        <v>401</v>
      </c>
      <c r="S9" s="238" t="s">
        <v>401</v>
      </c>
      <c r="T9" s="238" t="s">
        <v>401</v>
      </c>
      <c r="U9" s="238" t="s">
        <v>401</v>
      </c>
      <c r="V9" s="238" t="s">
        <v>401</v>
      </c>
      <c r="W9" s="239" t="s">
        <v>401</v>
      </c>
      <c r="X9" s="239" t="s">
        <v>401</v>
      </c>
      <c r="Y9" s="1031" t="s">
        <v>401</v>
      </c>
      <c r="Z9" s="208"/>
      <c r="AA9" s="1226"/>
      <c r="AB9" s="240"/>
    </row>
    <row r="10" spans="1:120" ht="12.75" customHeight="1">
      <c r="B10" s="243"/>
      <c r="C10" s="297"/>
      <c r="D10" s="298" t="s">
        <v>290</v>
      </c>
      <c r="E10" s="299" t="s">
        <v>291</v>
      </c>
      <c r="F10" s="300"/>
      <c r="G10" s="301"/>
      <c r="H10" s="296"/>
      <c r="I10" s="296"/>
      <c r="J10" s="295"/>
      <c r="K10" s="295"/>
      <c r="L10" s="296"/>
      <c r="M10" s="244" t="s">
        <v>401</v>
      </c>
      <c r="N10" s="296"/>
      <c r="O10" s="244" t="s">
        <v>401</v>
      </c>
      <c r="P10" s="244" t="s">
        <v>401</v>
      </c>
      <c r="Q10" s="244" t="s">
        <v>401</v>
      </c>
      <c r="R10" s="296"/>
      <c r="S10" s="295"/>
      <c r="T10" s="295"/>
      <c r="U10" s="295"/>
      <c r="V10" s="295"/>
      <c r="W10" s="244" t="s">
        <v>401</v>
      </c>
      <c r="X10" s="244" t="s">
        <v>401</v>
      </c>
      <c r="Y10" s="1032"/>
      <c r="Z10" s="208"/>
      <c r="AA10" s="1226"/>
      <c r="AB10" s="240"/>
    </row>
    <row r="11" spans="1:120" ht="12.75" customHeight="1">
      <c r="B11" s="245" t="s">
        <v>149</v>
      </c>
      <c r="C11" s="232">
        <v>5</v>
      </c>
      <c r="D11" s="233" t="s">
        <v>407</v>
      </c>
      <c r="E11" s="234" t="s">
        <v>292</v>
      </c>
      <c r="F11" s="235" t="s">
        <v>408</v>
      </c>
      <c r="G11" s="246">
        <v>0</v>
      </c>
      <c r="H11" s="247">
        <v>0</v>
      </c>
      <c r="I11" s="247">
        <v>0</v>
      </c>
      <c r="J11" s="248">
        <v>0</v>
      </c>
      <c r="K11" s="248">
        <v>0</v>
      </c>
      <c r="L11" s="247">
        <v>78.654404646660197</v>
      </c>
      <c r="M11" s="244" t="s">
        <v>401</v>
      </c>
      <c r="N11" s="247">
        <v>0</v>
      </c>
      <c r="O11" s="244" t="s">
        <v>401</v>
      </c>
      <c r="P11" s="244" t="s">
        <v>401</v>
      </c>
      <c r="Q11" s="244" t="s">
        <v>401</v>
      </c>
      <c r="R11" s="247">
        <v>0</v>
      </c>
      <c r="S11" s="248">
        <v>12.100677637947722</v>
      </c>
      <c r="T11" s="248">
        <v>0</v>
      </c>
      <c r="U11" s="248">
        <v>0</v>
      </c>
      <c r="V11" s="248">
        <v>0</v>
      </c>
      <c r="W11" s="244" t="s">
        <v>401</v>
      </c>
      <c r="X11" s="244" t="s">
        <v>401</v>
      </c>
      <c r="Y11" s="1033">
        <v>0</v>
      </c>
      <c r="Z11" s="208"/>
      <c r="AA11" s="1226"/>
      <c r="AB11" s="240"/>
    </row>
    <row r="12" spans="1:120" ht="12.75" customHeight="1">
      <c r="B12" s="249"/>
      <c r="C12" s="232">
        <v>6</v>
      </c>
      <c r="D12" s="233" t="s">
        <v>150</v>
      </c>
      <c r="E12" s="234" t="s">
        <v>293</v>
      </c>
      <c r="F12" s="235" t="s">
        <v>408</v>
      </c>
      <c r="G12" s="246">
        <v>0</v>
      </c>
      <c r="H12" s="247">
        <v>0</v>
      </c>
      <c r="I12" s="247">
        <v>0</v>
      </c>
      <c r="J12" s="248">
        <v>0</v>
      </c>
      <c r="K12" s="248">
        <v>0</v>
      </c>
      <c r="L12" s="247">
        <v>94.152626362735376</v>
      </c>
      <c r="M12" s="244" t="s">
        <v>401</v>
      </c>
      <c r="N12" s="247">
        <v>0</v>
      </c>
      <c r="O12" s="244" t="s">
        <v>401</v>
      </c>
      <c r="P12" s="244" t="s">
        <v>401</v>
      </c>
      <c r="Q12" s="244" t="s">
        <v>401</v>
      </c>
      <c r="R12" s="247">
        <v>0</v>
      </c>
      <c r="S12" s="248">
        <v>0</v>
      </c>
      <c r="T12" s="248">
        <v>0</v>
      </c>
      <c r="U12" s="248">
        <v>0</v>
      </c>
      <c r="V12" s="248">
        <v>0</v>
      </c>
      <c r="W12" s="244" t="s">
        <v>401</v>
      </c>
      <c r="X12" s="244" t="s">
        <v>401</v>
      </c>
      <c r="Y12" s="1033">
        <v>0</v>
      </c>
      <c r="Z12" s="208"/>
      <c r="AA12" s="1226"/>
      <c r="AB12" s="240"/>
    </row>
    <row r="13" spans="1:120" ht="12.75" customHeight="1">
      <c r="B13" s="250" t="s">
        <v>230</v>
      </c>
      <c r="C13" s="297">
        <v>7</v>
      </c>
      <c r="D13" s="298" t="s">
        <v>409</v>
      </c>
      <c r="E13" s="299" t="s">
        <v>295</v>
      </c>
      <c r="F13" s="302" t="s">
        <v>408</v>
      </c>
      <c r="G13" s="303">
        <v>1.8023069528997115</v>
      </c>
      <c r="H13" s="296">
        <v>303186.54417799448</v>
      </c>
      <c r="I13" s="296">
        <v>449.84988749341397</v>
      </c>
      <c r="J13" s="295">
        <v>734.5934709471602</v>
      </c>
      <c r="K13" s="295">
        <v>1136.9308926709423</v>
      </c>
      <c r="L13" s="296">
        <v>2048.9223141364205</v>
      </c>
      <c r="M13" s="244" t="s">
        <v>401</v>
      </c>
      <c r="N13" s="296">
        <v>565.2652695219374</v>
      </c>
      <c r="O13" s="244" t="s">
        <v>401</v>
      </c>
      <c r="P13" s="244" t="s">
        <v>401</v>
      </c>
      <c r="Q13" s="244" t="s">
        <v>401</v>
      </c>
      <c r="R13" s="296">
        <v>5.5032662426868093</v>
      </c>
      <c r="S13" s="295">
        <v>117.06204725388544</v>
      </c>
      <c r="T13" s="295">
        <v>1365.0207582442838</v>
      </c>
      <c r="U13" s="295">
        <v>848.4860621595642</v>
      </c>
      <c r="V13" s="295">
        <v>1018.7904355389095</v>
      </c>
      <c r="W13" s="244" t="s">
        <v>401</v>
      </c>
      <c r="X13" s="244" t="s">
        <v>401</v>
      </c>
      <c r="Y13" s="1032">
        <v>3.5872583573640924</v>
      </c>
      <c r="Z13" s="208"/>
      <c r="AA13" s="1226"/>
      <c r="AB13" s="240"/>
    </row>
    <row r="14" spans="1:120" ht="12.75" customHeight="1">
      <c r="B14" s="250" t="s">
        <v>152</v>
      </c>
      <c r="C14" s="297">
        <v>8</v>
      </c>
      <c r="D14" s="298" t="s">
        <v>152</v>
      </c>
      <c r="E14" s="299" t="s">
        <v>296</v>
      </c>
      <c r="F14" s="302" t="s">
        <v>410</v>
      </c>
      <c r="G14" s="303">
        <v>1.1892640518663544</v>
      </c>
      <c r="H14" s="296">
        <v>153.34911350038988</v>
      </c>
      <c r="I14" s="296">
        <v>1.2255035342116247</v>
      </c>
      <c r="J14" s="295">
        <v>0.41242432884830654</v>
      </c>
      <c r="K14" s="295">
        <v>0.69430962312371147</v>
      </c>
      <c r="L14" s="296">
        <v>23.711257852521332</v>
      </c>
      <c r="M14" s="296">
        <v>4.7796982688630205</v>
      </c>
      <c r="N14" s="296">
        <v>103.47114953156355</v>
      </c>
      <c r="O14" s="296">
        <v>1.049349538119779</v>
      </c>
      <c r="P14" s="244" t="s">
        <v>401</v>
      </c>
      <c r="Q14" s="244" t="s">
        <v>401</v>
      </c>
      <c r="R14" s="296">
        <v>5.1848462843339355E-2</v>
      </c>
      <c r="S14" s="295">
        <v>14.024636261600966</v>
      </c>
      <c r="T14" s="295">
        <v>49.891359855191205</v>
      </c>
      <c r="U14" s="295">
        <v>1.3949265280690462</v>
      </c>
      <c r="V14" s="295">
        <v>894.01048731328137</v>
      </c>
      <c r="W14" s="244" t="s">
        <v>401</v>
      </c>
      <c r="X14" s="244" t="s">
        <v>401</v>
      </c>
      <c r="Y14" s="1032">
        <v>0.43482410484854328</v>
      </c>
      <c r="Z14" s="208"/>
      <c r="AA14" s="1226"/>
      <c r="AB14" s="240"/>
    </row>
    <row r="15" spans="1:120" ht="12.75" customHeight="1">
      <c r="B15" s="250"/>
      <c r="C15" s="297"/>
      <c r="D15" s="298" t="s">
        <v>411</v>
      </c>
      <c r="E15" s="299" t="s">
        <v>298</v>
      </c>
      <c r="F15" s="302"/>
      <c r="G15" s="303"/>
      <c r="H15" s="296"/>
      <c r="I15" s="296"/>
      <c r="J15" s="295"/>
      <c r="K15" s="295"/>
      <c r="L15" s="296"/>
      <c r="M15" s="296" t="s">
        <v>401</v>
      </c>
      <c r="N15" s="296"/>
      <c r="O15" s="296" t="s">
        <v>401</v>
      </c>
      <c r="P15" s="296" t="s">
        <v>401</v>
      </c>
      <c r="Q15" s="296" t="s">
        <v>401</v>
      </c>
      <c r="R15" s="296"/>
      <c r="S15" s="295"/>
      <c r="T15" s="295"/>
      <c r="U15" s="295"/>
      <c r="V15" s="295"/>
      <c r="W15" s="244" t="s">
        <v>401</v>
      </c>
      <c r="X15" s="244" t="s">
        <v>401</v>
      </c>
      <c r="Y15" s="1032"/>
      <c r="Z15" s="208"/>
      <c r="AA15" s="1226"/>
      <c r="AB15" s="240"/>
    </row>
    <row r="16" spans="1:120" ht="12.75" customHeight="1">
      <c r="B16" s="251"/>
      <c r="C16" s="232">
        <v>9</v>
      </c>
      <c r="D16" s="233" t="s">
        <v>154</v>
      </c>
      <c r="E16" s="234" t="s">
        <v>412</v>
      </c>
      <c r="F16" s="235" t="s">
        <v>410</v>
      </c>
      <c r="G16" s="246">
        <v>0.19021420844100209</v>
      </c>
      <c r="H16" s="247">
        <v>183.56813884110457</v>
      </c>
      <c r="I16" s="247">
        <v>2.8260094236066928</v>
      </c>
      <c r="J16" s="248">
        <v>1.8898327182981856</v>
      </c>
      <c r="K16" s="248">
        <v>1.5970512453578309</v>
      </c>
      <c r="L16" s="247">
        <v>12.660883354633102</v>
      </c>
      <c r="M16" s="244" t="s">
        <v>401</v>
      </c>
      <c r="N16" s="247">
        <v>0.33125528106786428</v>
      </c>
      <c r="O16" s="244" t="s">
        <v>401</v>
      </c>
      <c r="P16" s="247" t="s">
        <v>401</v>
      </c>
      <c r="Q16" s="247" t="s">
        <v>401</v>
      </c>
      <c r="R16" s="247">
        <v>1.3785369687158706E-3</v>
      </c>
      <c r="S16" s="248">
        <v>0.80404976966953767</v>
      </c>
      <c r="T16" s="248">
        <v>1.1262279006481224</v>
      </c>
      <c r="U16" s="248">
        <v>0</v>
      </c>
      <c r="V16" s="248">
        <v>5.9528229411398105E-2</v>
      </c>
      <c r="W16" s="244" t="s">
        <v>401</v>
      </c>
      <c r="X16" s="244" t="s">
        <v>401</v>
      </c>
      <c r="Y16" s="1033">
        <v>4.8594258488572462E-2</v>
      </c>
      <c r="Z16" s="208"/>
      <c r="AA16" s="1226"/>
      <c r="AB16" s="240"/>
    </row>
    <row r="17" spans="2:28" ht="12.75" customHeight="1">
      <c r="B17" s="251"/>
      <c r="C17" s="232">
        <v>10</v>
      </c>
      <c r="D17" s="233" t="s">
        <v>155</v>
      </c>
      <c r="E17" s="234" t="s">
        <v>300</v>
      </c>
      <c r="F17" s="235" t="s">
        <v>410</v>
      </c>
      <c r="G17" s="246">
        <v>2.3928122778090821E-2</v>
      </c>
      <c r="H17" s="247">
        <v>130.6258733894</v>
      </c>
      <c r="I17" s="247">
        <v>0.25909232079362582</v>
      </c>
      <c r="J17" s="248">
        <v>62.013879061432924</v>
      </c>
      <c r="K17" s="248">
        <v>4.1999257503946428</v>
      </c>
      <c r="L17" s="247">
        <v>5.1010375954361988</v>
      </c>
      <c r="M17" s="244" t="s">
        <v>401</v>
      </c>
      <c r="N17" s="247">
        <v>0.75268290152837303</v>
      </c>
      <c r="O17" s="244" t="s">
        <v>401</v>
      </c>
      <c r="P17" s="247" t="s">
        <v>401</v>
      </c>
      <c r="Q17" s="252" t="s">
        <v>401</v>
      </c>
      <c r="R17" s="247">
        <v>3.4711425765721515E-4</v>
      </c>
      <c r="S17" s="248">
        <v>0.28208209588334138</v>
      </c>
      <c r="T17" s="248">
        <v>0.49352957045243195</v>
      </c>
      <c r="U17" s="248">
        <v>0</v>
      </c>
      <c r="V17" s="248">
        <v>2.068268433720908E-2</v>
      </c>
      <c r="W17" s="244" t="s">
        <v>401</v>
      </c>
      <c r="X17" s="244" t="s">
        <v>401</v>
      </c>
      <c r="Y17" s="1033">
        <v>3.1595944375687746E-2</v>
      </c>
      <c r="Z17" s="208"/>
      <c r="AA17" s="1226"/>
      <c r="AB17" s="240"/>
    </row>
    <row r="18" spans="2:28" ht="12.75" customHeight="1">
      <c r="B18" s="251"/>
      <c r="C18" s="232">
        <v>11</v>
      </c>
      <c r="D18" s="233" t="s">
        <v>156</v>
      </c>
      <c r="E18" s="234" t="s">
        <v>301</v>
      </c>
      <c r="F18" s="235" t="s">
        <v>410</v>
      </c>
      <c r="G18" s="246">
        <v>1.5193151893951216</v>
      </c>
      <c r="H18" s="247">
        <v>46.477790478023522</v>
      </c>
      <c r="I18" s="247">
        <v>2.2705637435146895</v>
      </c>
      <c r="J18" s="248">
        <v>0.92893375622356389</v>
      </c>
      <c r="K18" s="248">
        <v>6.1106033396955164</v>
      </c>
      <c r="L18" s="247">
        <v>28.294483726972839</v>
      </c>
      <c r="M18" s="244" t="s">
        <v>401</v>
      </c>
      <c r="N18" s="247">
        <v>0.84799283982810347</v>
      </c>
      <c r="O18" s="247" t="s">
        <v>401</v>
      </c>
      <c r="P18" s="244" t="s">
        <v>401</v>
      </c>
      <c r="Q18" s="244" t="s">
        <v>401</v>
      </c>
      <c r="R18" s="247">
        <v>3.8839033284453197E-3</v>
      </c>
      <c r="S18" s="248">
        <v>0.43879733822052047</v>
      </c>
      <c r="T18" s="248">
        <v>0.10593492713733775</v>
      </c>
      <c r="U18" s="248">
        <v>8.6412236766751378E-3</v>
      </c>
      <c r="V18" s="248">
        <v>3.1543656784920028E-2</v>
      </c>
      <c r="W18" s="244" t="s">
        <v>401</v>
      </c>
      <c r="X18" s="244" t="s">
        <v>401</v>
      </c>
      <c r="Y18" s="1033">
        <v>12.426268448597536</v>
      </c>
      <c r="Z18" s="208"/>
      <c r="AA18" s="1226"/>
      <c r="AB18" s="240"/>
    </row>
    <row r="19" spans="2:28" ht="12.75" customHeight="1">
      <c r="B19" s="251"/>
      <c r="C19" s="232">
        <v>12</v>
      </c>
      <c r="D19" s="233" t="s">
        <v>157</v>
      </c>
      <c r="E19" s="234" t="s">
        <v>302</v>
      </c>
      <c r="F19" s="235" t="s">
        <v>410</v>
      </c>
      <c r="G19" s="246">
        <v>7.9427710120857205</v>
      </c>
      <c r="H19" s="247">
        <v>0.43255417088932702</v>
      </c>
      <c r="I19" s="247">
        <v>0.70466249132030534</v>
      </c>
      <c r="J19" s="248">
        <v>4.5160904509408656E-2</v>
      </c>
      <c r="K19" s="248">
        <v>0.31819660077131168</v>
      </c>
      <c r="L19" s="247">
        <v>5.024228798661305</v>
      </c>
      <c r="M19" s="244" t="s">
        <v>401</v>
      </c>
      <c r="N19" s="247">
        <v>154.1704455377355</v>
      </c>
      <c r="O19" s="244" t="s">
        <v>401</v>
      </c>
      <c r="P19" s="244" t="s">
        <v>401</v>
      </c>
      <c r="Q19" s="244" t="s">
        <v>401</v>
      </c>
      <c r="R19" s="247">
        <v>1.3971056237401791E-3</v>
      </c>
      <c r="S19" s="248">
        <v>0.84678503628600255</v>
      </c>
      <c r="T19" s="248">
        <v>1.6750270118470314</v>
      </c>
      <c r="U19" s="248">
        <v>0</v>
      </c>
      <c r="V19" s="248">
        <v>2.4333604543492822</v>
      </c>
      <c r="W19" s="244" t="s">
        <v>401</v>
      </c>
      <c r="X19" s="244" t="s">
        <v>401</v>
      </c>
      <c r="Y19" s="1033">
        <v>3.4287201437307546</v>
      </c>
      <c r="Z19" s="208"/>
      <c r="AA19" s="1226"/>
      <c r="AB19" s="240"/>
    </row>
    <row r="20" spans="2:28" ht="12.75" customHeight="1">
      <c r="B20" s="251"/>
      <c r="C20" s="232">
        <v>13</v>
      </c>
      <c r="D20" s="233" t="s">
        <v>158</v>
      </c>
      <c r="E20" s="234" t="s">
        <v>303</v>
      </c>
      <c r="F20" s="235" t="s">
        <v>410</v>
      </c>
      <c r="G20" s="246">
        <v>0.19050648422748453</v>
      </c>
      <c r="H20" s="247">
        <v>8.2798515664678565</v>
      </c>
      <c r="I20" s="247">
        <v>1.8968763832315618</v>
      </c>
      <c r="J20" s="248">
        <v>0.27195644125307067</v>
      </c>
      <c r="K20" s="248">
        <v>0.32150713197234404</v>
      </c>
      <c r="L20" s="247">
        <v>13.900344479181326</v>
      </c>
      <c r="M20" s="244" t="s">
        <v>401</v>
      </c>
      <c r="N20" s="247">
        <v>35.014562215526212</v>
      </c>
      <c r="O20" s="244" t="s">
        <v>401</v>
      </c>
      <c r="P20" s="244" t="s">
        <v>401</v>
      </c>
      <c r="Q20" s="244" t="s">
        <v>401</v>
      </c>
      <c r="R20" s="247">
        <v>2.0891849955130271E-3</v>
      </c>
      <c r="S20" s="248">
        <v>4.4083239895531872</v>
      </c>
      <c r="T20" s="248">
        <v>3.4641711562169055</v>
      </c>
      <c r="U20" s="248">
        <v>1.0245476809242864E-3</v>
      </c>
      <c r="V20" s="248">
        <v>0.46517815033159454</v>
      </c>
      <c r="W20" s="244" t="s">
        <v>401</v>
      </c>
      <c r="X20" s="244" t="s">
        <v>401</v>
      </c>
      <c r="Y20" s="1033">
        <v>1.3375296095617317E-3</v>
      </c>
      <c r="Z20" s="208"/>
      <c r="AA20" s="1226"/>
      <c r="AB20" s="240"/>
    </row>
    <row r="21" spans="2:28" ht="12.75" customHeight="1">
      <c r="B21" s="251"/>
      <c r="C21" s="232">
        <v>14</v>
      </c>
      <c r="D21" s="233" t="s">
        <v>231</v>
      </c>
      <c r="E21" s="234" t="s">
        <v>304</v>
      </c>
      <c r="F21" s="235" t="s">
        <v>410</v>
      </c>
      <c r="G21" s="246">
        <v>19.452719415476864</v>
      </c>
      <c r="H21" s="247">
        <v>2485.7936156768601</v>
      </c>
      <c r="I21" s="247">
        <v>2.2005951866315998</v>
      </c>
      <c r="J21" s="248">
        <v>4.9334387522613321E-2</v>
      </c>
      <c r="K21" s="248">
        <v>3.3160861193743973</v>
      </c>
      <c r="L21" s="247">
        <v>56.088660943384973</v>
      </c>
      <c r="M21" s="247" t="s">
        <v>401</v>
      </c>
      <c r="N21" s="247">
        <v>11.327032238090151</v>
      </c>
      <c r="O21" s="244" t="s">
        <v>401</v>
      </c>
      <c r="P21" s="244" t="s">
        <v>401</v>
      </c>
      <c r="Q21" s="244" t="s">
        <v>401</v>
      </c>
      <c r="R21" s="247">
        <v>3.1366925837581259E-4</v>
      </c>
      <c r="S21" s="248">
        <v>0.7199234092473038</v>
      </c>
      <c r="T21" s="248">
        <v>0.23061791702154885</v>
      </c>
      <c r="U21" s="248">
        <v>0.1674680813961972</v>
      </c>
      <c r="V21" s="248">
        <v>0.15837974080705478</v>
      </c>
      <c r="W21" s="244" t="s">
        <v>401</v>
      </c>
      <c r="X21" s="244" t="s">
        <v>401</v>
      </c>
      <c r="Y21" s="1033">
        <v>60.182177880740063</v>
      </c>
      <c r="Z21" s="208"/>
      <c r="AA21" s="1226"/>
      <c r="AB21" s="240"/>
    </row>
    <row r="22" spans="2:28" ht="12.75" customHeight="1">
      <c r="B22" s="251"/>
      <c r="C22" s="232">
        <v>15</v>
      </c>
      <c r="D22" s="233" t="s">
        <v>160</v>
      </c>
      <c r="E22" s="234" t="s">
        <v>305</v>
      </c>
      <c r="F22" s="235" t="s">
        <v>410</v>
      </c>
      <c r="G22" s="246">
        <v>0.39560041272679025</v>
      </c>
      <c r="H22" s="247">
        <v>14.073117159493313</v>
      </c>
      <c r="I22" s="247">
        <v>8.3611568034820465</v>
      </c>
      <c r="J22" s="248">
        <v>1.7920518996762689</v>
      </c>
      <c r="K22" s="248">
        <v>9.5915830368034936</v>
      </c>
      <c r="L22" s="247">
        <v>39.385755687731766</v>
      </c>
      <c r="M22" s="247" t="s">
        <v>401</v>
      </c>
      <c r="N22" s="247">
        <v>1.8246342485715257</v>
      </c>
      <c r="O22" s="244" t="s">
        <v>401</v>
      </c>
      <c r="P22" s="244" t="s">
        <v>401</v>
      </c>
      <c r="Q22" s="244" t="s">
        <v>401</v>
      </c>
      <c r="R22" s="247">
        <v>1.054191254281093E-3</v>
      </c>
      <c r="S22" s="248">
        <v>2.190544809960175</v>
      </c>
      <c r="T22" s="248">
        <v>0.32865952284635641</v>
      </c>
      <c r="U22" s="248">
        <v>3.5325205429795753E-2</v>
      </c>
      <c r="V22" s="248">
        <v>1.4245765343760177E-2</v>
      </c>
      <c r="W22" s="244" t="s">
        <v>401</v>
      </c>
      <c r="X22" s="244" t="s">
        <v>401</v>
      </c>
      <c r="Y22" s="1033">
        <v>1.2036811413273873E-2</v>
      </c>
      <c r="Z22" s="208"/>
      <c r="AA22" s="1226"/>
      <c r="AB22" s="240"/>
    </row>
    <row r="23" spans="2:28" ht="12.75" customHeight="1">
      <c r="B23" s="251"/>
      <c r="C23" s="232">
        <v>16</v>
      </c>
      <c r="D23" s="233" t="s">
        <v>161</v>
      </c>
      <c r="E23" s="234" t="s">
        <v>306</v>
      </c>
      <c r="F23" s="235" t="s">
        <v>410</v>
      </c>
      <c r="G23" s="246">
        <v>13.003323009994418</v>
      </c>
      <c r="H23" s="247">
        <v>141.988909947785</v>
      </c>
      <c r="I23" s="247">
        <v>33.651459582411512</v>
      </c>
      <c r="J23" s="248">
        <v>20.223507510119283</v>
      </c>
      <c r="K23" s="248">
        <v>38.916873524174086</v>
      </c>
      <c r="L23" s="247">
        <v>10.64884020881634</v>
      </c>
      <c r="M23" s="252" t="s">
        <v>401</v>
      </c>
      <c r="N23" s="247">
        <v>1.3801092713435499</v>
      </c>
      <c r="O23" s="244" t="s">
        <v>401</v>
      </c>
      <c r="P23" s="247" t="s">
        <v>401</v>
      </c>
      <c r="Q23" s="244" t="s">
        <v>401</v>
      </c>
      <c r="R23" s="247">
        <v>3.8554846226862657E-2</v>
      </c>
      <c r="S23" s="248">
        <v>2.162711327438835</v>
      </c>
      <c r="T23" s="248">
        <v>1.3707500874189245</v>
      </c>
      <c r="U23" s="248">
        <v>1.4706383712361528</v>
      </c>
      <c r="V23" s="248">
        <v>0.37216713185781308</v>
      </c>
      <c r="W23" s="244" t="s">
        <v>401</v>
      </c>
      <c r="X23" s="244" t="s">
        <v>401</v>
      </c>
      <c r="Y23" s="1033">
        <v>13.482384374613858</v>
      </c>
      <c r="Z23" s="208"/>
      <c r="AA23" s="1226"/>
      <c r="AB23" s="240"/>
    </row>
    <row r="24" spans="2:28" ht="12.75" customHeight="1">
      <c r="B24" s="251"/>
      <c r="C24" s="232">
        <v>17</v>
      </c>
      <c r="D24" s="233" t="s">
        <v>162</v>
      </c>
      <c r="E24" s="234" t="s">
        <v>307</v>
      </c>
      <c r="F24" s="235" t="s">
        <v>410</v>
      </c>
      <c r="G24" s="246">
        <v>0.32126890773194389</v>
      </c>
      <c r="H24" s="247">
        <v>22.794965735846873</v>
      </c>
      <c r="I24" s="247">
        <v>6.1458644013358317</v>
      </c>
      <c r="J24" s="248">
        <v>3.0910637720943179</v>
      </c>
      <c r="K24" s="248">
        <v>2.4727080403633841</v>
      </c>
      <c r="L24" s="247">
        <v>0.51984736981324997</v>
      </c>
      <c r="M24" s="244" t="s">
        <v>401</v>
      </c>
      <c r="N24" s="247">
        <v>0.19529354558039855</v>
      </c>
      <c r="O24" s="244" t="s">
        <v>401</v>
      </c>
      <c r="P24" s="252" t="s">
        <v>401</v>
      </c>
      <c r="Q24" s="244" t="s">
        <v>401</v>
      </c>
      <c r="R24" s="247">
        <v>0</v>
      </c>
      <c r="S24" s="248">
        <v>0.16180700030937617</v>
      </c>
      <c r="T24" s="248">
        <v>1.9424639087022715</v>
      </c>
      <c r="U24" s="248">
        <v>3.9067323294189681E-2</v>
      </c>
      <c r="V24" s="248">
        <v>6.693050435432311</v>
      </c>
      <c r="W24" s="244" t="s">
        <v>401</v>
      </c>
      <c r="X24" s="244" t="s">
        <v>401</v>
      </c>
      <c r="Y24" s="1033">
        <v>5.821479632773249</v>
      </c>
      <c r="Z24" s="208"/>
      <c r="AA24" s="1226"/>
      <c r="AB24" s="240"/>
    </row>
    <row r="25" spans="2:28" ht="12.75" customHeight="1">
      <c r="B25" s="251" t="s">
        <v>232</v>
      </c>
      <c r="C25" s="232">
        <v>18</v>
      </c>
      <c r="D25" s="233" t="s">
        <v>163</v>
      </c>
      <c r="E25" s="234" t="s">
        <v>308</v>
      </c>
      <c r="F25" s="235" t="s">
        <v>410</v>
      </c>
      <c r="G25" s="246">
        <v>0.29929780078035095</v>
      </c>
      <c r="H25" s="247">
        <v>11.301239089153585</v>
      </c>
      <c r="I25" s="247">
        <v>4.0887698656553271</v>
      </c>
      <c r="J25" s="248">
        <v>1.3650195301646888</v>
      </c>
      <c r="K25" s="248">
        <v>2.3981655890302105</v>
      </c>
      <c r="L25" s="247">
        <v>45.404396819517309</v>
      </c>
      <c r="M25" s="244" t="s">
        <v>401</v>
      </c>
      <c r="N25" s="247">
        <v>1.9174542886209509</v>
      </c>
      <c r="O25" s="244" t="s">
        <v>401</v>
      </c>
      <c r="P25" s="244" t="s">
        <v>401</v>
      </c>
      <c r="Q25" s="244" t="s">
        <v>401</v>
      </c>
      <c r="R25" s="247">
        <v>9.0277860731689547E-3</v>
      </c>
      <c r="S25" s="248">
        <v>0.87918010676762026</v>
      </c>
      <c r="T25" s="248">
        <v>0.70849813763983471</v>
      </c>
      <c r="U25" s="248">
        <v>4.7500149485403306E-6</v>
      </c>
      <c r="V25" s="248">
        <v>0.25122452395720846</v>
      </c>
      <c r="W25" s="244" t="s">
        <v>401</v>
      </c>
      <c r="X25" s="244" t="s">
        <v>401</v>
      </c>
      <c r="Y25" s="1033">
        <v>1.1222650175726507</v>
      </c>
      <c r="Z25" s="208"/>
      <c r="AA25" s="1226"/>
      <c r="AB25" s="240"/>
    </row>
    <row r="26" spans="2:28" ht="12.75" customHeight="1">
      <c r="B26" s="251"/>
      <c r="C26" s="232">
        <v>19</v>
      </c>
      <c r="D26" s="233" t="s">
        <v>164</v>
      </c>
      <c r="E26" s="234" t="s">
        <v>309</v>
      </c>
      <c r="F26" s="235" t="s">
        <v>410</v>
      </c>
      <c r="G26" s="246">
        <v>1.7776240912438554E-2</v>
      </c>
      <c r="H26" s="247">
        <v>8.5878072169030926</v>
      </c>
      <c r="I26" s="247">
        <v>3.5059157702123875</v>
      </c>
      <c r="J26" s="248">
        <v>7.8198284453120465E-2</v>
      </c>
      <c r="K26" s="248">
        <v>0.54618316603694461</v>
      </c>
      <c r="L26" s="247">
        <v>42.397451443139524</v>
      </c>
      <c r="M26" s="244" t="s">
        <v>401</v>
      </c>
      <c r="N26" s="247">
        <v>1.0975889530176952</v>
      </c>
      <c r="O26" s="244" t="s">
        <v>401</v>
      </c>
      <c r="P26" s="244" t="s">
        <v>401</v>
      </c>
      <c r="Q26" s="244" t="s">
        <v>401</v>
      </c>
      <c r="R26" s="247">
        <v>2.5535962719043153</v>
      </c>
      <c r="S26" s="248">
        <v>3.4041959922624492</v>
      </c>
      <c r="T26" s="248">
        <v>1.2294976542553511</v>
      </c>
      <c r="U26" s="248">
        <v>1.1916136669643095E-2</v>
      </c>
      <c r="V26" s="248">
        <v>4.736419963416353E-2</v>
      </c>
      <c r="W26" s="244" t="s">
        <v>401</v>
      </c>
      <c r="X26" s="244" t="s">
        <v>401</v>
      </c>
      <c r="Y26" s="1033">
        <v>9.9640621308212619E-4</v>
      </c>
      <c r="Z26" s="208"/>
      <c r="AA26" s="1226"/>
      <c r="AB26" s="240"/>
    </row>
    <row r="27" spans="2:28" ht="12.75" customHeight="1">
      <c r="B27" s="251"/>
      <c r="C27" s="232">
        <v>20</v>
      </c>
      <c r="D27" s="233" t="s">
        <v>165</v>
      </c>
      <c r="E27" s="234" t="s">
        <v>310</v>
      </c>
      <c r="F27" s="235" t="s">
        <v>410</v>
      </c>
      <c r="G27" s="246">
        <v>2.2850665352576512E-3</v>
      </c>
      <c r="H27" s="247">
        <v>81.054347498670282</v>
      </c>
      <c r="I27" s="247">
        <v>17.224464392775051</v>
      </c>
      <c r="J27" s="248">
        <v>6.250530959023734E-2</v>
      </c>
      <c r="K27" s="248">
        <v>1.4506348984502602</v>
      </c>
      <c r="L27" s="247">
        <v>28.996478509372498</v>
      </c>
      <c r="M27" s="244" t="s">
        <v>401</v>
      </c>
      <c r="N27" s="247">
        <v>4.4170076440487556</v>
      </c>
      <c r="O27" s="244" t="s">
        <v>401</v>
      </c>
      <c r="P27" s="244" t="s">
        <v>401</v>
      </c>
      <c r="Q27" s="244" t="s">
        <v>401</v>
      </c>
      <c r="R27" s="247">
        <v>0.15436013665095027</v>
      </c>
      <c r="S27" s="248">
        <v>0.488141268521946</v>
      </c>
      <c r="T27" s="248">
        <v>6.5022936955425091E-4</v>
      </c>
      <c r="U27" s="248">
        <v>0</v>
      </c>
      <c r="V27" s="248">
        <v>0</v>
      </c>
      <c r="W27" s="244" t="s">
        <v>401</v>
      </c>
      <c r="X27" s="244" t="s">
        <v>401</v>
      </c>
      <c r="Y27" s="1033">
        <v>0</v>
      </c>
      <c r="Z27" s="208"/>
      <c r="AA27" s="1226"/>
      <c r="AB27" s="240"/>
    </row>
    <row r="28" spans="2:28" ht="12.75" customHeight="1">
      <c r="B28" s="251"/>
      <c r="C28" s="232">
        <v>21</v>
      </c>
      <c r="D28" s="233" t="s">
        <v>228</v>
      </c>
      <c r="E28" s="234" t="s">
        <v>311</v>
      </c>
      <c r="F28" s="235" t="s">
        <v>410</v>
      </c>
      <c r="G28" s="246">
        <v>6.6779175245633358</v>
      </c>
      <c r="H28" s="247">
        <v>413.31884804800251</v>
      </c>
      <c r="I28" s="247">
        <v>8.064987556052694</v>
      </c>
      <c r="J28" s="248">
        <v>2.0391414860794237</v>
      </c>
      <c r="K28" s="248">
        <v>14.405238122229184</v>
      </c>
      <c r="L28" s="247">
        <v>6.9272360721209099</v>
      </c>
      <c r="M28" s="244" t="s">
        <v>401</v>
      </c>
      <c r="N28" s="247">
        <v>5.3270745125054049</v>
      </c>
      <c r="O28" s="244" t="s">
        <v>401</v>
      </c>
      <c r="P28" s="244" t="s">
        <v>401</v>
      </c>
      <c r="Q28" s="244" t="s">
        <v>401</v>
      </c>
      <c r="R28" s="247">
        <v>8.9316161974676879E-3</v>
      </c>
      <c r="S28" s="248">
        <v>2.2856269878902311</v>
      </c>
      <c r="T28" s="248">
        <v>436.47780694629284</v>
      </c>
      <c r="U28" s="248">
        <v>4.0968935492394944</v>
      </c>
      <c r="V28" s="248">
        <v>93.786531416339571</v>
      </c>
      <c r="W28" s="244" t="s">
        <v>401</v>
      </c>
      <c r="X28" s="244" t="s">
        <v>401</v>
      </c>
      <c r="Y28" s="1033">
        <v>4.8914159872269964</v>
      </c>
      <c r="Z28" s="208"/>
      <c r="AA28" s="1226"/>
      <c r="AB28" s="240"/>
    </row>
    <row r="29" spans="2:28" ht="12.75" customHeight="1">
      <c r="B29" s="251"/>
      <c r="C29" s="232">
        <v>22</v>
      </c>
      <c r="D29" s="233" t="s">
        <v>167</v>
      </c>
      <c r="E29" s="234" t="s">
        <v>312</v>
      </c>
      <c r="F29" s="235" t="s">
        <v>410</v>
      </c>
      <c r="G29" s="246">
        <v>1.7899989042694371</v>
      </c>
      <c r="H29" s="247">
        <v>74.265479536023875</v>
      </c>
      <c r="I29" s="247">
        <v>9.5326852563149398</v>
      </c>
      <c r="J29" s="248">
        <v>25.569674465847086</v>
      </c>
      <c r="K29" s="248">
        <v>7.1987391027984584</v>
      </c>
      <c r="L29" s="247">
        <v>6.3245258730921599</v>
      </c>
      <c r="M29" s="244" t="s">
        <v>401</v>
      </c>
      <c r="N29" s="247">
        <v>1.1683999521702204</v>
      </c>
      <c r="O29" s="244" t="s">
        <v>401</v>
      </c>
      <c r="P29" s="244" t="s">
        <v>401</v>
      </c>
      <c r="Q29" s="244" t="s">
        <v>401</v>
      </c>
      <c r="R29" s="247">
        <v>7.8626291270728575E-4</v>
      </c>
      <c r="S29" s="248">
        <v>122.0307733765454</v>
      </c>
      <c r="T29" s="248">
        <v>6.6848114026145202</v>
      </c>
      <c r="U29" s="248">
        <v>303.47781532786985</v>
      </c>
      <c r="V29" s="248">
        <v>14.429835118254877</v>
      </c>
      <c r="W29" s="244" t="s">
        <v>401</v>
      </c>
      <c r="X29" s="244" t="s">
        <v>401</v>
      </c>
      <c r="Y29" s="1033">
        <v>170.62107985880201</v>
      </c>
      <c r="Z29" s="208"/>
      <c r="AA29" s="1226"/>
      <c r="AB29" s="240"/>
    </row>
    <row r="30" spans="2:28" ht="12.75" customHeight="1">
      <c r="B30" s="251"/>
      <c r="C30" s="232">
        <v>23</v>
      </c>
      <c r="D30" s="233" t="s">
        <v>168</v>
      </c>
      <c r="E30" s="234" t="s">
        <v>313</v>
      </c>
      <c r="F30" s="235" t="s">
        <v>410</v>
      </c>
      <c r="G30" s="246">
        <v>0.26373727529394742</v>
      </c>
      <c r="H30" s="247">
        <v>24.378272104552174</v>
      </c>
      <c r="I30" s="247">
        <v>4.3901179185315966</v>
      </c>
      <c r="J30" s="248">
        <v>2.7487321446047801</v>
      </c>
      <c r="K30" s="248">
        <v>6.7352214181720544</v>
      </c>
      <c r="L30" s="247">
        <v>6.2533598494943119</v>
      </c>
      <c r="M30" s="244" t="s">
        <v>401</v>
      </c>
      <c r="N30" s="247">
        <v>2.8760593360142135</v>
      </c>
      <c r="O30" s="244" t="s">
        <v>401</v>
      </c>
      <c r="P30" s="244" t="s">
        <v>401</v>
      </c>
      <c r="Q30" s="244" t="s">
        <v>401</v>
      </c>
      <c r="R30" s="247">
        <v>1.227683038220437E-3</v>
      </c>
      <c r="S30" s="248">
        <v>1.2208325913607851</v>
      </c>
      <c r="T30" s="248">
        <v>1.0931149198062979</v>
      </c>
      <c r="U30" s="248">
        <v>23.268623344392026</v>
      </c>
      <c r="V30" s="248">
        <v>0.48170866496619236</v>
      </c>
      <c r="W30" s="244" t="s">
        <v>401</v>
      </c>
      <c r="X30" s="244" t="s">
        <v>401</v>
      </c>
      <c r="Y30" s="1033">
        <v>0.4128168620217344</v>
      </c>
      <c r="Z30" s="208"/>
      <c r="AA30" s="1226"/>
      <c r="AB30" s="240"/>
    </row>
    <row r="31" spans="2:28" ht="12.75" customHeight="1">
      <c r="B31" s="251"/>
      <c r="C31" s="232">
        <v>24</v>
      </c>
      <c r="D31" s="233" t="s">
        <v>169</v>
      </c>
      <c r="E31" s="234" t="s">
        <v>314</v>
      </c>
      <c r="F31" s="235" t="s">
        <v>410</v>
      </c>
      <c r="G31" s="246">
        <v>0.18434199435213003</v>
      </c>
      <c r="H31" s="247">
        <v>98.807566515775733</v>
      </c>
      <c r="I31" s="247">
        <v>6.5600904258263784</v>
      </c>
      <c r="J31" s="248">
        <v>11.511164352119522</v>
      </c>
      <c r="K31" s="248">
        <v>5.7948832442609026</v>
      </c>
      <c r="L31" s="247">
        <v>5.5093194105458876</v>
      </c>
      <c r="M31" s="244" t="s">
        <v>401</v>
      </c>
      <c r="N31" s="247">
        <v>3.4433870651982579</v>
      </c>
      <c r="O31" s="244" t="s">
        <v>401</v>
      </c>
      <c r="P31" s="244" t="s">
        <v>401</v>
      </c>
      <c r="Q31" s="244" t="s">
        <v>401</v>
      </c>
      <c r="R31" s="247">
        <v>0.37442287499445992</v>
      </c>
      <c r="S31" s="248">
        <v>13.447126114944174</v>
      </c>
      <c r="T31" s="248">
        <v>2.2173422171216028</v>
      </c>
      <c r="U31" s="248">
        <v>1.9677882751346025</v>
      </c>
      <c r="V31" s="248">
        <v>1.3255641691296345</v>
      </c>
      <c r="W31" s="244" t="s">
        <v>401</v>
      </c>
      <c r="X31" s="244" t="s">
        <v>401</v>
      </c>
      <c r="Y31" s="1033">
        <v>0.22659981337184612</v>
      </c>
      <c r="Z31" s="208"/>
      <c r="AA31" s="1226"/>
      <c r="AB31" s="240"/>
    </row>
    <row r="32" spans="2:28" ht="12.75" customHeight="1">
      <c r="B32" s="251"/>
      <c r="C32" s="232">
        <v>25</v>
      </c>
      <c r="D32" s="233" t="s">
        <v>170</v>
      </c>
      <c r="E32" s="234" t="s">
        <v>315</v>
      </c>
      <c r="F32" s="235" t="s">
        <v>410</v>
      </c>
      <c r="G32" s="246">
        <v>7.7541025643785714E-3</v>
      </c>
      <c r="H32" s="247">
        <v>15.938333927768907</v>
      </c>
      <c r="I32" s="247">
        <v>9.5805003998712586</v>
      </c>
      <c r="J32" s="248">
        <v>0.74703085684825543</v>
      </c>
      <c r="K32" s="248">
        <v>2.1532503820790465</v>
      </c>
      <c r="L32" s="247">
        <v>5.0038190558703075</v>
      </c>
      <c r="M32" s="244" t="s">
        <v>401</v>
      </c>
      <c r="N32" s="247">
        <v>3.1614606959887732</v>
      </c>
      <c r="O32" s="244" t="s">
        <v>401</v>
      </c>
      <c r="P32" s="244" t="s">
        <v>401</v>
      </c>
      <c r="Q32" s="244" t="s">
        <v>401</v>
      </c>
      <c r="R32" s="247">
        <v>3.3383256694918696E-3</v>
      </c>
      <c r="S32" s="248">
        <v>4.8557751557632987</v>
      </c>
      <c r="T32" s="248">
        <v>0.32697166221639534</v>
      </c>
      <c r="U32" s="248">
        <v>3.1966578521101163</v>
      </c>
      <c r="V32" s="248">
        <v>0.35797683120834195</v>
      </c>
      <c r="W32" s="244" t="s">
        <v>401</v>
      </c>
      <c r="X32" s="244" t="s">
        <v>401</v>
      </c>
      <c r="Y32" s="1033">
        <v>1.984583483763078E-2</v>
      </c>
      <c r="Z32" s="208"/>
      <c r="AA32" s="1226"/>
      <c r="AB32" s="240"/>
    </row>
    <row r="33" spans="2:28" ht="12.75" customHeight="1">
      <c r="B33" s="251"/>
      <c r="C33" s="232">
        <v>26</v>
      </c>
      <c r="D33" s="233" t="s">
        <v>171</v>
      </c>
      <c r="E33" s="234" t="s">
        <v>316</v>
      </c>
      <c r="F33" s="235" t="s">
        <v>410</v>
      </c>
      <c r="G33" s="246">
        <v>7.7678332448633111E-3</v>
      </c>
      <c r="H33" s="247">
        <v>4.8059326693973432</v>
      </c>
      <c r="I33" s="247">
        <v>5.6021079831335516</v>
      </c>
      <c r="J33" s="248">
        <v>0.9253951757389931</v>
      </c>
      <c r="K33" s="248">
        <v>0.91067373861520839</v>
      </c>
      <c r="L33" s="247">
        <v>4.8446066653843998</v>
      </c>
      <c r="M33" s="244" t="s">
        <v>401</v>
      </c>
      <c r="N33" s="247">
        <v>2.7676610849662913</v>
      </c>
      <c r="O33" s="244" t="s">
        <v>401</v>
      </c>
      <c r="P33" s="244" t="s">
        <v>401</v>
      </c>
      <c r="Q33" s="244" t="s">
        <v>401</v>
      </c>
      <c r="R33" s="247">
        <v>5.5490446507880766E-4</v>
      </c>
      <c r="S33" s="248">
        <v>3.3401025173108114</v>
      </c>
      <c r="T33" s="248">
        <v>0.2882773526479776</v>
      </c>
      <c r="U33" s="248">
        <v>2.4353408298525401</v>
      </c>
      <c r="V33" s="248">
        <v>0.12416960683046852</v>
      </c>
      <c r="W33" s="244" t="s">
        <v>401</v>
      </c>
      <c r="X33" s="244" t="s">
        <v>401</v>
      </c>
      <c r="Y33" s="1033">
        <v>7.7309329951403768E-4</v>
      </c>
      <c r="Z33" s="208"/>
      <c r="AA33" s="1226"/>
      <c r="AB33" s="240"/>
    </row>
    <row r="34" spans="2:28" ht="12.75" customHeight="1">
      <c r="B34" s="251"/>
      <c r="C34" s="232">
        <v>27</v>
      </c>
      <c r="D34" s="233" t="s">
        <v>172</v>
      </c>
      <c r="E34" s="234" t="s">
        <v>317</v>
      </c>
      <c r="F34" s="235" t="s">
        <v>410</v>
      </c>
      <c r="G34" s="246">
        <v>1.4354794400259788E-2</v>
      </c>
      <c r="H34" s="247">
        <v>6.0068922996896639</v>
      </c>
      <c r="I34" s="247">
        <v>9.7003495021685158</v>
      </c>
      <c r="J34" s="248">
        <v>0.42711601222527495</v>
      </c>
      <c r="K34" s="248">
        <v>1.8997576858669312</v>
      </c>
      <c r="L34" s="247">
        <v>11.962462604833581</v>
      </c>
      <c r="M34" s="244" t="s">
        <v>401</v>
      </c>
      <c r="N34" s="247">
        <v>1.0571846184347671</v>
      </c>
      <c r="O34" s="244" t="s">
        <v>401</v>
      </c>
      <c r="P34" s="244" t="s">
        <v>401</v>
      </c>
      <c r="Q34" s="244" t="s">
        <v>401</v>
      </c>
      <c r="R34" s="247">
        <v>4.0909861434521987E-4</v>
      </c>
      <c r="S34" s="248">
        <v>2.1712280182530264</v>
      </c>
      <c r="T34" s="248">
        <v>0.88220180025988792</v>
      </c>
      <c r="U34" s="248">
        <v>4.9228330992120385E-3</v>
      </c>
      <c r="V34" s="248">
        <v>5.3867293553716597E-2</v>
      </c>
      <c r="W34" s="244" t="s">
        <v>401</v>
      </c>
      <c r="X34" s="244" t="s">
        <v>401</v>
      </c>
      <c r="Y34" s="1033">
        <v>0</v>
      </c>
      <c r="Z34" s="208"/>
      <c r="AA34" s="1226"/>
      <c r="AB34" s="240"/>
    </row>
    <row r="35" spans="2:28" ht="12.75" customHeight="1">
      <c r="B35" s="251"/>
      <c r="C35" s="232">
        <v>28</v>
      </c>
      <c r="D35" s="233" t="s">
        <v>173</v>
      </c>
      <c r="E35" s="234" t="s">
        <v>318</v>
      </c>
      <c r="F35" s="235" t="s">
        <v>410</v>
      </c>
      <c r="G35" s="246">
        <v>3.5827561401688248E-3</v>
      </c>
      <c r="H35" s="247">
        <v>38.708752544215415</v>
      </c>
      <c r="I35" s="247">
        <v>4.5378894440740973</v>
      </c>
      <c r="J35" s="248">
        <v>26.234241918040833</v>
      </c>
      <c r="K35" s="248">
        <v>10.908826313678263</v>
      </c>
      <c r="L35" s="247">
        <v>6.2364124923577959</v>
      </c>
      <c r="M35" s="244" t="s">
        <v>401</v>
      </c>
      <c r="N35" s="247">
        <v>0.42363008757646842</v>
      </c>
      <c r="O35" s="244" t="s">
        <v>401</v>
      </c>
      <c r="P35" s="244" t="s">
        <v>401</v>
      </c>
      <c r="Q35" s="244" t="s">
        <v>401</v>
      </c>
      <c r="R35" s="247">
        <v>3.3560874809355602E-5</v>
      </c>
      <c r="S35" s="248">
        <v>1.2790182231095777</v>
      </c>
      <c r="T35" s="248">
        <v>0.3693717016518539</v>
      </c>
      <c r="U35" s="248">
        <v>3.5135523557612493E-4</v>
      </c>
      <c r="V35" s="248">
        <v>1.7425079364250605E-2</v>
      </c>
      <c r="W35" s="244" t="s">
        <v>401</v>
      </c>
      <c r="X35" s="244" t="s">
        <v>401</v>
      </c>
      <c r="Y35" s="1033">
        <v>1.3547123193880602E-4</v>
      </c>
      <c r="Z35" s="208"/>
      <c r="AA35" s="1226"/>
      <c r="AB35" s="240"/>
    </row>
    <row r="36" spans="2:28" ht="12.75" customHeight="1">
      <c r="B36" s="251"/>
      <c r="C36" s="232">
        <v>29</v>
      </c>
      <c r="D36" s="233" t="s">
        <v>174</v>
      </c>
      <c r="E36" s="234" t="s">
        <v>319</v>
      </c>
      <c r="F36" s="235" t="s">
        <v>410</v>
      </c>
      <c r="G36" s="246">
        <v>8.4789025906593339E-3</v>
      </c>
      <c r="H36" s="247">
        <v>35.394199183615598</v>
      </c>
      <c r="I36" s="247">
        <v>1.6271086135778596</v>
      </c>
      <c r="J36" s="248">
        <v>1.9647942643870062</v>
      </c>
      <c r="K36" s="248">
        <v>4.5049254210099328</v>
      </c>
      <c r="L36" s="247">
        <v>3.9753346520135349</v>
      </c>
      <c r="M36" s="244" t="s">
        <v>401</v>
      </c>
      <c r="N36" s="247">
        <v>0.94934228793688558</v>
      </c>
      <c r="O36" s="244" t="s">
        <v>401</v>
      </c>
      <c r="P36" s="244" t="s">
        <v>401</v>
      </c>
      <c r="Q36" s="244" t="s">
        <v>401</v>
      </c>
      <c r="R36" s="247">
        <v>6.8892106180352768E-4</v>
      </c>
      <c r="S36" s="248">
        <v>5.678653536251284</v>
      </c>
      <c r="T36" s="248">
        <v>0.82775184545339564</v>
      </c>
      <c r="U36" s="248">
        <v>2.7218135911920356E-2</v>
      </c>
      <c r="V36" s="248">
        <v>0.24640524737857256</v>
      </c>
      <c r="W36" s="244" t="s">
        <v>401</v>
      </c>
      <c r="X36" s="244" t="s">
        <v>401</v>
      </c>
      <c r="Y36" s="1033">
        <v>5.0109605529707944E-4</v>
      </c>
      <c r="Z36" s="208"/>
      <c r="AA36" s="1226"/>
      <c r="AB36" s="240"/>
    </row>
    <row r="37" spans="2:28" ht="12.75" customHeight="1">
      <c r="B37" s="251"/>
      <c r="C37" s="232">
        <v>30</v>
      </c>
      <c r="D37" s="233" t="s">
        <v>175</v>
      </c>
      <c r="E37" s="234" t="s">
        <v>320</v>
      </c>
      <c r="F37" s="235" t="s">
        <v>410</v>
      </c>
      <c r="G37" s="254">
        <v>5.1179034929722118E-5</v>
      </c>
      <c r="H37" s="247">
        <v>1.1729618366031234</v>
      </c>
      <c r="I37" s="247">
        <v>1.3712818762076662</v>
      </c>
      <c r="J37" s="248">
        <v>0.57548317043355957</v>
      </c>
      <c r="K37" s="248">
        <v>8.1750803844667992</v>
      </c>
      <c r="L37" s="247">
        <v>4.3559544795651446</v>
      </c>
      <c r="M37" s="244" t="s">
        <v>401</v>
      </c>
      <c r="N37" s="247">
        <v>0.65398186562617278</v>
      </c>
      <c r="O37" s="244" t="s">
        <v>401</v>
      </c>
      <c r="P37" s="244" t="s">
        <v>401</v>
      </c>
      <c r="Q37" s="244" t="s">
        <v>401</v>
      </c>
      <c r="R37" s="247">
        <v>0</v>
      </c>
      <c r="S37" s="248">
        <v>2.6357125442360068</v>
      </c>
      <c r="T37" s="248">
        <v>6.1246376773173371E-2</v>
      </c>
      <c r="U37" s="248">
        <v>0</v>
      </c>
      <c r="V37" s="255">
        <v>2.7085280602163191E-2</v>
      </c>
      <c r="W37" s="244" t="s">
        <v>401</v>
      </c>
      <c r="X37" s="244" t="s">
        <v>401</v>
      </c>
      <c r="Y37" s="1034">
        <v>0</v>
      </c>
      <c r="Z37" s="208"/>
      <c r="AA37" s="1227"/>
      <c r="AB37" s="240"/>
    </row>
    <row r="38" spans="2:28" ht="12.75" customHeight="1">
      <c r="B38" s="251"/>
      <c r="C38" s="232">
        <v>31</v>
      </c>
      <c r="D38" s="233" t="s">
        <v>176</v>
      </c>
      <c r="E38" s="234" t="s">
        <v>321</v>
      </c>
      <c r="F38" s="235" t="s">
        <v>410</v>
      </c>
      <c r="G38" s="254">
        <v>9.1221046960438881E-3</v>
      </c>
      <c r="H38" s="247">
        <v>6.5310964614092546</v>
      </c>
      <c r="I38" s="247">
        <v>4.5502137211004481</v>
      </c>
      <c r="J38" s="248">
        <v>0.33440731029845666</v>
      </c>
      <c r="K38" s="248">
        <v>0.78749364695183821</v>
      </c>
      <c r="L38" s="247">
        <v>3.3183509427680691</v>
      </c>
      <c r="M38" s="244" t="s">
        <v>401</v>
      </c>
      <c r="N38" s="247">
        <v>0.88357652440388368</v>
      </c>
      <c r="O38" s="244" t="s">
        <v>401</v>
      </c>
      <c r="P38" s="244" t="s">
        <v>401</v>
      </c>
      <c r="Q38" s="244" t="s">
        <v>401</v>
      </c>
      <c r="R38" s="247">
        <v>3.0346431542635941E-3</v>
      </c>
      <c r="S38" s="248">
        <v>5.9520075190426223</v>
      </c>
      <c r="T38" s="313">
        <v>0.21460540405835082</v>
      </c>
      <c r="U38" s="248">
        <v>6.5030477878875095</v>
      </c>
      <c r="V38" s="254">
        <v>8.7544861856473769E-2</v>
      </c>
      <c r="W38" s="244" t="s">
        <v>401</v>
      </c>
      <c r="X38" s="244" t="s">
        <v>401</v>
      </c>
      <c r="Y38" s="1034">
        <v>3.7934758689592646E-2</v>
      </c>
      <c r="Z38" s="208"/>
      <c r="AA38" s="1225"/>
    </row>
    <row r="39" spans="2:28" ht="12.75" customHeight="1">
      <c r="B39" s="251"/>
      <c r="C39" s="232">
        <v>32</v>
      </c>
      <c r="D39" s="233" t="s">
        <v>229</v>
      </c>
      <c r="E39" s="234" t="s">
        <v>322</v>
      </c>
      <c r="F39" s="235" t="s">
        <v>410</v>
      </c>
      <c r="G39" s="246">
        <v>1.9796448122681876</v>
      </c>
      <c r="H39" s="247">
        <v>43.748303122812693</v>
      </c>
      <c r="I39" s="247">
        <v>11.370343285832828</v>
      </c>
      <c r="J39" s="248">
        <v>1.6863126309766132</v>
      </c>
      <c r="K39" s="248">
        <v>15.977546208000224</v>
      </c>
      <c r="L39" s="247">
        <v>40.328465891556</v>
      </c>
      <c r="M39" s="244" t="s">
        <v>401</v>
      </c>
      <c r="N39" s="247">
        <v>5.2175379801183119</v>
      </c>
      <c r="O39" s="244" t="s">
        <v>401</v>
      </c>
      <c r="P39" s="244" t="s">
        <v>401</v>
      </c>
      <c r="Q39" s="244" t="s">
        <v>401</v>
      </c>
      <c r="R39" s="247">
        <v>1.2755660452787988E-2</v>
      </c>
      <c r="S39" s="248">
        <v>2.063294768999707</v>
      </c>
      <c r="T39" s="248">
        <v>14.212519666173863</v>
      </c>
      <c r="U39" s="248">
        <v>2.7450696408209039</v>
      </c>
      <c r="V39" s="248">
        <v>15.010179414973372</v>
      </c>
      <c r="W39" s="244" t="s">
        <v>401</v>
      </c>
      <c r="X39" s="244" t="s">
        <v>401</v>
      </c>
      <c r="Y39" s="1033">
        <v>4.090215735228738</v>
      </c>
      <c r="Z39" s="208"/>
      <c r="AA39" s="1226"/>
      <c r="AB39" s="240"/>
    </row>
    <row r="40" spans="2:28" ht="12.75" customHeight="1">
      <c r="B40" s="250"/>
      <c r="C40" s="297"/>
      <c r="D40" s="304" t="s">
        <v>413</v>
      </c>
      <c r="E40" s="299" t="s">
        <v>325</v>
      </c>
      <c r="F40" s="300"/>
      <c r="G40" s="301"/>
      <c r="H40" s="296"/>
      <c r="I40" s="296"/>
      <c r="J40" s="295"/>
      <c r="K40" s="295"/>
      <c r="L40" s="296"/>
      <c r="M40" s="244" t="s">
        <v>401</v>
      </c>
      <c r="N40" s="296"/>
      <c r="O40" s="244" t="s">
        <v>401</v>
      </c>
      <c r="P40" s="244" t="s">
        <v>401</v>
      </c>
      <c r="Q40" s="244" t="s">
        <v>401</v>
      </c>
      <c r="R40" s="296"/>
      <c r="S40" s="295"/>
      <c r="T40" s="295"/>
      <c r="U40" s="295"/>
      <c r="V40" s="295"/>
      <c r="W40" s="244" t="s">
        <v>401</v>
      </c>
      <c r="X40" s="244" t="s">
        <v>401</v>
      </c>
      <c r="Y40" s="1032"/>
      <c r="Z40" s="208"/>
      <c r="AA40" s="1226"/>
      <c r="AB40" s="240"/>
    </row>
    <row r="41" spans="2:28" ht="12.75" customHeight="1">
      <c r="B41" s="251" t="s">
        <v>323</v>
      </c>
      <c r="C41" s="232">
        <v>33</v>
      </c>
      <c r="D41" s="233" t="s">
        <v>179</v>
      </c>
      <c r="E41" s="234" t="s">
        <v>327</v>
      </c>
      <c r="F41" s="235" t="s">
        <v>408</v>
      </c>
      <c r="G41" s="246">
        <v>7910.7400080085154</v>
      </c>
      <c r="H41" s="247">
        <v>7987.3620843844155</v>
      </c>
      <c r="I41" s="247">
        <v>41.054148133280968</v>
      </c>
      <c r="J41" s="248">
        <v>20.8708489720145</v>
      </c>
      <c r="K41" s="248">
        <v>33.72866776261391</v>
      </c>
      <c r="L41" s="247">
        <v>54.609512299748033</v>
      </c>
      <c r="M41" s="244" t="s">
        <v>401</v>
      </c>
      <c r="N41" s="247">
        <v>48.183855400017471</v>
      </c>
      <c r="O41" s="244" t="s">
        <v>401</v>
      </c>
      <c r="P41" s="244" t="s">
        <v>401</v>
      </c>
      <c r="Q41" s="244" t="s">
        <v>401</v>
      </c>
      <c r="R41" s="247">
        <v>3.7246208473926284E-3</v>
      </c>
      <c r="S41" s="248">
        <v>34.744776943549212</v>
      </c>
      <c r="T41" s="248">
        <v>71.29481607606651</v>
      </c>
      <c r="U41" s="248">
        <v>140.35793647080689</v>
      </c>
      <c r="V41" s="248">
        <v>636.65308352797581</v>
      </c>
      <c r="W41" s="244" t="s">
        <v>401</v>
      </c>
      <c r="X41" s="244" t="s">
        <v>401</v>
      </c>
      <c r="Y41" s="1033">
        <v>50794.328714830488</v>
      </c>
      <c r="Z41" s="208"/>
      <c r="AA41" s="1226"/>
      <c r="AB41" s="240"/>
    </row>
    <row r="42" spans="2:28" ht="12.75" customHeight="1">
      <c r="B42" s="251" t="s">
        <v>326</v>
      </c>
      <c r="C42" s="232">
        <v>34</v>
      </c>
      <c r="D42" s="233" t="s">
        <v>180</v>
      </c>
      <c r="E42" s="234" t="s">
        <v>329</v>
      </c>
      <c r="F42" s="235" t="s">
        <v>414</v>
      </c>
      <c r="G42" s="246">
        <v>0</v>
      </c>
      <c r="H42" s="247">
        <v>38.709613603707801</v>
      </c>
      <c r="I42" s="247">
        <v>2.0278063987654353</v>
      </c>
      <c r="J42" s="248">
        <v>0.15389492492579038</v>
      </c>
      <c r="K42" s="248">
        <v>0.28702739619318968</v>
      </c>
      <c r="L42" s="247">
        <v>47.65651096084143</v>
      </c>
      <c r="M42" s="244" t="s">
        <v>401</v>
      </c>
      <c r="N42" s="247">
        <v>204.96070848897844</v>
      </c>
      <c r="O42" s="244" t="s">
        <v>401</v>
      </c>
      <c r="P42" s="244" t="s">
        <v>401</v>
      </c>
      <c r="Q42" s="244" t="s">
        <v>401</v>
      </c>
      <c r="R42" s="247">
        <v>0</v>
      </c>
      <c r="S42" s="248">
        <v>47.531543528271293</v>
      </c>
      <c r="T42" s="248">
        <v>7.4836323362411026</v>
      </c>
      <c r="U42" s="248">
        <v>45.354982447093832</v>
      </c>
      <c r="V42" s="248">
        <v>272.8071706956855</v>
      </c>
      <c r="W42" s="244" t="s">
        <v>401</v>
      </c>
      <c r="X42" s="244" t="s">
        <v>401</v>
      </c>
      <c r="Y42" s="1033">
        <v>0</v>
      </c>
      <c r="Z42" s="208"/>
      <c r="AA42" s="1226"/>
      <c r="AB42" s="240"/>
    </row>
    <row r="43" spans="2:28" ht="12.75" customHeight="1">
      <c r="B43" s="251" t="s">
        <v>328</v>
      </c>
      <c r="C43" s="232">
        <v>35</v>
      </c>
      <c r="D43" s="233" t="s">
        <v>181</v>
      </c>
      <c r="E43" s="234" t="s">
        <v>330</v>
      </c>
      <c r="F43" s="235" t="s">
        <v>414</v>
      </c>
      <c r="G43" s="246">
        <v>4042.3951048951044</v>
      </c>
      <c r="H43" s="247">
        <v>189070.99920878775</v>
      </c>
      <c r="I43" s="247">
        <v>35.664420540775943</v>
      </c>
      <c r="J43" s="248">
        <v>0</v>
      </c>
      <c r="K43" s="248">
        <v>2.3047842060634247</v>
      </c>
      <c r="L43" s="247">
        <v>89.729077098923199</v>
      </c>
      <c r="M43" s="244" t="s">
        <v>401</v>
      </c>
      <c r="N43" s="247">
        <v>177.37471487612996</v>
      </c>
      <c r="O43" s="244" t="s">
        <v>401</v>
      </c>
      <c r="P43" s="244" t="s">
        <v>401</v>
      </c>
      <c r="Q43" s="244" t="s">
        <v>401</v>
      </c>
      <c r="R43" s="247">
        <v>0</v>
      </c>
      <c r="S43" s="248">
        <v>31.789079368448473</v>
      </c>
      <c r="T43" s="248">
        <v>458.0623747955828</v>
      </c>
      <c r="U43" s="248">
        <v>13.286713286713288</v>
      </c>
      <c r="V43" s="248">
        <v>0</v>
      </c>
      <c r="W43" s="244" t="s">
        <v>401</v>
      </c>
      <c r="X43" s="244" t="s">
        <v>401</v>
      </c>
      <c r="Y43" s="1033">
        <v>2533.8578088578088</v>
      </c>
      <c r="Z43" s="208"/>
      <c r="AA43" s="1226"/>
      <c r="AB43" s="240"/>
    </row>
    <row r="44" spans="2:28" ht="12.75" customHeight="1">
      <c r="B44" s="251"/>
      <c r="C44" s="232">
        <v>36</v>
      </c>
      <c r="D44" s="233" t="s">
        <v>182</v>
      </c>
      <c r="E44" s="234" t="s">
        <v>331</v>
      </c>
      <c r="F44" s="235" t="s">
        <v>414</v>
      </c>
      <c r="G44" s="246">
        <v>7.6207217957481505E-2</v>
      </c>
      <c r="H44" s="247">
        <v>45.019051303006741</v>
      </c>
      <c r="I44" s="247">
        <v>2.1967330031545705E-4</v>
      </c>
      <c r="J44" s="248">
        <v>7.3500466383135407E-4</v>
      </c>
      <c r="K44" s="248">
        <v>1.7120308458627037E-4</v>
      </c>
      <c r="L44" s="247">
        <v>4.0636684344314E-3</v>
      </c>
      <c r="M44" s="244" t="s">
        <v>401</v>
      </c>
      <c r="N44" s="247">
        <v>6.4546609925217741E-3</v>
      </c>
      <c r="O44" s="244" t="s">
        <v>401</v>
      </c>
      <c r="P44" s="244" t="s">
        <v>401</v>
      </c>
      <c r="Q44" s="244" t="s">
        <v>401</v>
      </c>
      <c r="R44" s="247">
        <v>0</v>
      </c>
      <c r="S44" s="248">
        <v>3.3925637282495816E-3</v>
      </c>
      <c r="T44" s="248">
        <v>8.4103042813083091E-4</v>
      </c>
      <c r="U44" s="248">
        <v>1.9931117735636E-3</v>
      </c>
      <c r="V44" s="248">
        <v>0.85368527563346031</v>
      </c>
      <c r="W44" s="244" t="s">
        <v>401</v>
      </c>
      <c r="X44" s="244" t="s">
        <v>401</v>
      </c>
      <c r="Y44" s="1033">
        <v>0</v>
      </c>
      <c r="Z44" s="208"/>
      <c r="AA44" s="1226"/>
      <c r="AB44" s="240"/>
    </row>
    <row r="45" spans="2:28" ht="12.75" customHeight="1">
      <c r="B45" s="251"/>
      <c r="C45" s="232">
        <v>37</v>
      </c>
      <c r="D45" s="233" t="s">
        <v>183</v>
      </c>
      <c r="E45" s="234" t="s">
        <v>332</v>
      </c>
      <c r="F45" s="235" t="s">
        <v>414</v>
      </c>
      <c r="G45" s="246">
        <v>1.7517510018484075E-2</v>
      </c>
      <c r="H45" s="247">
        <v>380.28028634013066</v>
      </c>
      <c r="I45" s="247">
        <v>6.7103761689475086E-4</v>
      </c>
      <c r="J45" s="248">
        <v>9.1408234939642171E-4</v>
      </c>
      <c r="K45" s="248">
        <v>2.9920785997296492E-4</v>
      </c>
      <c r="L45" s="247">
        <v>2.2651171358240164E-2</v>
      </c>
      <c r="M45" s="244" t="s">
        <v>401</v>
      </c>
      <c r="N45" s="247">
        <v>1.3998613719454933E-4</v>
      </c>
      <c r="O45" s="244" t="s">
        <v>401</v>
      </c>
      <c r="P45" s="244" t="s">
        <v>401</v>
      </c>
      <c r="Q45" s="244" t="s">
        <v>401</v>
      </c>
      <c r="R45" s="247">
        <v>8.2377412113598457E-7</v>
      </c>
      <c r="S45" s="248">
        <v>8.5460904180505656E-3</v>
      </c>
      <c r="T45" s="248">
        <v>1.3394222553368333E-3</v>
      </c>
      <c r="U45" s="248">
        <v>2.8090697530737074E-2</v>
      </c>
      <c r="V45" s="248">
        <v>4.631855134828243E-2</v>
      </c>
      <c r="W45" s="244" t="s">
        <v>401</v>
      </c>
      <c r="X45" s="244" t="s">
        <v>401</v>
      </c>
      <c r="Y45" s="1033">
        <v>0.26750183958258822</v>
      </c>
      <c r="Z45" s="208"/>
      <c r="AA45" s="1226"/>
      <c r="AB45" s="240"/>
    </row>
    <row r="46" spans="2:28" ht="12.75" customHeight="1">
      <c r="B46" s="256"/>
      <c r="C46" s="297"/>
      <c r="D46" s="298" t="s">
        <v>415</v>
      </c>
      <c r="E46" s="299" t="s">
        <v>334</v>
      </c>
      <c r="F46" s="300"/>
      <c r="G46" s="301"/>
      <c r="H46" s="296"/>
      <c r="I46" s="296"/>
      <c r="J46" s="295"/>
      <c r="K46" s="295"/>
      <c r="L46" s="296"/>
      <c r="M46" s="296" t="s">
        <v>401</v>
      </c>
      <c r="N46" s="296"/>
      <c r="O46" s="244" t="s">
        <v>401</v>
      </c>
      <c r="P46" s="244" t="s">
        <v>401</v>
      </c>
      <c r="Q46" s="244" t="s">
        <v>401</v>
      </c>
      <c r="R46" s="296"/>
      <c r="S46" s="295"/>
      <c r="T46" s="295"/>
      <c r="U46" s="295"/>
      <c r="V46" s="295"/>
      <c r="W46" s="244" t="s">
        <v>401</v>
      </c>
      <c r="X46" s="244" t="s">
        <v>401</v>
      </c>
      <c r="Y46" s="1032" t="s">
        <v>401</v>
      </c>
      <c r="Z46" s="208"/>
      <c r="AA46" s="1226"/>
      <c r="AB46" s="240"/>
    </row>
    <row r="47" spans="2:28" ht="12.75" customHeight="1">
      <c r="B47" s="251"/>
      <c r="C47" s="232">
        <v>38</v>
      </c>
      <c r="D47" s="233" t="s">
        <v>416</v>
      </c>
      <c r="E47" s="234" t="s">
        <v>335</v>
      </c>
      <c r="F47" s="235" t="s">
        <v>414</v>
      </c>
      <c r="G47" s="246">
        <v>0</v>
      </c>
      <c r="H47" s="247">
        <v>0</v>
      </c>
      <c r="I47" s="247">
        <v>0</v>
      </c>
      <c r="J47" s="248">
        <v>0</v>
      </c>
      <c r="K47" s="248">
        <v>0</v>
      </c>
      <c r="L47" s="247">
        <v>23.190159306311756</v>
      </c>
      <c r="M47" s="244" t="s">
        <v>401</v>
      </c>
      <c r="N47" s="247">
        <v>0</v>
      </c>
      <c r="O47" s="244" t="s">
        <v>401</v>
      </c>
      <c r="P47" s="244" t="s">
        <v>401</v>
      </c>
      <c r="Q47" s="244" t="s">
        <v>401</v>
      </c>
      <c r="R47" s="247">
        <v>0</v>
      </c>
      <c r="S47" s="248">
        <v>0</v>
      </c>
      <c r="T47" s="248">
        <v>11.595079653155878</v>
      </c>
      <c r="U47" s="248">
        <v>0</v>
      </c>
      <c r="V47" s="248">
        <v>0</v>
      </c>
      <c r="W47" s="244" t="s">
        <v>401</v>
      </c>
      <c r="X47" s="244" t="s">
        <v>401</v>
      </c>
      <c r="Y47" s="1033" t="s">
        <v>401</v>
      </c>
      <c r="Z47" s="208"/>
      <c r="AA47" s="1226"/>
      <c r="AB47" s="240"/>
    </row>
    <row r="48" spans="2:28" ht="12.75" customHeight="1">
      <c r="B48" s="251" t="s">
        <v>184</v>
      </c>
      <c r="C48" s="232">
        <v>39</v>
      </c>
      <c r="D48" s="233" t="s">
        <v>417</v>
      </c>
      <c r="E48" s="234" t="s">
        <v>336</v>
      </c>
      <c r="F48" s="235" t="s">
        <v>414</v>
      </c>
      <c r="G48" s="246">
        <v>0</v>
      </c>
      <c r="H48" s="247">
        <v>0</v>
      </c>
      <c r="I48" s="247">
        <v>0</v>
      </c>
      <c r="J48" s="248">
        <v>0</v>
      </c>
      <c r="K48" s="248">
        <v>0</v>
      </c>
      <c r="L48" s="247">
        <v>12.090773809523808</v>
      </c>
      <c r="M48" s="244" t="s">
        <v>401</v>
      </c>
      <c r="N48" s="247">
        <v>0</v>
      </c>
      <c r="O48" s="244" t="s">
        <v>401</v>
      </c>
      <c r="P48" s="244" t="s">
        <v>401</v>
      </c>
      <c r="Q48" s="244" t="s">
        <v>401</v>
      </c>
      <c r="R48" s="247">
        <v>0</v>
      </c>
      <c r="S48" s="248">
        <v>13.020833333333332</v>
      </c>
      <c r="T48" s="248">
        <v>0</v>
      </c>
      <c r="U48" s="248">
        <v>0</v>
      </c>
      <c r="V48" s="248">
        <v>0</v>
      </c>
      <c r="W48" s="244" t="s">
        <v>401</v>
      </c>
      <c r="X48" s="244" t="s">
        <v>401</v>
      </c>
      <c r="Y48" s="1033" t="s">
        <v>401</v>
      </c>
      <c r="Z48" s="208"/>
      <c r="AA48" s="1226"/>
      <c r="AB48" s="240"/>
    </row>
    <row r="49" spans="2:28" ht="12.75" customHeight="1">
      <c r="B49" s="251"/>
      <c r="C49" s="232">
        <v>40</v>
      </c>
      <c r="D49" s="233" t="s">
        <v>418</v>
      </c>
      <c r="E49" s="234" t="s">
        <v>337</v>
      </c>
      <c r="F49" s="235" t="s">
        <v>414</v>
      </c>
      <c r="G49" s="246">
        <v>0</v>
      </c>
      <c r="H49" s="247">
        <v>0</v>
      </c>
      <c r="I49" s="247">
        <v>0</v>
      </c>
      <c r="J49" s="248">
        <v>0</v>
      </c>
      <c r="K49" s="248">
        <v>0</v>
      </c>
      <c r="L49" s="247">
        <v>2.6331187829139848</v>
      </c>
      <c r="M49" s="244" t="s">
        <v>401</v>
      </c>
      <c r="N49" s="247">
        <v>0</v>
      </c>
      <c r="O49" s="244" t="s">
        <v>401</v>
      </c>
      <c r="P49" s="244" t="s">
        <v>401</v>
      </c>
      <c r="Q49" s="244" t="s">
        <v>401</v>
      </c>
      <c r="R49" s="247">
        <v>0</v>
      </c>
      <c r="S49" s="248">
        <v>0</v>
      </c>
      <c r="T49" s="248">
        <v>0</v>
      </c>
      <c r="U49" s="248">
        <v>0</v>
      </c>
      <c r="V49" s="248">
        <v>0</v>
      </c>
      <c r="W49" s="244" t="s">
        <v>401</v>
      </c>
      <c r="X49" s="244" t="s">
        <v>401</v>
      </c>
      <c r="Y49" s="1033" t="s">
        <v>401</v>
      </c>
      <c r="Z49" s="208"/>
      <c r="AA49" s="1226"/>
      <c r="AB49" s="240"/>
    </row>
    <row r="50" spans="2:28" ht="12.75" customHeight="1">
      <c r="B50" s="251"/>
      <c r="C50" s="232">
        <v>41</v>
      </c>
      <c r="D50" s="233" t="s">
        <v>419</v>
      </c>
      <c r="E50" s="234" t="s">
        <v>338</v>
      </c>
      <c r="F50" s="235" t="s">
        <v>414</v>
      </c>
      <c r="G50" s="246"/>
      <c r="H50" s="247"/>
      <c r="I50" s="247"/>
      <c r="J50" s="248"/>
      <c r="K50" s="248"/>
      <c r="L50" s="247"/>
      <c r="M50" s="244" t="s">
        <v>401</v>
      </c>
      <c r="N50" s="247"/>
      <c r="O50" s="244" t="s">
        <v>401</v>
      </c>
      <c r="P50" s="244" t="s">
        <v>401</v>
      </c>
      <c r="Q50" s="244" t="s">
        <v>401</v>
      </c>
      <c r="R50" s="247"/>
      <c r="S50" s="248"/>
      <c r="T50" s="248"/>
      <c r="U50" s="248"/>
      <c r="V50" s="248"/>
      <c r="W50" s="244" t="s">
        <v>401</v>
      </c>
      <c r="X50" s="244" t="s">
        <v>401</v>
      </c>
      <c r="Y50" s="1033" t="s">
        <v>401</v>
      </c>
      <c r="Z50" s="208"/>
      <c r="AA50" s="1226"/>
      <c r="AB50" s="240"/>
    </row>
    <row r="51" spans="2:28" ht="12.75" customHeight="1">
      <c r="B51" s="251"/>
      <c r="C51" s="232">
        <v>42</v>
      </c>
      <c r="D51" s="233" t="s">
        <v>420</v>
      </c>
      <c r="E51" s="234" t="s">
        <v>339</v>
      </c>
      <c r="F51" s="235" t="s">
        <v>414</v>
      </c>
      <c r="G51" s="246">
        <v>0</v>
      </c>
      <c r="H51" s="247">
        <v>0</v>
      </c>
      <c r="I51" s="247">
        <v>0.33095048980672492</v>
      </c>
      <c r="J51" s="248">
        <v>0</v>
      </c>
      <c r="K51" s="248">
        <v>0</v>
      </c>
      <c r="L51" s="247">
        <v>0.66190097961344985</v>
      </c>
      <c r="M51" s="247" t="s">
        <v>401</v>
      </c>
      <c r="N51" s="247">
        <v>0</v>
      </c>
      <c r="O51" s="244" t="s">
        <v>401</v>
      </c>
      <c r="P51" s="244" t="s">
        <v>401</v>
      </c>
      <c r="Q51" s="244" t="s">
        <v>401</v>
      </c>
      <c r="R51" s="247">
        <v>0</v>
      </c>
      <c r="S51" s="248">
        <v>0.33095048980672492</v>
      </c>
      <c r="T51" s="248">
        <v>0</v>
      </c>
      <c r="U51" s="248">
        <v>0</v>
      </c>
      <c r="V51" s="248">
        <v>0</v>
      </c>
      <c r="W51" s="244" t="s">
        <v>401</v>
      </c>
      <c r="X51" s="244" t="s">
        <v>401</v>
      </c>
      <c r="Y51" s="1033" t="s">
        <v>401</v>
      </c>
      <c r="Z51" s="208"/>
      <c r="AA51" s="1226"/>
      <c r="AB51" s="240"/>
    </row>
    <row r="52" spans="2:28" ht="12.75" customHeight="1">
      <c r="B52" s="250"/>
      <c r="C52" s="297"/>
      <c r="D52" s="298" t="s">
        <v>421</v>
      </c>
      <c r="E52" s="299" t="s">
        <v>341</v>
      </c>
      <c r="F52" s="300"/>
      <c r="G52" s="301" t="s">
        <v>401</v>
      </c>
      <c r="H52" s="296" t="s">
        <v>401</v>
      </c>
      <c r="I52" s="296"/>
      <c r="J52" s="295" t="s">
        <v>401</v>
      </c>
      <c r="K52" s="295" t="s">
        <v>401</v>
      </c>
      <c r="L52" s="296"/>
      <c r="M52" s="244" t="s">
        <v>401</v>
      </c>
      <c r="N52" s="296" t="s">
        <v>401</v>
      </c>
      <c r="O52" s="244" t="s">
        <v>401</v>
      </c>
      <c r="P52" s="244" t="s">
        <v>401</v>
      </c>
      <c r="Q52" s="244" t="s">
        <v>401</v>
      </c>
      <c r="R52" s="296" t="s">
        <v>401</v>
      </c>
      <c r="S52" s="295"/>
      <c r="T52" s="295" t="s">
        <v>401</v>
      </c>
      <c r="U52" s="295" t="s">
        <v>401</v>
      </c>
      <c r="V52" s="295" t="s">
        <v>401</v>
      </c>
      <c r="W52" s="244" t="s">
        <v>401</v>
      </c>
      <c r="X52" s="244" t="s">
        <v>401</v>
      </c>
      <c r="Y52" s="1032" t="s">
        <v>401</v>
      </c>
      <c r="Z52" s="208"/>
      <c r="AA52" s="1226"/>
      <c r="AB52" s="240"/>
    </row>
    <row r="53" spans="2:28" ht="12.75" customHeight="1">
      <c r="B53" s="251" t="s">
        <v>422</v>
      </c>
      <c r="C53" s="232">
        <v>43</v>
      </c>
      <c r="D53" s="233" t="s">
        <v>191</v>
      </c>
      <c r="E53" s="234" t="s">
        <v>342</v>
      </c>
      <c r="F53" s="235" t="s">
        <v>414</v>
      </c>
      <c r="G53" s="246" t="s">
        <v>401</v>
      </c>
      <c r="H53" s="247" t="s">
        <v>401</v>
      </c>
      <c r="I53" s="247">
        <v>4.3147775542141741E-2</v>
      </c>
      <c r="J53" s="248" t="s">
        <v>401</v>
      </c>
      <c r="K53" s="248" t="s">
        <v>401</v>
      </c>
      <c r="L53" s="247">
        <v>0.15090543259557346</v>
      </c>
      <c r="M53" s="244" t="s">
        <v>401</v>
      </c>
      <c r="N53" s="247" t="s">
        <v>401</v>
      </c>
      <c r="O53" s="244" t="s">
        <v>401</v>
      </c>
      <c r="P53" s="244" t="s">
        <v>401</v>
      </c>
      <c r="Q53" s="244" t="s">
        <v>401</v>
      </c>
      <c r="R53" s="247" t="s">
        <v>401</v>
      </c>
      <c r="S53" s="248">
        <v>2.3841940532081378</v>
      </c>
      <c r="T53" s="248" t="s">
        <v>401</v>
      </c>
      <c r="U53" s="248" t="s">
        <v>401</v>
      </c>
      <c r="V53" s="248" t="s">
        <v>401</v>
      </c>
      <c r="W53" s="244" t="s">
        <v>401</v>
      </c>
      <c r="X53" s="244" t="s">
        <v>401</v>
      </c>
      <c r="Y53" s="1033" t="s">
        <v>401</v>
      </c>
      <c r="Z53" s="208"/>
      <c r="AA53" s="1226"/>
      <c r="AB53" s="240"/>
    </row>
    <row r="54" spans="2:28" ht="12.75" customHeight="1">
      <c r="B54" s="251" t="s">
        <v>423</v>
      </c>
      <c r="C54" s="232">
        <v>44</v>
      </c>
      <c r="D54" s="233" t="s">
        <v>192</v>
      </c>
      <c r="E54" s="234" t="s">
        <v>343</v>
      </c>
      <c r="F54" s="235" t="s">
        <v>414</v>
      </c>
      <c r="G54" s="246" t="s">
        <v>401</v>
      </c>
      <c r="H54" s="247" t="s">
        <v>401</v>
      </c>
      <c r="I54" s="247">
        <v>0.20976611760423303</v>
      </c>
      <c r="J54" s="248" t="s">
        <v>401</v>
      </c>
      <c r="K54" s="248" t="s">
        <v>401</v>
      </c>
      <c r="L54" s="247">
        <v>1.3223650853495237</v>
      </c>
      <c r="M54" s="244" t="s">
        <v>401</v>
      </c>
      <c r="N54" s="247" t="s">
        <v>401</v>
      </c>
      <c r="O54" s="244" t="s">
        <v>401</v>
      </c>
      <c r="P54" s="244" t="s">
        <v>401</v>
      </c>
      <c r="Q54" s="244" t="s">
        <v>401</v>
      </c>
      <c r="R54" s="247" t="s">
        <v>401</v>
      </c>
      <c r="S54" s="248">
        <v>1.8235416477073287</v>
      </c>
      <c r="T54" s="248" t="s">
        <v>401</v>
      </c>
      <c r="U54" s="248" t="s">
        <v>401</v>
      </c>
      <c r="V54" s="248" t="s">
        <v>401</v>
      </c>
      <c r="W54" s="244" t="s">
        <v>401</v>
      </c>
      <c r="X54" s="244" t="s">
        <v>401</v>
      </c>
      <c r="Y54" s="1033" t="s">
        <v>401</v>
      </c>
      <c r="Z54" s="208"/>
      <c r="AA54" s="1226"/>
      <c r="AB54" s="240"/>
    </row>
    <row r="55" spans="2:28" ht="12.75" customHeight="1">
      <c r="B55" s="251"/>
      <c r="C55" s="232">
        <v>45</v>
      </c>
      <c r="D55" s="233" t="s">
        <v>193</v>
      </c>
      <c r="E55" s="234" t="s">
        <v>344</v>
      </c>
      <c r="F55" s="235" t="s">
        <v>414</v>
      </c>
      <c r="G55" s="246" t="s">
        <v>401</v>
      </c>
      <c r="H55" s="247" t="s">
        <v>401</v>
      </c>
      <c r="I55" s="247">
        <v>0.40283552680394524</v>
      </c>
      <c r="J55" s="248" t="s">
        <v>401</v>
      </c>
      <c r="K55" s="248" t="s">
        <v>401</v>
      </c>
      <c r="L55" s="247">
        <v>9.3497635228905995</v>
      </c>
      <c r="M55" s="244" t="s">
        <v>401</v>
      </c>
      <c r="N55" s="247" t="s">
        <v>401</v>
      </c>
      <c r="O55" s="244" t="s">
        <v>401</v>
      </c>
      <c r="P55" s="244" t="s">
        <v>401</v>
      </c>
      <c r="Q55" s="244" t="s">
        <v>401</v>
      </c>
      <c r="R55" s="247" t="s">
        <v>401</v>
      </c>
      <c r="S55" s="248">
        <v>1.7105773009456335</v>
      </c>
      <c r="T55" s="248" t="s">
        <v>401</v>
      </c>
      <c r="U55" s="248" t="s">
        <v>401</v>
      </c>
      <c r="V55" s="248" t="s">
        <v>401</v>
      </c>
      <c r="W55" s="244" t="s">
        <v>401</v>
      </c>
      <c r="X55" s="244" t="s">
        <v>401</v>
      </c>
      <c r="Y55" s="1033" t="s">
        <v>401</v>
      </c>
      <c r="Z55" s="208"/>
      <c r="AA55" s="1226"/>
      <c r="AB55" s="240"/>
    </row>
    <row r="56" spans="2:28" ht="12.75" customHeight="1">
      <c r="B56" s="251"/>
      <c r="C56" s="232">
        <v>46</v>
      </c>
      <c r="D56" s="233" t="s">
        <v>424</v>
      </c>
      <c r="E56" s="234"/>
      <c r="F56" s="235" t="s">
        <v>414</v>
      </c>
      <c r="G56" s="246" t="s">
        <v>401</v>
      </c>
      <c r="H56" s="247" t="s">
        <v>401</v>
      </c>
      <c r="I56" s="247">
        <v>0.23473267634049821</v>
      </c>
      <c r="J56" s="248" t="s">
        <v>401</v>
      </c>
      <c r="K56" s="248" t="s">
        <v>401</v>
      </c>
      <c r="L56" s="247">
        <v>32.132575463645544</v>
      </c>
      <c r="M56" s="244" t="s">
        <v>401</v>
      </c>
      <c r="N56" s="247" t="s">
        <v>401</v>
      </c>
      <c r="O56" s="244" t="s">
        <v>401</v>
      </c>
      <c r="P56" s="244" t="s">
        <v>401</v>
      </c>
      <c r="Q56" s="244" t="s">
        <v>401</v>
      </c>
      <c r="R56" s="247" t="s">
        <v>401</v>
      </c>
      <c r="S56" s="248">
        <v>0.42019089004423071</v>
      </c>
      <c r="T56" s="248" t="s">
        <v>401</v>
      </c>
      <c r="U56" s="248" t="s">
        <v>401</v>
      </c>
      <c r="V56" s="248" t="s">
        <v>401</v>
      </c>
      <c r="W56" s="244" t="s">
        <v>401</v>
      </c>
      <c r="X56" s="244" t="s">
        <v>401</v>
      </c>
      <c r="Y56" s="1033" t="s">
        <v>401</v>
      </c>
      <c r="Z56" s="208"/>
      <c r="AA56" s="1226"/>
      <c r="AB56" s="240"/>
    </row>
    <row r="57" spans="2:28" ht="12.75" customHeight="1">
      <c r="B57" s="250"/>
      <c r="C57" s="297"/>
      <c r="D57" s="298" t="s">
        <v>425</v>
      </c>
      <c r="E57" s="299" t="s">
        <v>346</v>
      </c>
      <c r="F57" s="300"/>
      <c r="G57" s="301" t="s">
        <v>401</v>
      </c>
      <c r="H57" s="296" t="s">
        <v>401</v>
      </c>
      <c r="I57" s="296" t="s">
        <v>401</v>
      </c>
      <c r="J57" s="295" t="s">
        <v>401</v>
      </c>
      <c r="K57" s="295" t="s">
        <v>401</v>
      </c>
      <c r="L57" s="296" t="s">
        <v>401</v>
      </c>
      <c r="M57" s="244" t="s">
        <v>401</v>
      </c>
      <c r="N57" s="296" t="s">
        <v>401</v>
      </c>
      <c r="O57" s="244" t="s">
        <v>401</v>
      </c>
      <c r="P57" s="244" t="s">
        <v>401</v>
      </c>
      <c r="Q57" s="244" t="s">
        <v>401</v>
      </c>
      <c r="R57" s="296" t="s">
        <v>401</v>
      </c>
      <c r="S57" s="295" t="s">
        <v>401</v>
      </c>
      <c r="T57" s="295" t="s">
        <v>401</v>
      </c>
      <c r="U57" s="295" t="s">
        <v>401</v>
      </c>
      <c r="V57" s="295" t="s">
        <v>401</v>
      </c>
      <c r="W57" s="244" t="s">
        <v>401</v>
      </c>
      <c r="X57" s="244" t="s">
        <v>401</v>
      </c>
      <c r="Y57" s="1032" t="s">
        <v>401</v>
      </c>
      <c r="Z57" s="208"/>
      <c r="AA57" s="1226"/>
      <c r="AB57" s="240"/>
    </row>
    <row r="58" spans="2:28" ht="12.75" customHeight="1">
      <c r="B58" s="251"/>
      <c r="C58" s="257">
        <v>47</v>
      </c>
      <c r="D58" s="258" t="s">
        <v>196</v>
      </c>
      <c r="E58" s="234" t="s">
        <v>347</v>
      </c>
      <c r="F58" s="235" t="s">
        <v>414</v>
      </c>
      <c r="G58" s="246" t="s">
        <v>401</v>
      </c>
      <c r="H58" s="247" t="s">
        <v>401</v>
      </c>
      <c r="I58" s="247" t="s">
        <v>401</v>
      </c>
      <c r="J58" s="248" t="s">
        <v>401</v>
      </c>
      <c r="K58" s="248" t="s">
        <v>401</v>
      </c>
      <c r="L58" s="247" t="s">
        <v>401</v>
      </c>
      <c r="M58" s="244" t="s">
        <v>401</v>
      </c>
      <c r="N58" s="247" t="s">
        <v>401</v>
      </c>
      <c r="O58" s="244" t="s">
        <v>401</v>
      </c>
      <c r="P58" s="244" t="s">
        <v>401</v>
      </c>
      <c r="Q58" s="244" t="s">
        <v>401</v>
      </c>
      <c r="R58" s="247" t="s">
        <v>401</v>
      </c>
      <c r="S58" s="248" t="s">
        <v>401</v>
      </c>
      <c r="T58" s="248" t="s">
        <v>401</v>
      </c>
      <c r="U58" s="248" t="s">
        <v>401</v>
      </c>
      <c r="V58" s="248" t="s">
        <v>401</v>
      </c>
      <c r="W58" s="244" t="s">
        <v>401</v>
      </c>
      <c r="X58" s="244" t="s">
        <v>401</v>
      </c>
      <c r="Y58" s="1033" t="s">
        <v>401</v>
      </c>
      <c r="Z58" s="208"/>
      <c r="AA58" s="1226"/>
      <c r="AB58" s="240"/>
    </row>
    <row r="59" spans="2:28" ht="12.75" customHeight="1">
      <c r="B59" s="251"/>
      <c r="C59" s="259">
        <v>48</v>
      </c>
      <c r="D59" s="260" t="s">
        <v>197</v>
      </c>
      <c r="E59" s="234" t="s">
        <v>348</v>
      </c>
      <c r="F59" s="235" t="s">
        <v>414</v>
      </c>
      <c r="G59" s="246" t="s">
        <v>401</v>
      </c>
      <c r="H59" s="247" t="s">
        <v>401</v>
      </c>
      <c r="I59" s="247" t="s">
        <v>401</v>
      </c>
      <c r="J59" s="248" t="s">
        <v>401</v>
      </c>
      <c r="K59" s="248" t="s">
        <v>401</v>
      </c>
      <c r="L59" s="247" t="s">
        <v>401</v>
      </c>
      <c r="M59" s="244" t="s">
        <v>401</v>
      </c>
      <c r="N59" s="247" t="s">
        <v>401</v>
      </c>
      <c r="O59" s="244" t="s">
        <v>401</v>
      </c>
      <c r="P59" s="244" t="s">
        <v>401</v>
      </c>
      <c r="Q59" s="244" t="s">
        <v>401</v>
      </c>
      <c r="R59" s="247" t="s">
        <v>401</v>
      </c>
      <c r="S59" s="248" t="s">
        <v>401</v>
      </c>
      <c r="T59" s="248" t="s">
        <v>401</v>
      </c>
      <c r="U59" s="248" t="s">
        <v>401</v>
      </c>
      <c r="V59" s="248" t="s">
        <v>401</v>
      </c>
      <c r="W59" s="244" t="s">
        <v>401</v>
      </c>
      <c r="X59" s="244" t="s">
        <v>401</v>
      </c>
      <c r="Y59" s="1033" t="s">
        <v>401</v>
      </c>
      <c r="Z59" s="208"/>
      <c r="AA59" s="1226"/>
      <c r="AB59" s="240"/>
    </row>
    <row r="60" spans="2:28" ht="12.75" customHeight="1">
      <c r="B60" s="231"/>
      <c r="C60" s="257">
        <v>49</v>
      </c>
      <c r="D60" s="261" t="s">
        <v>198</v>
      </c>
      <c r="E60" s="234" t="s">
        <v>349</v>
      </c>
      <c r="F60" s="235" t="s">
        <v>414</v>
      </c>
      <c r="G60" s="246" t="s">
        <v>401</v>
      </c>
      <c r="H60" s="247" t="s">
        <v>401</v>
      </c>
      <c r="I60" s="247" t="s">
        <v>401</v>
      </c>
      <c r="J60" s="248" t="s">
        <v>401</v>
      </c>
      <c r="K60" s="248" t="s">
        <v>401</v>
      </c>
      <c r="L60" s="247" t="s">
        <v>401</v>
      </c>
      <c r="M60" s="244" t="s">
        <v>401</v>
      </c>
      <c r="N60" s="247" t="s">
        <v>401</v>
      </c>
      <c r="O60" s="244" t="s">
        <v>401</v>
      </c>
      <c r="P60" s="244" t="s">
        <v>401</v>
      </c>
      <c r="Q60" s="244" t="s">
        <v>401</v>
      </c>
      <c r="R60" s="247" t="s">
        <v>401</v>
      </c>
      <c r="S60" s="248" t="s">
        <v>401</v>
      </c>
      <c r="T60" s="248" t="s">
        <v>401</v>
      </c>
      <c r="U60" s="248" t="s">
        <v>401</v>
      </c>
      <c r="V60" s="248" t="s">
        <v>401</v>
      </c>
      <c r="W60" s="244" t="s">
        <v>401</v>
      </c>
      <c r="X60" s="244" t="s">
        <v>401</v>
      </c>
      <c r="Y60" s="1033" t="s">
        <v>401</v>
      </c>
      <c r="Z60" s="208"/>
      <c r="AA60" s="1226"/>
      <c r="AB60" s="240"/>
    </row>
    <row r="61" spans="2:28" ht="12.75" customHeight="1">
      <c r="B61" s="231" t="s">
        <v>426</v>
      </c>
      <c r="C61" s="259">
        <v>50</v>
      </c>
      <c r="D61" s="233" t="s">
        <v>199</v>
      </c>
      <c r="E61" s="234" t="s">
        <v>350</v>
      </c>
      <c r="F61" s="235" t="s">
        <v>414</v>
      </c>
      <c r="G61" s="246" t="s">
        <v>401</v>
      </c>
      <c r="H61" s="247" t="s">
        <v>401</v>
      </c>
      <c r="I61" s="247" t="s">
        <v>401</v>
      </c>
      <c r="J61" s="248" t="s">
        <v>401</v>
      </c>
      <c r="K61" s="248" t="s">
        <v>401</v>
      </c>
      <c r="L61" s="247" t="s">
        <v>401</v>
      </c>
      <c r="M61" s="244" t="s">
        <v>401</v>
      </c>
      <c r="N61" s="247" t="s">
        <v>401</v>
      </c>
      <c r="O61" s="244" t="s">
        <v>401</v>
      </c>
      <c r="P61" s="244" t="s">
        <v>401</v>
      </c>
      <c r="Q61" s="244" t="s">
        <v>401</v>
      </c>
      <c r="R61" s="247" t="s">
        <v>401</v>
      </c>
      <c r="S61" s="248" t="s">
        <v>401</v>
      </c>
      <c r="T61" s="248" t="s">
        <v>401</v>
      </c>
      <c r="U61" s="248" t="s">
        <v>401</v>
      </c>
      <c r="V61" s="248" t="s">
        <v>401</v>
      </c>
      <c r="W61" s="244" t="s">
        <v>401</v>
      </c>
      <c r="X61" s="244" t="s">
        <v>401</v>
      </c>
      <c r="Y61" s="1033" t="s">
        <v>401</v>
      </c>
      <c r="Z61" s="208"/>
      <c r="AA61" s="1226"/>
      <c r="AB61" s="240"/>
    </row>
    <row r="62" spans="2:28" ht="12.75" customHeight="1">
      <c r="B62" s="251" t="s">
        <v>427</v>
      </c>
      <c r="C62" s="257">
        <v>51</v>
      </c>
      <c r="D62" s="233" t="s">
        <v>200</v>
      </c>
      <c r="E62" s="234" t="s">
        <v>351</v>
      </c>
      <c r="F62" s="235" t="s">
        <v>414</v>
      </c>
      <c r="G62" s="246" t="s">
        <v>401</v>
      </c>
      <c r="H62" s="247" t="s">
        <v>401</v>
      </c>
      <c r="I62" s="247" t="s">
        <v>401</v>
      </c>
      <c r="J62" s="248" t="s">
        <v>401</v>
      </c>
      <c r="K62" s="248" t="s">
        <v>401</v>
      </c>
      <c r="L62" s="247" t="s">
        <v>401</v>
      </c>
      <c r="M62" s="244" t="s">
        <v>401</v>
      </c>
      <c r="N62" s="247" t="s">
        <v>401</v>
      </c>
      <c r="O62" s="244" t="s">
        <v>401</v>
      </c>
      <c r="P62" s="244" t="s">
        <v>401</v>
      </c>
      <c r="Q62" s="244" t="s">
        <v>401</v>
      </c>
      <c r="R62" s="247" t="s">
        <v>401</v>
      </c>
      <c r="S62" s="248" t="s">
        <v>401</v>
      </c>
      <c r="T62" s="248" t="s">
        <v>401</v>
      </c>
      <c r="U62" s="248" t="s">
        <v>401</v>
      </c>
      <c r="V62" s="248" t="s">
        <v>401</v>
      </c>
      <c r="W62" s="244" t="s">
        <v>401</v>
      </c>
      <c r="X62" s="244" t="s">
        <v>401</v>
      </c>
      <c r="Y62" s="1033" t="s">
        <v>401</v>
      </c>
      <c r="Z62" s="208"/>
      <c r="AA62" s="1226"/>
      <c r="AB62" s="240"/>
    </row>
    <row r="63" spans="2:28" ht="12.75" customHeight="1">
      <c r="B63" s="251"/>
      <c r="C63" s="259">
        <v>52</v>
      </c>
      <c r="D63" s="233" t="s">
        <v>201</v>
      </c>
      <c r="E63" s="234" t="s">
        <v>352</v>
      </c>
      <c r="F63" s="235" t="s">
        <v>414</v>
      </c>
      <c r="G63" s="246" t="s">
        <v>401</v>
      </c>
      <c r="H63" s="247" t="s">
        <v>401</v>
      </c>
      <c r="I63" s="247" t="s">
        <v>401</v>
      </c>
      <c r="J63" s="248" t="s">
        <v>401</v>
      </c>
      <c r="K63" s="248" t="s">
        <v>401</v>
      </c>
      <c r="L63" s="247" t="s">
        <v>401</v>
      </c>
      <c r="M63" s="244" t="s">
        <v>401</v>
      </c>
      <c r="N63" s="247" t="s">
        <v>401</v>
      </c>
      <c r="O63" s="244" t="s">
        <v>401</v>
      </c>
      <c r="P63" s="244" t="s">
        <v>401</v>
      </c>
      <c r="Q63" s="244" t="s">
        <v>401</v>
      </c>
      <c r="R63" s="247" t="s">
        <v>401</v>
      </c>
      <c r="S63" s="248" t="s">
        <v>401</v>
      </c>
      <c r="T63" s="248" t="s">
        <v>401</v>
      </c>
      <c r="U63" s="248" t="s">
        <v>401</v>
      </c>
      <c r="V63" s="248" t="s">
        <v>401</v>
      </c>
      <c r="W63" s="244" t="s">
        <v>401</v>
      </c>
      <c r="X63" s="244" t="s">
        <v>401</v>
      </c>
      <c r="Y63" s="1033" t="s">
        <v>401</v>
      </c>
      <c r="Z63" s="208"/>
      <c r="AA63" s="1226"/>
      <c r="AB63" s="240"/>
    </row>
    <row r="64" spans="2:28" ht="12.75" customHeight="1">
      <c r="B64" s="251"/>
      <c r="C64" s="257">
        <v>53</v>
      </c>
      <c r="D64" s="233" t="s">
        <v>202</v>
      </c>
      <c r="E64" s="234" t="s">
        <v>353</v>
      </c>
      <c r="F64" s="235" t="s">
        <v>414</v>
      </c>
      <c r="G64" s="246" t="s">
        <v>401</v>
      </c>
      <c r="H64" s="247" t="s">
        <v>401</v>
      </c>
      <c r="I64" s="247" t="s">
        <v>401</v>
      </c>
      <c r="J64" s="248" t="s">
        <v>401</v>
      </c>
      <c r="K64" s="248" t="s">
        <v>401</v>
      </c>
      <c r="L64" s="247" t="s">
        <v>401</v>
      </c>
      <c r="M64" s="244" t="s">
        <v>401</v>
      </c>
      <c r="N64" s="247" t="s">
        <v>401</v>
      </c>
      <c r="O64" s="244" t="s">
        <v>401</v>
      </c>
      <c r="P64" s="244" t="s">
        <v>401</v>
      </c>
      <c r="Q64" s="244" t="s">
        <v>401</v>
      </c>
      <c r="R64" s="247" t="s">
        <v>401</v>
      </c>
      <c r="S64" s="248" t="s">
        <v>401</v>
      </c>
      <c r="T64" s="248" t="s">
        <v>401</v>
      </c>
      <c r="U64" s="248" t="s">
        <v>401</v>
      </c>
      <c r="V64" s="248" t="s">
        <v>401</v>
      </c>
      <c r="W64" s="244" t="s">
        <v>401</v>
      </c>
      <c r="X64" s="244" t="s">
        <v>401</v>
      </c>
      <c r="Y64" s="1033" t="s">
        <v>401</v>
      </c>
      <c r="Z64" s="208"/>
      <c r="AA64" s="1226"/>
      <c r="AB64" s="240"/>
    </row>
    <row r="65" spans="2:28" ht="12.75" customHeight="1">
      <c r="B65" s="251"/>
      <c r="C65" s="259">
        <v>54</v>
      </c>
      <c r="D65" s="233" t="s">
        <v>203</v>
      </c>
      <c r="E65" s="234" t="s">
        <v>428</v>
      </c>
      <c r="F65" s="235" t="s">
        <v>414</v>
      </c>
      <c r="G65" s="246" t="s">
        <v>401</v>
      </c>
      <c r="H65" s="247" t="s">
        <v>401</v>
      </c>
      <c r="I65" s="247" t="s">
        <v>401</v>
      </c>
      <c r="J65" s="248" t="s">
        <v>401</v>
      </c>
      <c r="K65" s="248" t="s">
        <v>401</v>
      </c>
      <c r="L65" s="247" t="s">
        <v>401</v>
      </c>
      <c r="M65" s="244" t="s">
        <v>401</v>
      </c>
      <c r="N65" s="247" t="s">
        <v>401</v>
      </c>
      <c r="O65" s="244" t="s">
        <v>401</v>
      </c>
      <c r="P65" s="244" t="s">
        <v>401</v>
      </c>
      <c r="Q65" s="244" t="s">
        <v>401</v>
      </c>
      <c r="R65" s="247" t="s">
        <v>401</v>
      </c>
      <c r="S65" s="248" t="s">
        <v>401</v>
      </c>
      <c r="T65" s="248" t="s">
        <v>401</v>
      </c>
      <c r="U65" s="248" t="s">
        <v>401</v>
      </c>
      <c r="V65" s="248" t="s">
        <v>401</v>
      </c>
      <c r="W65" s="244" t="s">
        <v>401</v>
      </c>
      <c r="X65" s="244" t="s">
        <v>401</v>
      </c>
      <c r="Y65" s="1033" t="s">
        <v>401</v>
      </c>
      <c r="Z65" s="208"/>
      <c r="AA65" s="1226"/>
      <c r="AB65" s="240"/>
    </row>
    <row r="66" spans="2:28" ht="12.75" customHeight="1">
      <c r="B66" s="262"/>
      <c r="C66" s="257">
        <v>55</v>
      </c>
      <c r="D66" s="233" t="s">
        <v>429</v>
      </c>
      <c r="E66" s="234"/>
      <c r="F66" s="235" t="s">
        <v>414</v>
      </c>
      <c r="G66" s="246" t="s">
        <v>401</v>
      </c>
      <c r="H66" s="247" t="s">
        <v>401</v>
      </c>
      <c r="I66" s="247" t="s">
        <v>401</v>
      </c>
      <c r="J66" s="248" t="s">
        <v>401</v>
      </c>
      <c r="K66" s="248" t="s">
        <v>401</v>
      </c>
      <c r="L66" s="247" t="s">
        <v>401</v>
      </c>
      <c r="M66" s="244" t="s">
        <v>401</v>
      </c>
      <c r="N66" s="247" t="s">
        <v>401</v>
      </c>
      <c r="O66" s="244" t="s">
        <v>401</v>
      </c>
      <c r="P66" s="244" t="s">
        <v>401</v>
      </c>
      <c r="Q66" s="244" t="s">
        <v>401</v>
      </c>
      <c r="R66" s="247" t="s">
        <v>401</v>
      </c>
      <c r="S66" s="248" t="s">
        <v>401</v>
      </c>
      <c r="T66" s="248" t="s">
        <v>401</v>
      </c>
      <c r="U66" s="248" t="s">
        <v>401</v>
      </c>
      <c r="V66" s="248" t="s">
        <v>401</v>
      </c>
      <c r="W66" s="244" t="s">
        <v>401</v>
      </c>
      <c r="X66" s="244" t="s">
        <v>401</v>
      </c>
      <c r="Y66" s="1033" t="s">
        <v>401</v>
      </c>
      <c r="Z66" s="208"/>
      <c r="AA66" s="1225"/>
      <c r="AB66" s="240"/>
    </row>
    <row r="67" spans="2:28" ht="12.75" customHeight="1">
      <c r="B67" s="251" t="s">
        <v>430</v>
      </c>
      <c r="C67" s="297"/>
      <c r="D67" s="298" t="s">
        <v>431</v>
      </c>
      <c r="E67" s="299" t="s">
        <v>357</v>
      </c>
      <c r="F67" s="300"/>
      <c r="G67" s="301"/>
      <c r="H67" s="296"/>
      <c r="I67" s="296"/>
      <c r="J67" s="295"/>
      <c r="K67" s="295"/>
      <c r="L67" s="296"/>
      <c r="M67" s="244" t="s">
        <v>401</v>
      </c>
      <c r="N67" s="296"/>
      <c r="O67" s="244" t="s">
        <v>401</v>
      </c>
      <c r="P67" s="244" t="s">
        <v>401</v>
      </c>
      <c r="Q67" s="244" t="s">
        <v>401</v>
      </c>
      <c r="R67" s="296"/>
      <c r="S67" s="295"/>
      <c r="T67" s="295"/>
      <c r="U67" s="295"/>
      <c r="V67" s="295"/>
      <c r="W67" s="244" t="s">
        <v>401</v>
      </c>
      <c r="X67" s="244" t="s">
        <v>401</v>
      </c>
      <c r="Y67" s="1032"/>
      <c r="Z67" s="208"/>
      <c r="AA67" s="1226"/>
      <c r="AB67" s="240"/>
    </row>
    <row r="68" spans="2:28" ht="12.75" customHeight="1">
      <c r="B68" s="263" t="s">
        <v>432</v>
      </c>
      <c r="C68" s="232">
        <v>56</v>
      </c>
      <c r="D68" s="233" t="s">
        <v>432</v>
      </c>
      <c r="E68" s="234" t="s">
        <v>358</v>
      </c>
      <c r="F68" s="235" t="s">
        <v>414</v>
      </c>
      <c r="G68" s="246">
        <v>0.21132888853187673</v>
      </c>
      <c r="H68" s="247">
        <v>27.486059003553187</v>
      </c>
      <c r="I68" s="247">
        <v>44.601295398997301</v>
      </c>
      <c r="J68" s="248">
        <v>0.49957158540177266</v>
      </c>
      <c r="K68" s="248">
        <v>1.235817530714318</v>
      </c>
      <c r="L68" s="247">
        <v>89.639105939643869</v>
      </c>
      <c r="M68" s="244" t="s">
        <v>401</v>
      </c>
      <c r="N68" s="247">
        <v>64.633984566771147</v>
      </c>
      <c r="O68" s="244" t="s">
        <v>401</v>
      </c>
      <c r="P68" s="244" t="s">
        <v>401</v>
      </c>
      <c r="Q68" s="244" t="s">
        <v>401</v>
      </c>
      <c r="R68" s="247">
        <v>0</v>
      </c>
      <c r="S68" s="248">
        <v>55.595939747709856</v>
      </c>
      <c r="T68" s="248">
        <v>353.31275954270308</v>
      </c>
      <c r="U68" s="248">
        <v>0</v>
      </c>
      <c r="V68" s="248">
        <v>240.28235574858803</v>
      </c>
      <c r="W68" s="244" t="s">
        <v>401</v>
      </c>
      <c r="X68" s="244" t="s">
        <v>401</v>
      </c>
      <c r="Y68" s="1033">
        <v>0</v>
      </c>
      <c r="Z68" s="208"/>
      <c r="AA68" s="1225"/>
      <c r="AB68" s="240"/>
    </row>
    <row r="69" spans="2:28" ht="12.75" customHeight="1">
      <c r="B69" s="251" t="s">
        <v>359</v>
      </c>
      <c r="C69" s="305"/>
      <c r="D69" s="306" t="s">
        <v>433</v>
      </c>
      <c r="E69" s="288" t="s">
        <v>361</v>
      </c>
      <c r="F69" s="307"/>
      <c r="G69" s="301"/>
      <c r="H69" s="296"/>
      <c r="I69" s="296"/>
      <c r="J69" s="295"/>
      <c r="K69" s="295"/>
      <c r="L69" s="296"/>
      <c r="M69" s="244" t="s">
        <v>401</v>
      </c>
      <c r="N69" s="296"/>
      <c r="O69" s="244" t="s">
        <v>401</v>
      </c>
      <c r="P69" s="244" t="s">
        <v>401</v>
      </c>
      <c r="Q69" s="244" t="s">
        <v>401</v>
      </c>
      <c r="R69" s="296"/>
      <c r="S69" s="295"/>
      <c r="T69" s="295"/>
      <c r="U69" s="295"/>
      <c r="V69" s="295"/>
      <c r="W69" s="244" t="s">
        <v>401</v>
      </c>
      <c r="X69" s="244" t="s">
        <v>401</v>
      </c>
      <c r="Y69" s="1032"/>
      <c r="Z69" s="208"/>
      <c r="AA69" s="1226"/>
      <c r="AB69" s="240"/>
    </row>
    <row r="70" spans="2:28" ht="12.75" customHeight="1">
      <c r="B70" s="251" t="s">
        <v>362</v>
      </c>
      <c r="C70" s="232">
        <v>57</v>
      </c>
      <c r="D70" s="233" t="s">
        <v>434</v>
      </c>
      <c r="E70" s="234" t="s">
        <v>363</v>
      </c>
      <c r="F70" s="235" t="s">
        <v>414</v>
      </c>
      <c r="G70" s="246">
        <v>0</v>
      </c>
      <c r="H70" s="247">
        <v>56.808480916385989</v>
      </c>
      <c r="I70" s="247">
        <v>1.8625731447995404</v>
      </c>
      <c r="J70" s="248">
        <v>27.938597171993109</v>
      </c>
      <c r="K70" s="248">
        <v>0</v>
      </c>
      <c r="L70" s="247">
        <v>25.144737454793798</v>
      </c>
      <c r="M70" s="244" t="s">
        <v>401</v>
      </c>
      <c r="N70" s="247">
        <v>3.7251462895990808</v>
      </c>
      <c r="O70" s="244" t="s">
        <v>401</v>
      </c>
      <c r="P70" s="244" t="s">
        <v>401</v>
      </c>
      <c r="Q70" s="244" t="s">
        <v>401</v>
      </c>
      <c r="R70" s="247">
        <v>0</v>
      </c>
      <c r="S70" s="248">
        <v>7.4502925791981616</v>
      </c>
      <c r="T70" s="248">
        <v>0</v>
      </c>
      <c r="U70" s="248">
        <v>0</v>
      </c>
      <c r="V70" s="248">
        <v>0</v>
      </c>
      <c r="W70" s="244" t="s">
        <v>401</v>
      </c>
      <c r="X70" s="244" t="s">
        <v>401</v>
      </c>
      <c r="Y70" s="1033">
        <v>0</v>
      </c>
      <c r="Z70" s="208"/>
      <c r="AA70" s="1225"/>
      <c r="AB70" s="240"/>
    </row>
    <row r="71" spans="2:28" ht="12.75" customHeight="1">
      <c r="B71" s="251"/>
      <c r="C71" s="232">
        <v>58</v>
      </c>
      <c r="D71" s="233" t="s">
        <v>209</v>
      </c>
      <c r="E71" s="234" t="s">
        <v>364</v>
      </c>
      <c r="F71" s="235" t="s">
        <v>414</v>
      </c>
      <c r="G71" s="246">
        <v>0</v>
      </c>
      <c r="H71" s="247">
        <v>6.3915369726699689</v>
      </c>
      <c r="I71" s="247">
        <v>0</v>
      </c>
      <c r="J71" s="248">
        <v>562.4552535949573</v>
      </c>
      <c r="K71" s="248">
        <v>309.98954317449352</v>
      </c>
      <c r="L71" s="247">
        <v>9.5873054590049538</v>
      </c>
      <c r="M71" s="244" t="s">
        <v>401</v>
      </c>
      <c r="N71" s="247">
        <v>0</v>
      </c>
      <c r="O71" s="244" t="s">
        <v>401</v>
      </c>
      <c r="P71" s="244" t="s">
        <v>401</v>
      </c>
      <c r="Q71" s="244" t="s">
        <v>401</v>
      </c>
      <c r="R71" s="247">
        <v>0</v>
      </c>
      <c r="S71" s="248">
        <v>0</v>
      </c>
      <c r="T71" s="248">
        <v>3.1957684863349844</v>
      </c>
      <c r="U71" s="248">
        <v>0</v>
      </c>
      <c r="V71" s="248">
        <v>0</v>
      </c>
      <c r="W71" s="244" t="s">
        <v>401</v>
      </c>
      <c r="X71" s="244" t="s">
        <v>401</v>
      </c>
      <c r="Y71" s="1033">
        <v>0</v>
      </c>
      <c r="Z71" s="208"/>
      <c r="AA71" s="1225"/>
    </row>
    <row r="72" spans="2:28" ht="12.75" customHeight="1">
      <c r="B72" s="264" t="s">
        <v>365</v>
      </c>
      <c r="C72" s="297"/>
      <c r="D72" s="298" t="s">
        <v>435</v>
      </c>
      <c r="E72" s="299" t="s">
        <v>436</v>
      </c>
      <c r="F72" s="307"/>
      <c r="G72" s="308"/>
      <c r="H72" s="296"/>
      <c r="I72" s="296"/>
      <c r="J72" s="295"/>
      <c r="K72" s="295"/>
      <c r="L72" s="296"/>
      <c r="M72" s="244" t="s">
        <v>401</v>
      </c>
      <c r="N72" s="296"/>
      <c r="O72" s="244" t="s">
        <v>401</v>
      </c>
      <c r="P72" s="244" t="s">
        <v>401</v>
      </c>
      <c r="Q72" s="244" t="s">
        <v>401</v>
      </c>
      <c r="R72" s="296"/>
      <c r="S72" s="295"/>
      <c r="T72" s="295"/>
      <c r="U72" s="295"/>
      <c r="V72" s="295"/>
      <c r="W72" s="244" t="s">
        <v>401</v>
      </c>
      <c r="X72" s="244" t="s">
        <v>401</v>
      </c>
      <c r="Y72" s="1032"/>
      <c r="Z72" s="208"/>
      <c r="AA72" s="1226"/>
      <c r="AB72" s="240"/>
    </row>
    <row r="73" spans="2:28" ht="12.75" customHeight="1">
      <c r="B73" s="265" t="s">
        <v>220</v>
      </c>
      <c r="C73" s="232">
        <v>59</v>
      </c>
      <c r="D73" s="233" t="s">
        <v>437</v>
      </c>
      <c r="E73" s="234" t="s">
        <v>368</v>
      </c>
      <c r="F73" s="253" t="s">
        <v>414</v>
      </c>
      <c r="G73" s="266">
        <v>0</v>
      </c>
      <c r="H73" s="247">
        <v>43.655626250913251</v>
      </c>
      <c r="I73" s="247">
        <v>51.57871889675544</v>
      </c>
      <c r="J73" s="248">
        <v>0</v>
      </c>
      <c r="K73" s="248">
        <v>0</v>
      </c>
      <c r="L73" s="247">
        <v>7.9676513979819887</v>
      </c>
      <c r="M73" s="244" t="s">
        <v>401</v>
      </c>
      <c r="N73" s="247">
        <v>0</v>
      </c>
      <c r="O73" s="244" t="s">
        <v>401</v>
      </c>
      <c r="P73" s="244" t="s">
        <v>401</v>
      </c>
      <c r="Q73" s="244" t="s">
        <v>401</v>
      </c>
      <c r="R73" s="247">
        <v>0</v>
      </c>
      <c r="S73" s="248">
        <v>1.381778879826844</v>
      </c>
      <c r="T73" s="248">
        <v>1.1248833293310465</v>
      </c>
      <c r="U73" s="248">
        <v>0</v>
      </c>
      <c r="V73" s="255">
        <v>0</v>
      </c>
      <c r="W73" s="244" t="s">
        <v>401</v>
      </c>
      <c r="X73" s="244" t="s">
        <v>401</v>
      </c>
      <c r="Y73" s="1034">
        <v>0</v>
      </c>
      <c r="Z73" s="208"/>
      <c r="AA73" s="1225"/>
      <c r="AB73" s="240"/>
    </row>
    <row r="74" spans="2:28" ht="12.75" customHeight="1">
      <c r="B74" s="262"/>
      <c r="C74" s="232">
        <v>60</v>
      </c>
      <c r="D74" s="233" t="s">
        <v>438</v>
      </c>
      <c r="E74" s="234"/>
      <c r="F74" s="235" t="s">
        <v>414</v>
      </c>
      <c r="G74" s="246">
        <v>0.81659421746294125</v>
      </c>
      <c r="H74" s="247">
        <v>33.524469309594799</v>
      </c>
      <c r="I74" s="247">
        <v>4.860790913144502</v>
      </c>
      <c r="J74" s="248">
        <v>0</v>
      </c>
      <c r="K74" s="248">
        <v>0</v>
      </c>
      <c r="L74" s="247">
        <v>45.190660019907668</v>
      </c>
      <c r="M74" s="244" t="s">
        <v>401</v>
      </c>
      <c r="N74" s="247">
        <v>5.8177382464532403</v>
      </c>
      <c r="O74" s="244" t="s">
        <v>401</v>
      </c>
      <c r="P74" s="244" t="s">
        <v>401</v>
      </c>
      <c r="Q74" s="244" t="s">
        <v>401</v>
      </c>
      <c r="R74" s="247">
        <v>0</v>
      </c>
      <c r="S74" s="248">
        <v>7.7636310107564013</v>
      </c>
      <c r="T74" s="248">
        <v>17.991167664352467</v>
      </c>
      <c r="U74" s="248">
        <v>0</v>
      </c>
      <c r="V74" s="248">
        <v>0</v>
      </c>
      <c r="W74" s="244" t="s">
        <v>401</v>
      </c>
      <c r="X74" s="244" t="s">
        <v>401</v>
      </c>
      <c r="Y74" s="1033">
        <v>0</v>
      </c>
      <c r="Z74" s="208"/>
      <c r="AA74" s="1225"/>
      <c r="AB74" s="240"/>
    </row>
    <row r="75" spans="2:28" ht="12.75" customHeight="1">
      <c r="B75" s="265" t="s">
        <v>439</v>
      </c>
      <c r="C75" s="297"/>
      <c r="D75" s="298" t="s">
        <v>440</v>
      </c>
      <c r="E75" s="299" t="s">
        <v>371</v>
      </c>
      <c r="F75" s="300"/>
      <c r="G75" s="301"/>
      <c r="H75" s="296"/>
      <c r="I75" s="296"/>
      <c r="J75" s="295"/>
      <c r="K75" s="295"/>
      <c r="L75" s="296"/>
      <c r="M75" s="244" t="s">
        <v>401</v>
      </c>
      <c r="N75" s="296"/>
      <c r="O75" s="244" t="s">
        <v>401</v>
      </c>
      <c r="P75" s="244" t="s">
        <v>401</v>
      </c>
      <c r="Q75" s="244" t="s">
        <v>401</v>
      </c>
      <c r="R75" s="296"/>
      <c r="S75" s="295"/>
      <c r="T75" s="295"/>
      <c r="U75" s="295"/>
      <c r="V75" s="295"/>
      <c r="W75" s="244" t="s">
        <v>401</v>
      </c>
      <c r="X75" s="244" t="s">
        <v>401</v>
      </c>
      <c r="Y75" s="1032"/>
      <c r="Z75" s="208"/>
      <c r="AA75" s="1226"/>
      <c r="AB75" s="240"/>
    </row>
    <row r="76" spans="2:28" ht="12.75" customHeight="1">
      <c r="B76" s="267" t="s">
        <v>441</v>
      </c>
      <c r="C76" s="232">
        <v>61</v>
      </c>
      <c r="D76" s="233" t="s">
        <v>214</v>
      </c>
      <c r="E76" s="234" t="s">
        <v>372</v>
      </c>
      <c r="F76" s="235" t="s">
        <v>414</v>
      </c>
      <c r="G76" s="246">
        <v>8.6381148178221581E-2</v>
      </c>
      <c r="H76" s="247">
        <v>91.982970575435544</v>
      </c>
      <c r="I76" s="247">
        <v>9.8287658962399949</v>
      </c>
      <c r="J76" s="248">
        <v>17.26808530645701</v>
      </c>
      <c r="K76" s="248">
        <v>1.3270119502696907</v>
      </c>
      <c r="L76" s="247">
        <v>46.9536615039273</v>
      </c>
      <c r="M76" s="244" t="s">
        <v>401</v>
      </c>
      <c r="N76" s="247">
        <v>0.93189370670837823</v>
      </c>
      <c r="O76" s="244" t="s">
        <v>401</v>
      </c>
      <c r="P76" s="244" t="s">
        <v>401</v>
      </c>
      <c r="Q76" s="244" t="s">
        <v>401</v>
      </c>
      <c r="R76" s="247">
        <v>0</v>
      </c>
      <c r="S76" s="248">
        <v>1.3261233868320577</v>
      </c>
      <c r="T76" s="248">
        <v>0.19280272273379059</v>
      </c>
      <c r="U76" s="248">
        <v>0</v>
      </c>
      <c r="V76" s="248">
        <v>0</v>
      </c>
      <c r="W76" s="244" t="s">
        <v>401</v>
      </c>
      <c r="X76" s="244" t="s">
        <v>401</v>
      </c>
      <c r="Y76" s="1033">
        <v>0</v>
      </c>
      <c r="Z76" s="208"/>
      <c r="AA76" s="1225"/>
    </row>
    <row r="77" spans="2:28" ht="12.75" customHeight="1">
      <c r="B77" s="268" t="s">
        <v>442</v>
      </c>
      <c r="C77" s="297">
        <v>62</v>
      </c>
      <c r="D77" s="298" t="s">
        <v>442</v>
      </c>
      <c r="E77" s="299" t="s">
        <v>374</v>
      </c>
      <c r="F77" s="300" t="s">
        <v>414</v>
      </c>
      <c r="G77" s="301">
        <v>1.9965085355886862E-2</v>
      </c>
      <c r="H77" s="296">
        <v>28.943990196891331</v>
      </c>
      <c r="I77" s="296">
        <v>0.57116120364451806</v>
      </c>
      <c r="J77" s="295">
        <v>0.23249968733219792</v>
      </c>
      <c r="K77" s="295">
        <v>0.19661837165341364</v>
      </c>
      <c r="L77" s="296">
        <v>14.88858636054432</v>
      </c>
      <c r="M77" s="244" t="s">
        <v>401</v>
      </c>
      <c r="N77" s="296">
        <v>1.3561653831355038</v>
      </c>
      <c r="O77" s="244" t="s">
        <v>401</v>
      </c>
      <c r="P77" s="244" t="s">
        <v>401</v>
      </c>
      <c r="Q77" s="244" t="s">
        <v>401</v>
      </c>
      <c r="R77" s="296">
        <v>1.2854950115118956E-3</v>
      </c>
      <c r="S77" s="295">
        <v>6.5466349670034001</v>
      </c>
      <c r="T77" s="295">
        <v>3.2891118505301229</v>
      </c>
      <c r="U77" s="295">
        <v>2.2141212586339217E-2</v>
      </c>
      <c r="V77" s="295">
        <v>3.4050417370704116</v>
      </c>
      <c r="W77" s="244" t="s">
        <v>401</v>
      </c>
      <c r="X77" s="244" t="s">
        <v>401</v>
      </c>
      <c r="Y77" s="1032">
        <v>0</v>
      </c>
      <c r="Z77" s="208"/>
      <c r="AA77" s="1226"/>
    </row>
    <row r="78" spans="2:28" ht="12.75" customHeight="1">
      <c r="B78" s="256"/>
      <c r="C78" s="297"/>
      <c r="D78" s="298" t="s">
        <v>443</v>
      </c>
      <c r="E78" s="299" t="s">
        <v>376</v>
      </c>
      <c r="F78" s="300"/>
      <c r="G78" s="301"/>
      <c r="H78" s="296"/>
      <c r="I78" s="296"/>
      <c r="J78" s="295"/>
      <c r="K78" s="295"/>
      <c r="L78" s="296"/>
      <c r="M78" s="244" t="s">
        <v>401</v>
      </c>
      <c r="N78" s="296"/>
      <c r="O78" s="244" t="s">
        <v>401</v>
      </c>
      <c r="P78" s="244" t="s">
        <v>401</v>
      </c>
      <c r="Q78" s="244" t="s">
        <v>401</v>
      </c>
      <c r="R78" s="296"/>
      <c r="S78" s="295"/>
      <c r="T78" s="295"/>
      <c r="U78" s="295"/>
      <c r="V78" s="295"/>
      <c r="W78" s="244" t="s">
        <v>401</v>
      </c>
      <c r="X78" s="244" t="s">
        <v>401</v>
      </c>
      <c r="Y78" s="1032"/>
      <c r="Z78" s="208"/>
      <c r="AA78" s="1226"/>
    </row>
    <row r="79" spans="2:28" ht="12.75" customHeight="1">
      <c r="B79" s="251" t="s">
        <v>444</v>
      </c>
      <c r="C79" s="232">
        <v>63</v>
      </c>
      <c r="D79" s="233" t="s">
        <v>217</v>
      </c>
      <c r="E79" s="234" t="s">
        <v>377</v>
      </c>
      <c r="F79" s="235" t="s">
        <v>445</v>
      </c>
      <c r="G79" s="246">
        <v>0</v>
      </c>
      <c r="H79" s="247">
        <v>6.4526132780416265</v>
      </c>
      <c r="I79" s="247">
        <v>5.5172010998339962</v>
      </c>
      <c r="J79" s="248">
        <v>3.6773712194605626</v>
      </c>
      <c r="K79" s="248">
        <v>0.32551155871484488</v>
      </c>
      <c r="L79" s="247">
        <v>61.048890693536727</v>
      </c>
      <c r="M79" s="244" t="s">
        <v>401</v>
      </c>
      <c r="N79" s="247">
        <v>1.5364366001121996E-2</v>
      </c>
      <c r="O79" s="244" t="s">
        <v>401</v>
      </c>
      <c r="P79" s="244" t="s">
        <v>401</v>
      </c>
      <c r="Q79" s="244" t="s">
        <v>401</v>
      </c>
      <c r="R79" s="247">
        <v>1.1215987180819058</v>
      </c>
      <c r="S79" s="248">
        <v>9.419007815196581</v>
      </c>
      <c r="T79" s="248">
        <v>4.2200326841732814</v>
      </c>
      <c r="U79" s="248">
        <v>0</v>
      </c>
      <c r="V79" s="248">
        <v>2.6404908813551602</v>
      </c>
      <c r="W79" s="244" t="s">
        <v>401</v>
      </c>
      <c r="X79" s="244" t="s">
        <v>401</v>
      </c>
      <c r="Y79" s="1033">
        <v>0</v>
      </c>
      <c r="Z79" s="208"/>
      <c r="AA79" s="1225"/>
    </row>
    <row r="80" spans="2:28" ht="12.75" customHeight="1">
      <c r="B80" s="251"/>
      <c r="C80" s="232">
        <v>64</v>
      </c>
      <c r="D80" s="233" t="s">
        <v>446</v>
      </c>
      <c r="E80" s="234"/>
      <c r="F80" s="235" t="s">
        <v>414</v>
      </c>
      <c r="G80" s="246">
        <v>0</v>
      </c>
      <c r="H80" s="247">
        <v>2.3680616975154205</v>
      </c>
      <c r="I80" s="247">
        <v>0.81432930326913822</v>
      </c>
      <c r="J80" s="248">
        <v>0.2606469006519348</v>
      </c>
      <c r="K80" s="248">
        <v>4.8984099960175914E-2</v>
      </c>
      <c r="L80" s="247">
        <v>32.167303912245501</v>
      </c>
      <c r="M80" s="244" t="s">
        <v>401</v>
      </c>
      <c r="N80" s="247">
        <v>0</v>
      </c>
      <c r="O80" s="244" t="s">
        <v>401</v>
      </c>
      <c r="P80" s="244" t="s">
        <v>401</v>
      </c>
      <c r="Q80" s="244" t="s">
        <v>401</v>
      </c>
      <c r="R80" s="247">
        <v>0</v>
      </c>
      <c r="S80" s="248">
        <v>0.90990777912637733</v>
      </c>
      <c r="T80" s="248">
        <v>0.17669135927490021</v>
      </c>
      <c r="U80" s="248">
        <v>0</v>
      </c>
      <c r="V80" s="248">
        <v>0.12425205178279208</v>
      </c>
      <c r="W80" s="244" t="s">
        <v>401</v>
      </c>
      <c r="X80" s="244" t="s">
        <v>401</v>
      </c>
      <c r="Y80" s="1033">
        <v>0</v>
      </c>
      <c r="Z80" s="208"/>
      <c r="AA80" s="1225"/>
    </row>
    <row r="81" spans="2:27" ht="12.75" customHeight="1">
      <c r="B81" s="268" t="s">
        <v>447</v>
      </c>
      <c r="C81" s="297">
        <v>65</v>
      </c>
      <c r="D81" s="298" t="s">
        <v>448</v>
      </c>
      <c r="E81" s="299" t="s">
        <v>379</v>
      </c>
      <c r="F81" s="300" t="s">
        <v>414</v>
      </c>
      <c r="G81" s="301">
        <v>11.972195895640441</v>
      </c>
      <c r="H81" s="296">
        <v>29.709366350843293</v>
      </c>
      <c r="I81" s="296">
        <v>12.808788844518624</v>
      </c>
      <c r="J81" s="295">
        <v>7.867082328869472</v>
      </c>
      <c r="K81" s="295">
        <v>1.6515758358224006</v>
      </c>
      <c r="L81" s="296">
        <v>132.21938818793637</v>
      </c>
      <c r="M81" s="244" t="s">
        <v>401</v>
      </c>
      <c r="N81" s="296">
        <v>108.47067857434853</v>
      </c>
      <c r="O81" s="244" t="s">
        <v>401</v>
      </c>
      <c r="P81" s="244" t="s">
        <v>401</v>
      </c>
      <c r="Q81" s="244" t="s">
        <v>401</v>
      </c>
      <c r="R81" s="296">
        <v>1.868367123427412E-4</v>
      </c>
      <c r="S81" s="295">
        <v>39.259979043376447</v>
      </c>
      <c r="T81" s="295">
        <v>8.3629432797376495</v>
      </c>
      <c r="U81" s="295">
        <v>0</v>
      </c>
      <c r="V81" s="295">
        <v>52.707322069048907</v>
      </c>
      <c r="W81" s="244" t="s">
        <v>401</v>
      </c>
      <c r="X81" s="244" t="s">
        <v>401</v>
      </c>
      <c r="Y81" s="1032">
        <v>0</v>
      </c>
      <c r="Z81" s="208"/>
      <c r="AA81" s="1226"/>
    </row>
    <row r="82" spans="2:27" ht="12.75" customHeight="1">
      <c r="B82" s="256"/>
      <c r="C82" s="297"/>
      <c r="D82" s="298" t="s">
        <v>449</v>
      </c>
      <c r="E82" s="299" t="s">
        <v>381</v>
      </c>
      <c r="F82" s="300"/>
      <c r="G82" s="301" t="s">
        <v>401</v>
      </c>
      <c r="H82" s="296" t="s">
        <v>401</v>
      </c>
      <c r="I82" s="296" t="s">
        <v>401</v>
      </c>
      <c r="J82" s="295" t="s">
        <v>401</v>
      </c>
      <c r="K82" s="295" t="s">
        <v>401</v>
      </c>
      <c r="L82" s="296" t="s">
        <v>401</v>
      </c>
      <c r="M82" s="244" t="s">
        <v>401</v>
      </c>
      <c r="N82" s="296" t="s">
        <v>401</v>
      </c>
      <c r="O82" s="244" t="s">
        <v>401</v>
      </c>
      <c r="P82" s="244" t="s">
        <v>401</v>
      </c>
      <c r="Q82" s="296" t="s">
        <v>401</v>
      </c>
      <c r="R82" s="296" t="s">
        <v>401</v>
      </c>
      <c r="S82" s="295" t="s">
        <v>401</v>
      </c>
      <c r="T82" s="295" t="s">
        <v>401</v>
      </c>
      <c r="U82" s="295" t="s">
        <v>401</v>
      </c>
      <c r="V82" s="295" t="s">
        <v>401</v>
      </c>
      <c r="W82" s="244" t="s">
        <v>401</v>
      </c>
      <c r="X82" s="244" t="s">
        <v>401</v>
      </c>
      <c r="Y82" s="1032" t="s">
        <v>401</v>
      </c>
      <c r="Z82" s="208"/>
      <c r="AA82" s="1225"/>
    </row>
    <row r="83" spans="2:27" ht="12.75" customHeight="1">
      <c r="B83" s="251" t="s">
        <v>220</v>
      </c>
      <c r="C83" s="232">
        <v>66</v>
      </c>
      <c r="D83" s="233" t="s">
        <v>221</v>
      </c>
      <c r="E83" s="234" t="s">
        <v>382</v>
      </c>
      <c r="F83" s="235" t="s">
        <v>405</v>
      </c>
      <c r="G83" s="246" t="s">
        <v>401</v>
      </c>
      <c r="H83" s="247" t="s">
        <v>401</v>
      </c>
      <c r="I83" s="247" t="s">
        <v>401</v>
      </c>
      <c r="J83" s="248" t="s">
        <v>401</v>
      </c>
      <c r="K83" s="248" t="s">
        <v>401</v>
      </c>
      <c r="L83" s="247" t="s">
        <v>401</v>
      </c>
      <c r="M83" s="244" t="s">
        <v>401</v>
      </c>
      <c r="N83" s="247" t="s">
        <v>401</v>
      </c>
      <c r="O83" s="244" t="s">
        <v>401</v>
      </c>
      <c r="P83" s="244" t="s">
        <v>401</v>
      </c>
      <c r="Q83" s="244" t="s">
        <v>401</v>
      </c>
      <c r="R83" s="247" t="s">
        <v>401</v>
      </c>
      <c r="S83" s="248" t="s">
        <v>401</v>
      </c>
      <c r="T83" s="248" t="s">
        <v>401</v>
      </c>
      <c r="U83" s="248" t="s">
        <v>401</v>
      </c>
      <c r="V83" s="248" t="s">
        <v>401</v>
      </c>
      <c r="W83" s="244" t="s">
        <v>401</v>
      </c>
      <c r="X83" s="244" t="s">
        <v>401</v>
      </c>
      <c r="Y83" s="1033" t="s">
        <v>401</v>
      </c>
      <c r="Z83" s="208"/>
      <c r="AA83" s="1225"/>
    </row>
    <row r="84" spans="2:27" ht="12.75" customHeight="1">
      <c r="B84" s="251"/>
      <c r="C84" s="269">
        <v>67</v>
      </c>
      <c r="D84" s="233" t="s">
        <v>450</v>
      </c>
      <c r="E84" s="234" t="s">
        <v>383</v>
      </c>
      <c r="F84" s="235" t="s">
        <v>451</v>
      </c>
      <c r="G84" s="246" t="s">
        <v>401</v>
      </c>
      <c r="H84" s="247" t="s">
        <v>401</v>
      </c>
      <c r="I84" s="247" t="s">
        <v>401</v>
      </c>
      <c r="J84" s="248" t="s">
        <v>401</v>
      </c>
      <c r="K84" s="248" t="s">
        <v>401</v>
      </c>
      <c r="L84" s="247" t="s">
        <v>401</v>
      </c>
      <c r="M84" s="244" t="s">
        <v>401</v>
      </c>
      <c r="N84" s="247" t="s">
        <v>401</v>
      </c>
      <c r="O84" s="244" t="s">
        <v>401</v>
      </c>
      <c r="P84" s="244" t="s">
        <v>401</v>
      </c>
      <c r="Q84" s="247" t="s">
        <v>401</v>
      </c>
      <c r="R84" s="247" t="s">
        <v>401</v>
      </c>
      <c r="S84" s="248" t="s">
        <v>401</v>
      </c>
      <c r="T84" s="248" t="s">
        <v>401</v>
      </c>
      <c r="U84" s="248" t="s">
        <v>401</v>
      </c>
      <c r="V84" s="248" t="s">
        <v>401</v>
      </c>
      <c r="W84" s="244" t="s">
        <v>401</v>
      </c>
      <c r="X84" s="244" t="s">
        <v>401</v>
      </c>
      <c r="Y84" s="1033" t="s">
        <v>401</v>
      </c>
      <c r="Z84" s="208"/>
      <c r="AA84" s="1225"/>
    </row>
    <row r="85" spans="2:27" ht="12.75" customHeight="1">
      <c r="B85" s="251"/>
      <c r="C85" s="269">
        <v>68</v>
      </c>
      <c r="D85" s="233" t="s">
        <v>223</v>
      </c>
      <c r="E85" s="234"/>
      <c r="F85" s="235" t="s">
        <v>405</v>
      </c>
      <c r="G85" s="246" t="s">
        <v>401</v>
      </c>
      <c r="H85" s="309" t="s">
        <v>401</v>
      </c>
      <c r="I85" s="309" t="s">
        <v>401</v>
      </c>
      <c r="J85" s="310" t="s">
        <v>401</v>
      </c>
      <c r="K85" s="310" t="s">
        <v>401</v>
      </c>
      <c r="L85" s="311" t="s">
        <v>401</v>
      </c>
      <c r="M85" s="230" t="s">
        <v>401</v>
      </c>
      <c r="N85" s="312" t="s">
        <v>401</v>
      </c>
      <c r="O85" s="230" t="s">
        <v>401</v>
      </c>
      <c r="P85" s="230" t="s">
        <v>401</v>
      </c>
      <c r="Q85" s="230" t="s">
        <v>401</v>
      </c>
      <c r="R85" s="309" t="s">
        <v>401</v>
      </c>
      <c r="S85" s="310" t="s">
        <v>401</v>
      </c>
      <c r="T85" s="310" t="s">
        <v>401</v>
      </c>
      <c r="U85" s="310" t="s">
        <v>401</v>
      </c>
      <c r="V85" s="248" t="s">
        <v>401</v>
      </c>
      <c r="W85" s="244" t="s">
        <v>401</v>
      </c>
      <c r="X85" s="244" t="s">
        <v>401</v>
      </c>
      <c r="Y85" s="1033" t="s">
        <v>401</v>
      </c>
      <c r="Z85" s="208"/>
      <c r="AA85" s="1225"/>
    </row>
    <row r="86" spans="2:27" ht="12.75" customHeight="1" thickBot="1">
      <c r="B86" s="1018" t="s">
        <v>452</v>
      </c>
      <c r="C86" s="1019">
        <v>69</v>
      </c>
      <c r="D86" s="1020" t="s">
        <v>452</v>
      </c>
      <c r="E86" s="1021" t="s">
        <v>453</v>
      </c>
      <c r="F86" s="1022" t="s">
        <v>405</v>
      </c>
      <c r="G86" s="1023">
        <v>9.1648988372093037</v>
      </c>
      <c r="H86" s="1024">
        <v>114.85561087288153</v>
      </c>
      <c r="I86" s="1024">
        <v>6.2299543518068869</v>
      </c>
      <c r="J86" s="1025">
        <v>7.9919610634944488E-2</v>
      </c>
      <c r="K86" s="1025">
        <v>1.0581266403172112</v>
      </c>
      <c r="L86" s="1026">
        <v>7.6510670775452416</v>
      </c>
      <c r="M86" s="1027" t="s">
        <v>401</v>
      </c>
      <c r="N86" s="1028">
        <v>4.472505139232859</v>
      </c>
      <c r="O86" s="1027" t="s">
        <v>401</v>
      </c>
      <c r="P86" s="1027" t="s">
        <v>401</v>
      </c>
      <c r="Q86" s="1027" t="s">
        <v>401</v>
      </c>
      <c r="R86" s="1024">
        <v>1.1635994559215228E-2</v>
      </c>
      <c r="S86" s="1025">
        <v>6.1048736961731871</v>
      </c>
      <c r="T86" s="1025">
        <v>3.5147702460306576</v>
      </c>
      <c r="U86" s="1025">
        <v>5.0556117290192111E-3</v>
      </c>
      <c r="V86" s="1025">
        <v>9.2961854189314295</v>
      </c>
      <c r="W86" s="1027" t="s">
        <v>401</v>
      </c>
      <c r="X86" s="1027" t="s">
        <v>401</v>
      </c>
      <c r="Y86" s="1035">
        <v>4.6444219750589824</v>
      </c>
      <c r="Z86" s="208"/>
      <c r="AA86" s="1228"/>
    </row>
    <row r="87" spans="2:27" ht="12">
      <c r="B87" s="228" t="s">
        <v>454</v>
      </c>
      <c r="Z87" s="208"/>
    </row>
    <row r="88" spans="2:27" ht="12">
      <c r="Z88" s="208"/>
    </row>
    <row r="89" spans="2:27" ht="12">
      <c r="Z89" s="208"/>
    </row>
    <row r="90" spans="2:27" ht="12">
      <c r="Z90" s="208"/>
    </row>
    <row r="103" spans="2:27" ht="12">
      <c r="B103" s="1232"/>
      <c r="C103" s="1233"/>
      <c r="D103" s="1233"/>
      <c r="E103" s="1234"/>
      <c r="F103" s="1234"/>
      <c r="G103" s="1234"/>
      <c r="H103" s="1234"/>
      <c r="I103" s="1234"/>
      <c r="J103" s="1234"/>
      <c r="K103" s="1234"/>
      <c r="L103" s="1234"/>
      <c r="M103" s="1234"/>
      <c r="N103" s="1234"/>
      <c r="O103" s="1234"/>
      <c r="P103" s="1234"/>
      <c r="Q103" s="1234"/>
      <c r="R103" s="1234"/>
      <c r="S103" s="1234"/>
      <c r="T103" s="1234"/>
      <c r="U103" s="1234"/>
      <c r="V103" s="1234"/>
      <c r="W103" s="1234"/>
      <c r="X103" s="1234"/>
      <c r="Y103" s="1232"/>
      <c r="Z103" s="1232"/>
      <c r="AA103" s="1229"/>
    </row>
    <row r="104" spans="2:27" ht="12">
      <c r="B104" s="1235"/>
      <c r="C104" s="1235"/>
      <c r="D104" s="1235"/>
      <c r="E104" s="1235"/>
      <c r="F104" s="1235"/>
      <c r="G104" s="1236"/>
      <c r="H104" s="1236"/>
      <c r="I104" s="1236"/>
      <c r="J104" s="1236"/>
      <c r="K104" s="1236"/>
      <c r="L104" s="1237"/>
      <c r="M104" s="1236"/>
      <c r="N104" s="1236"/>
      <c r="O104" s="1236"/>
      <c r="P104" s="1238"/>
      <c r="Q104" s="1238"/>
      <c r="R104" s="1239"/>
      <c r="S104" s="1230"/>
      <c r="T104" s="1240"/>
      <c r="U104" s="1239"/>
      <c r="V104" s="1239"/>
      <c r="W104" s="1238"/>
      <c r="X104" s="1239"/>
      <c r="Y104" s="1239"/>
      <c r="Z104" s="1239"/>
      <c r="AA104" s="1230"/>
    </row>
    <row r="105" spans="2:27" ht="13">
      <c r="B105" s="1241"/>
      <c r="C105" s="1242"/>
      <c r="D105" s="1243"/>
      <c r="E105" s="1244"/>
      <c r="F105" s="1244"/>
      <c r="G105" s="1245"/>
      <c r="H105" s="1246"/>
      <c r="I105" s="1246"/>
      <c r="J105" s="1245"/>
      <c r="K105" s="1245"/>
      <c r="L105" s="1246"/>
      <c r="M105" s="1245"/>
      <c r="N105" s="1246"/>
      <c r="O105" s="1245"/>
      <c r="P105" s="1245"/>
      <c r="Q105" s="1245"/>
      <c r="R105" s="1246"/>
      <c r="S105" s="1245"/>
      <c r="T105" s="1245"/>
      <c r="U105" s="1245"/>
      <c r="V105" s="1245"/>
      <c r="W105" s="1246"/>
      <c r="X105" s="1246"/>
      <c r="Y105" s="1245"/>
      <c r="Z105" s="1245"/>
      <c r="AA105" s="1231"/>
    </row>
    <row r="106" spans="2:27" ht="13">
      <c r="B106" s="1247"/>
      <c r="C106" s="1244"/>
      <c r="D106" s="1248"/>
      <c r="E106" s="1244"/>
      <c r="F106" s="1244"/>
      <c r="G106" s="1249"/>
      <c r="H106" s="1250"/>
      <c r="I106" s="1250"/>
      <c r="J106" s="1249"/>
      <c r="K106" s="1249"/>
      <c r="L106" s="1250"/>
      <c r="M106" s="1249"/>
      <c r="N106" s="1250"/>
      <c r="O106" s="1249"/>
      <c r="P106" s="1249"/>
      <c r="Q106" s="1249"/>
      <c r="R106" s="1250"/>
      <c r="S106" s="1249"/>
      <c r="T106" s="1249"/>
      <c r="U106" s="1249"/>
      <c r="V106" s="1249"/>
      <c r="W106" s="1249"/>
      <c r="X106" s="1249"/>
      <c r="Y106" s="1249"/>
      <c r="Z106" s="1249"/>
      <c r="AA106" s="1231"/>
    </row>
    <row r="107" spans="2:27" ht="13">
      <c r="B107" s="1247"/>
      <c r="C107" s="1244"/>
      <c r="D107" s="1248"/>
      <c r="E107" s="1244"/>
      <c r="F107" s="1244"/>
      <c r="G107" s="1249"/>
      <c r="H107" s="1250"/>
      <c r="I107" s="1250"/>
      <c r="J107" s="1249"/>
      <c r="K107" s="1249"/>
      <c r="L107" s="1250"/>
      <c r="M107" s="1249"/>
      <c r="N107" s="1250"/>
      <c r="O107" s="1249"/>
      <c r="P107" s="1249"/>
      <c r="Q107" s="1249"/>
      <c r="R107" s="1250"/>
      <c r="S107" s="1249"/>
      <c r="T107" s="1249"/>
      <c r="U107" s="1249"/>
      <c r="V107" s="1249"/>
      <c r="W107" s="1250"/>
      <c r="X107" s="1250"/>
      <c r="Y107" s="1249"/>
      <c r="Z107" s="1249"/>
      <c r="AA107" s="1231"/>
    </row>
    <row r="108" spans="2:27" ht="13">
      <c r="B108" s="1247"/>
      <c r="C108" s="1244"/>
      <c r="D108" s="1248"/>
      <c r="E108" s="1244"/>
      <c r="F108" s="1244"/>
      <c r="G108" s="1249"/>
      <c r="H108" s="1250"/>
      <c r="I108" s="1250"/>
      <c r="J108" s="1249"/>
      <c r="K108" s="1249"/>
      <c r="L108" s="1250"/>
      <c r="M108" s="1249"/>
      <c r="N108" s="1250"/>
      <c r="O108" s="1249"/>
      <c r="P108" s="1249"/>
      <c r="Q108" s="1249"/>
      <c r="R108" s="1250"/>
      <c r="S108" s="1249"/>
      <c r="T108" s="1249"/>
      <c r="U108" s="1249"/>
      <c r="V108" s="1249"/>
      <c r="W108" s="1249"/>
      <c r="X108" s="1249"/>
      <c r="Y108" s="1249"/>
      <c r="Z108" s="1249"/>
      <c r="AA108" s="1231"/>
    </row>
    <row r="109" spans="2:27" ht="13">
      <c r="B109" s="1251"/>
      <c r="C109" s="1244"/>
      <c r="D109" s="1248"/>
      <c r="E109" s="1244"/>
      <c r="F109" s="1244"/>
      <c r="G109" s="1249"/>
      <c r="H109" s="1250"/>
      <c r="I109" s="1250"/>
      <c r="J109" s="1249"/>
      <c r="K109" s="1249"/>
      <c r="L109" s="1250"/>
      <c r="M109" s="1249"/>
      <c r="N109" s="1250"/>
      <c r="O109" s="1249"/>
      <c r="P109" s="1249"/>
      <c r="Q109" s="1249"/>
      <c r="R109" s="1250"/>
      <c r="S109" s="1249"/>
      <c r="T109" s="1249"/>
      <c r="U109" s="1249"/>
      <c r="V109" s="1249"/>
      <c r="W109" s="1249"/>
      <c r="X109" s="1249"/>
      <c r="Y109" s="1249"/>
      <c r="Z109" s="1249"/>
      <c r="AA109" s="1231"/>
    </row>
    <row r="110" spans="2:27" ht="13">
      <c r="B110" s="1252"/>
      <c r="C110" s="1244"/>
      <c r="D110" s="1248"/>
      <c r="E110" s="1244"/>
      <c r="F110" s="1244"/>
      <c r="G110" s="1245"/>
      <c r="H110" s="1246"/>
      <c r="I110" s="1246"/>
      <c r="J110" s="1245"/>
      <c r="K110" s="1245"/>
      <c r="L110" s="1246"/>
      <c r="M110" s="1245"/>
      <c r="N110" s="1246"/>
      <c r="O110" s="1245"/>
      <c r="P110" s="1245"/>
      <c r="Q110" s="1245"/>
      <c r="R110" s="1246"/>
      <c r="S110" s="1245"/>
      <c r="T110" s="1245"/>
      <c r="U110" s="1245"/>
      <c r="V110" s="1245"/>
      <c r="W110" s="1245"/>
      <c r="X110" s="1245"/>
      <c r="Y110" s="1245"/>
      <c r="Z110" s="1245"/>
      <c r="AA110" s="1231"/>
    </row>
    <row r="111" spans="2:27" ht="13">
      <c r="B111" s="1253"/>
      <c r="C111" s="1244"/>
      <c r="D111" s="1248"/>
      <c r="E111" s="1244"/>
      <c r="F111" s="1244"/>
      <c r="G111" s="1245"/>
      <c r="H111" s="1246"/>
      <c r="I111" s="1246"/>
      <c r="J111" s="1245"/>
      <c r="K111" s="1245"/>
      <c r="L111" s="1246"/>
      <c r="M111" s="1245"/>
      <c r="N111" s="1246"/>
      <c r="O111" s="1245"/>
      <c r="P111" s="1245"/>
      <c r="Q111" s="1245"/>
      <c r="R111" s="1246"/>
      <c r="S111" s="1245"/>
      <c r="T111" s="1245"/>
      <c r="U111" s="1245"/>
      <c r="V111" s="1245"/>
      <c r="W111" s="1245"/>
      <c r="X111" s="1245"/>
      <c r="Y111" s="1245"/>
      <c r="Z111" s="1245"/>
      <c r="AA111" s="1231"/>
    </row>
    <row r="112" spans="2:27" ht="13">
      <c r="B112" s="1253"/>
      <c r="C112" s="1244"/>
      <c r="D112" s="1248"/>
      <c r="E112" s="1244"/>
      <c r="F112" s="1244"/>
      <c r="G112" s="1245"/>
      <c r="H112" s="1246"/>
      <c r="I112" s="1246"/>
      <c r="J112" s="1245"/>
      <c r="K112" s="1245"/>
      <c r="L112" s="1246"/>
      <c r="M112" s="1245"/>
      <c r="N112" s="1246"/>
      <c r="O112" s="1245"/>
      <c r="P112" s="1245"/>
      <c r="Q112" s="1245"/>
      <c r="R112" s="1246"/>
      <c r="S112" s="1245"/>
      <c r="T112" s="1245"/>
      <c r="U112" s="1245"/>
      <c r="V112" s="1245"/>
      <c r="W112" s="1245"/>
      <c r="X112" s="1245"/>
      <c r="Y112" s="1245"/>
      <c r="Z112" s="1245"/>
      <c r="AA112" s="1231"/>
    </row>
    <row r="113" spans="2:27" ht="13">
      <c r="B113" s="1247"/>
      <c r="C113" s="1244"/>
      <c r="D113" s="1248"/>
      <c r="E113" s="1244"/>
      <c r="F113" s="1244"/>
      <c r="G113" s="1245"/>
      <c r="H113" s="1246"/>
      <c r="I113" s="1246"/>
      <c r="J113" s="1245"/>
      <c r="K113" s="1245"/>
      <c r="L113" s="1246"/>
      <c r="M113" s="1245"/>
      <c r="N113" s="1246"/>
      <c r="O113" s="1245"/>
      <c r="P113" s="1245"/>
      <c r="Q113" s="1245"/>
      <c r="R113" s="1246"/>
      <c r="S113" s="1245"/>
      <c r="T113" s="1245"/>
      <c r="U113" s="1245"/>
      <c r="V113" s="1245"/>
      <c r="W113" s="1245"/>
      <c r="X113" s="1245"/>
      <c r="Y113" s="1245"/>
      <c r="Z113" s="1245"/>
      <c r="AA113" s="1231"/>
    </row>
    <row r="114" spans="2:27" ht="13">
      <c r="B114" s="1247"/>
      <c r="C114" s="1244"/>
      <c r="D114" s="1248"/>
      <c r="E114" s="1244"/>
      <c r="F114" s="1244"/>
      <c r="G114" s="1245"/>
      <c r="H114" s="1246"/>
      <c r="I114" s="1246"/>
      <c r="J114" s="1245"/>
      <c r="K114" s="1245"/>
      <c r="L114" s="1246"/>
      <c r="M114" s="1246"/>
      <c r="N114" s="1246"/>
      <c r="O114" s="1246"/>
      <c r="P114" s="1245"/>
      <c r="Q114" s="1245"/>
      <c r="R114" s="1246"/>
      <c r="S114" s="1245"/>
      <c r="T114" s="1245"/>
      <c r="U114" s="1245"/>
      <c r="V114" s="1245"/>
      <c r="W114" s="1245"/>
      <c r="X114" s="1245"/>
      <c r="Y114" s="1245"/>
      <c r="Z114" s="1245"/>
      <c r="AA114" s="1231"/>
    </row>
    <row r="115" spans="2:27" ht="13">
      <c r="B115" s="1247"/>
      <c r="C115" s="1244"/>
      <c r="D115" s="1248"/>
      <c r="E115" s="1244"/>
      <c r="F115" s="1244"/>
      <c r="G115" s="1245"/>
      <c r="H115" s="1246"/>
      <c r="I115" s="1246"/>
      <c r="J115" s="1245"/>
      <c r="K115" s="1245"/>
      <c r="L115" s="1246"/>
      <c r="M115" s="1246"/>
      <c r="N115" s="1246"/>
      <c r="O115" s="1246"/>
      <c r="P115" s="1246"/>
      <c r="Q115" s="1246"/>
      <c r="R115" s="1246"/>
      <c r="S115" s="1245"/>
      <c r="T115" s="1245"/>
      <c r="U115" s="1245"/>
      <c r="V115" s="1245"/>
      <c r="W115" s="1245"/>
      <c r="X115" s="1245"/>
      <c r="Y115" s="1245"/>
      <c r="Z115" s="1245"/>
      <c r="AA115" s="1231"/>
    </row>
    <row r="116" spans="2:27" ht="13">
      <c r="B116" s="1247"/>
      <c r="C116" s="1244"/>
      <c r="D116" s="1248"/>
      <c r="E116" s="1244"/>
      <c r="F116" s="1244"/>
      <c r="G116" s="1245"/>
      <c r="H116" s="1246"/>
      <c r="I116" s="1246"/>
      <c r="J116" s="1245"/>
      <c r="K116" s="1245"/>
      <c r="L116" s="1246"/>
      <c r="M116" s="1245"/>
      <c r="N116" s="1246"/>
      <c r="O116" s="1245"/>
      <c r="P116" s="1246"/>
      <c r="Q116" s="1246"/>
      <c r="R116" s="1246"/>
      <c r="S116" s="1245"/>
      <c r="T116" s="1245"/>
      <c r="U116" s="1245"/>
      <c r="V116" s="1245"/>
      <c r="W116" s="1245"/>
      <c r="X116" s="1245"/>
      <c r="Y116" s="1245"/>
      <c r="Z116" s="1245"/>
      <c r="AA116" s="1231"/>
    </row>
    <row r="117" spans="2:27" ht="13">
      <c r="B117" s="1247"/>
      <c r="C117" s="1244"/>
      <c r="D117" s="1248"/>
      <c r="E117" s="1244"/>
      <c r="F117" s="1244"/>
      <c r="G117" s="1245"/>
      <c r="H117" s="1246"/>
      <c r="I117" s="1246"/>
      <c r="J117" s="1245"/>
      <c r="K117" s="1245"/>
      <c r="L117" s="1246"/>
      <c r="M117" s="1245"/>
      <c r="N117" s="1246"/>
      <c r="O117" s="1245"/>
      <c r="P117" s="1246"/>
      <c r="Q117" s="1246"/>
      <c r="R117" s="1246"/>
      <c r="S117" s="1245"/>
      <c r="T117" s="1245"/>
      <c r="U117" s="1245"/>
      <c r="V117" s="1245"/>
      <c r="W117" s="1245"/>
      <c r="X117" s="1245"/>
      <c r="Y117" s="1245"/>
      <c r="Z117" s="1245"/>
      <c r="AA117" s="1231"/>
    </row>
    <row r="118" spans="2:27" ht="13">
      <c r="B118" s="1247"/>
      <c r="C118" s="1244"/>
      <c r="D118" s="1248"/>
      <c r="E118" s="1244"/>
      <c r="F118" s="1244"/>
      <c r="G118" s="1245"/>
      <c r="H118" s="1246"/>
      <c r="I118" s="1246"/>
      <c r="J118" s="1245"/>
      <c r="K118" s="1245"/>
      <c r="L118" s="1246"/>
      <c r="M118" s="1245"/>
      <c r="N118" s="1246"/>
      <c r="O118" s="1246"/>
      <c r="P118" s="1245"/>
      <c r="Q118" s="1245"/>
      <c r="R118" s="1246"/>
      <c r="S118" s="1245"/>
      <c r="T118" s="1245"/>
      <c r="U118" s="1245"/>
      <c r="V118" s="1245"/>
      <c r="W118" s="1245"/>
      <c r="X118" s="1245"/>
      <c r="Y118" s="1245"/>
      <c r="Z118" s="1245"/>
      <c r="AA118" s="1231"/>
    </row>
    <row r="119" spans="2:27" ht="13">
      <c r="B119" s="1247"/>
      <c r="C119" s="1244"/>
      <c r="D119" s="1248"/>
      <c r="E119" s="1244"/>
      <c r="F119" s="1244"/>
      <c r="G119" s="1245"/>
      <c r="H119" s="1246"/>
      <c r="I119" s="1246"/>
      <c r="J119" s="1245"/>
      <c r="K119" s="1245"/>
      <c r="L119" s="1246"/>
      <c r="M119" s="1245"/>
      <c r="N119" s="1246"/>
      <c r="O119" s="1245"/>
      <c r="P119" s="1245"/>
      <c r="Q119" s="1245"/>
      <c r="R119" s="1246"/>
      <c r="S119" s="1245"/>
      <c r="T119" s="1245"/>
      <c r="U119" s="1245"/>
      <c r="V119" s="1245"/>
      <c r="W119" s="1245"/>
      <c r="X119" s="1245"/>
      <c r="Y119" s="1245"/>
      <c r="Z119" s="1245"/>
      <c r="AA119" s="1231"/>
    </row>
    <row r="120" spans="2:27" ht="13">
      <c r="B120" s="1247"/>
      <c r="C120" s="1244"/>
      <c r="D120" s="1248"/>
      <c r="E120" s="1244"/>
      <c r="F120" s="1244"/>
      <c r="G120" s="1245"/>
      <c r="H120" s="1246"/>
      <c r="I120" s="1246"/>
      <c r="J120" s="1245"/>
      <c r="K120" s="1245"/>
      <c r="L120" s="1246"/>
      <c r="M120" s="1245"/>
      <c r="N120" s="1246"/>
      <c r="O120" s="1245"/>
      <c r="P120" s="1245"/>
      <c r="Q120" s="1245"/>
      <c r="R120" s="1246"/>
      <c r="S120" s="1245"/>
      <c r="T120" s="1245"/>
      <c r="U120" s="1245"/>
      <c r="V120" s="1245"/>
      <c r="W120" s="1245"/>
      <c r="X120" s="1245"/>
      <c r="Y120" s="1245"/>
      <c r="Z120" s="1245"/>
      <c r="AA120" s="1231"/>
    </row>
    <row r="121" spans="2:27" ht="13">
      <c r="B121" s="1247"/>
      <c r="C121" s="1244"/>
      <c r="D121" s="1248"/>
      <c r="E121" s="1244"/>
      <c r="F121" s="1244"/>
      <c r="G121" s="1245"/>
      <c r="H121" s="1246"/>
      <c r="I121" s="1246"/>
      <c r="J121" s="1245"/>
      <c r="K121" s="1245"/>
      <c r="L121" s="1246"/>
      <c r="M121" s="1246"/>
      <c r="N121" s="1246"/>
      <c r="O121" s="1245"/>
      <c r="P121" s="1245"/>
      <c r="Q121" s="1245"/>
      <c r="R121" s="1246"/>
      <c r="S121" s="1245"/>
      <c r="T121" s="1245"/>
      <c r="U121" s="1245"/>
      <c r="V121" s="1245"/>
      <c r="W121" s="1245"/>
      <c r="X121" s="1245"/>
      <c r="Y121" s="1245"/>
      <c r="Z121" s="1245"/>
      <c r="AA121" s="1231"/>
    </row>
    <row r="122" spans="2:27" ht="13">
      <c r="B122" s="1247"/>
      <c r="C122" s="1244"/>
      <c r="D122" s="1248"/>
      <c r="E122" s="1244"/>
      <c r="F122" s="1244"/>
      <c r="G122" s="1245"/>
      <c r="H122" s="1246"/>
      <c r="I122" s="1246"/>
      <c r="J122" s="1245"/>
      <c r="K122" s="1245"/>
      <c r="L122" s="1246"/>
      <c r="M122" s="1246"/>
      <c r="N122" s="1246"/>
      <c r="O122" s="1245"/>
      <c r="P122" s="1245"/>
      <c r="Q122" s="1245"/>
      <c r="R122" s="1246"/>
      <c r="S122" s="1245"/>
      <c r="T122" s="1245"/>
      <c r="U122" s="1245"/>
      <c r="V122" s="1245"/>
      <c r="W122" s="1245"/>
      <c r="X122" s="1245"/>
      <c r="Y122" s="1245"/>
      <c r="Z122" s="1245"/>
      <c r="AA122" s="1231"/>
    </row>
    <row r="123" spans="2:27" ht="13">
      <c r="B123" s="1247"/>
      <c r="C123" s="1244"/>
      <c r="D123" s="1248"/>
      <c r="E123" s="1244"/>
      <c r="F123" s="1244"/>
      <c r="G123" s="1245"/>
      <c r="H123" s="1246"/>
      <c r="I123" s="1246"/>
      <c r="J123" s="1245"/>
      <c r="K123" s="1245"/>
      <c r="L123" s="1246"/>
      <c r="M123" s="1246"/>
      <c r="N123" s="1246"/>
      <c r="O123" s="1245"/>
      <c r="P123" s="1246"/>
      <c r="Q123" s="1245"/>
      <c r="R123" s="1246"/>
      <c r="S123" s="1245"/>
      <c r="T123" s="1245"/>
      <c r="U123" s="1245"/>
      <c r="V123" s="1245"/>
      <c r="W123" s="1245"/>
      <c r="X123" s="1245"/>
      <c r="Y123" s="1245"/>
      <c r="Z123" s="1245"/>
      <c r="AA123" s="1231"/>
    </row>
    <row r="124" spans="2:27" ht="13">
      <c r="B124" s="1247"/>
      <c r="C124" s="1244"/>
      <c r="D124" s="1248"/>
      <c r="E124" s="1244"/>
      <c r="F124" s="1244"/>
      <c r="G124" s="1245"/>
      <c r="H124" s="1246"/>
      <c r="I124" s="1246"/>
      <c r="J124" s="1245"/>
      <c r="K124" s="1245"/>
      <c r="L124" s="1246"/>
      <c r="M124" s="1245"/>
      <c r="N124" s="1246"/>
      <c r="O124" s="1245"/>
      <c r="P124" s="1246"/>
      <c r="Q124" s="1245"/>
      <c r="R124" s="1246"/>
      <c r="S124" s="1245"/>
      <c r="T124" s="1245"/>
      <c r="U124" s="1245"/>
      <c r="V124" s="1245"/>
      <c r="W124" s="1245"/>
      <c r="X124" s="1245"/>
      <c r="Y124" s="1245"/>
      <c r="Z124" s="1245"/>
      <c r="AA124" s="1231"/>
    </row>
    <row r="125" spans="2:27" ht="13">
      <c r="B125" s="1247"/>
      <c r="C125" s="1244"/>
      <c r="D125" s="1248"/>
      <c r="E125" s="1244"/>
      <c r="F125" s="1244"/>
      <c r="G125" s="1245"/>
      <c r="H125" s="1246"/>
      <c r="I125" s="1246"/>
      <c r="J125" s="1245"/>
      <c r="K125" s="1245"/>
      <c r="L125" s="1246"/>
      <c r="M125" s="1245"/>
      <c r="N125" s="1246"/>
      <c r="O125" s="1245"/>
      <c r="P125" s="1245"/>
      <c r="Q125" s="1245"/>
      <c r="R125" s="1246"/>
      <c r="S125" s="1245"/>
      <c r="T125" s="1245"/>
      <c r="U125" s="1245"/>
      <c r="V125" s="1245"/>
      <c r="W125" s="1245"/>
      <c r="X125" s="1245"/>
      <c r="Y125" s="1245"/>
      <c r="Z125" s="1245"/>
      <c r="AA125" s="1231"/>
    </row>
    <row r="126" spans="2:27" ht="13">
      <c r="B126" s="1247"/>
      <c r="C126" s="1244"/>
      <c r="D126" s="1248"/>
      <c r="E126" s="1244"/>
      <c r="F126" s="1244"/>
      <c r="G126" s="1245"/>
      <c r="H126" s="1246"/>
      <c r="I126" s="1246"/>
      <c r="J126" s="1245"/>
      <c r="K126" s="1245"/>
      <c r="L126" s="1246"/>
      <c r="M126" s="1245"/>
      <c r="N126" s="1246"/>
      <c r="O126" s="1245"/>
      <c r="P126" s="1245"/>
      <c r="Q126" s="1245"/>
      <c r="R126" s="1246"/>
      <c r="S126" s="1245"/>
      <c r="T126" s="1245"/>
      <c r="U126" s="1245"/>
      <c r="V126" s="1245"/>
      <c r="W126" s="1245"/>
      <c r="X126" s="1245"/>
      <c r="Y126" s="1245"/>
      <c r="Z126" s="1245"/>
      <c r="AA126" s="1231"/>
    </row>
    <row r="127" spans="2:27" ht="13">
      <c r="B127" s="1247"/>
      <c r="C127" s="1244"/>
      <c r="D127" s="1248"/>
      <c r="E127" s="1244"/>
      <c r="F127" s="1244"/>
      <c r="G127" s="1245"/>
      <c r="H127" s="1246"/>
      <c r="I127" s="1246"/>
      <c r="J127" s="1245"/>
      <c r="K127" s="1245"/>
      <c r="L127" s="1246"/>
      <c r="M127" s="1245"/>
      <c r="N127" s="1246"/>
      <c r="O127" s="1245"/>
      <c r="P127" s="1245"/>
      <c r="Q127" s="1245"/>
      <c r="R127" s="1246"/>
      <c r="S127" s="1245"/>
      <c r="T127" s="1245"/>
      <c r="U127" s="1245"/>
      <c r="V127" s="1245"/>
      <c r="W127" s="1245"/>
      <c r="X127" s="1245"/>
      <c r="Y127" s="1245"/>
      <c r="Z127" s="1245"/>
      <c r="AA127" s="1231"/>
    </row>
    <row r="128" spans="2:27" ht="13">
      <c r="B128" s="1247"/>
      <c r="C128" s="1244"/>
      <c r="D128" s="1248"/>
      <c r="E128" s="1244"/>
      <c r="F128" s="1244"/>
      <c r="G128" s="1245"/>
      <c r="H128" s="1246"/>
      <c r="I128" s="1246"/>
      <c r="J128" s="1245"/>
      <c r="K128" s="1245"/>
      <c r="L128" s="1246"/>
      <c r="M128" s="1245"/>
      <c r="N128" s="1246"/>
      <c r="O128" s="1245"/>
      <c r="P128" s="1245"/>
      <c r="Q128" s="1245"/>
      <c r="R128" s="1246"/>
      <c r="S128" s="1245"/>
      <c r="T128" s="1245"/>
      <c r="U128" s="1245"/>
      <c r="V128" s="1245"/>
      <c r="W128" s="1245"/>
      <c r="X128" s="1245"/>
      <c r="Y128" s="1245"/>
      <c r="Z128" s="1245"/>
      <c r="AA128" s="1231"/>
    </row>
    <row r="129" spans="2:27" ht="13">
      <c r="B129" s="1247"/>
      <c r="C129" s="1244"/>
      <c r="D129" s="1248"/>
      <c r="E129" s="1244"/>
      <c r="F129" s="1244"/>
      <c r="G129" s="1245"/>
      <c r="H129" s="1246"/>
      <c r="I129" s="1246"/>
      <c r="J129" s="1245"/>
      <c r="K129" s="1245"/>
      <c r="L129" s="1246"/>
      <c r="M129" s="1245"/>
      <c r="N129" s="1246"/>
      <c r="O129" s="1245"/>
      <c r="P129" s="1245"/>
      <c r="Q129" s="1245"/>
      <c r="R129" s="1246"/>
      <c r="S129" s="1245"/>
      <c r="T129" s="1245"/>
      <c r="U129" s="1245"/>
      <c r="V129" s="1245"/>
      <c r="W129" s="1245"/>
      <c r="X129" s="1245"/>
      <c r="Y129" s="1245"/>
      <c r="Z129" s="1245"/>
      <c r="AA129" s="1231"/>
    </row>
    <row r="130" spans="2:27" ht="13">
      <c r="B130" s="1247"/>
      <c r="C130" s="1244"/>
      <c r="D130" s="1248"/>
      <c r="E130" s="1244"/>
      <c r="F130" s="1244"/>
      <c r="G130" s="1245"/>
      <c r="H130" s="1246"/>
      <c r="I130" s="1246"/>
      <c r="J130" s="1245"/>
      <c r="K130" s="1245"/>
      <c r="L130" s="1246"/>
      <c r="M130" s="1245"/>
      <c r="N130" s="1246"/>
      <c r="O130" s="1245"/>
      <c r="P130" s="1245"/>
      <c r="Q130" s="1245"/>
      <c r="R130" s="1246"/>
      <c r="S130" s="1245"/>
      <c r="T130" s="1245"/>
      <c r="U130" s="1245"/>
      <c r="V130" s="1245"/>
      <c r="W130" s="1245"/>
      <c r="X130" s="1245"/>
      <c r="Y130" s="1245"/>
      <c r="Z130" s="1245"/>
      <c r="AA130" s="1231"/>
    </row>
    <row r="131" spans="2:27" ht="13">
      <c r="B131" s="1247"/>
      <c r="C131" s="1244"/>
      <c r="D131" s="1248"/>
      <c r="E131" s="1244"/>
      <c r="F131" s="1244"/>
      <c r="G131" s="1245"/>
      <c r="H131" s="1246"/>
      <c r="I131" s="1246"/>
      <c r="J131" s="1245"/>
      <c r="K131" s="1245"/>
      <c r="L131" s="1246"/>
      <c r="M131" s="1245"/>
      <c r="N131" s="1246"/>
      <c r="O131" s="1245"/>
      <c r="P131" s="1245"/>
      <c r="Q131" s="1245"/>
      <c r="R131" s="1246"/>
      <c r="S131" s="1245"/>
      <c r="T131" s="1245"/>
      <c r="U131" s="1245"/>
      <c r="V131" s="1245"/>
      <c r="W131" s="1245"/>
      <c r="X131" s="1245"/>
      <c r="Y131" s="1245"/>
      <c r="Z131" s="1245"/>
      <c r="AA131" s="1231"/>
    </row>
    <row r="132" spans="2:27" ht="13">
      <c r="B132" s="1247"/>
      <c r="C132" s="1244"/>
      <c r="D132" s="1248"/>
      <c r="E132" s="1244"/>
      <c r="F132" s="1244"/>
      <c r="G132" s="1245"/>
      <c r="H132" s="1246"/>
      <c r="I132" s="1246"/>
      <c r="J132" s="1245"/>
      <c r="K132" s="1245"/>
      <c r="L132" s="1246"/>
      <c r="M132" s="1245"/>
      <c r="N132" s="1246"/>
      <c r="O132" s="1245"/>
      <c r="P132" s="1245"/>
      <c r="Q132" s="1245"/>
      <c r="R132" s="1246"/>
      <c r="S132" s="1245"/>
      <c r="T132" s="1245"/>
      <c r="U132" s="1245"/>
      <c r="V132" s="1245"/>
      <c r="W132" s="1245"/>
      <c r="X132" s="1245"/>
      <c r="Y132" s="1245"/>
      <c r="Z132" s="1245"/>
      <c r="AA132" s="1231"/>
    </row>
    <row r="133" spans="2:27" ht="13">
      <c r="B133" s="1247"/>
      <c r="C133" s="1244"/>
      <c r="D133" s="1248"/>
      <c r="E133" s="1244"/>
      <c r="F133" s="1244"/>
      <c r="G133" s="1245"/>
      <c r="H133" s="1246"/>
      <c r="I133" s="1246"/>
      <c r="J133" s="1245"/>
      <c r="K133" s="1245"/>
      <c r="L133" s="1246"/>
      <c r="M133" s="1245"/>
      <c r="N133" s="1246"/>
      <c r="O133" s="1245"/>
      <c r="P133" s="1245"/>
      <c r="Q133" s="1245"/>
      <c r="R133" s="1246"/>
      <c r="S133" s="1245"/>
      <c r="T133" s="1245"/>
      <c r="U133" s="1245"/>
      <c r="V133" s="1245"/>
      <c r="W133" s="1245"/>
      <c r="X133" s="1245"/>
      <c r="Y133" s="1245"/>
      <c r="Z133" s="1245"/>
      <c r="AA133" s="1231"/>
    </row>
    <row r="134" spans="2:27" ht="13">
      <c r="B134" s="1247"/>
      <c r="C134" s="1244"/>
      <c r="D134" s="1248"/>
      <c r="E134" s="1244"/>
      <c r="F134" s="1244"/>
      <c r="G134" s="1245"/>
      <c r="H134" s="1246"/>
      <c r="I134" s="1246"/>
      <c r="J134" s="1245"/>
      <c r="K134" s="1245"/>
      <c r="L134" s="1246"/>
      <c r="M134" s="1245"/>
      <c r="N134" s="1246"/>
      <c r="O134" s="1245"/>
      <c r="P134" s="1245"/>
      <c r="Q134" s="1245"/>
      <c r="R134" s="1246"/>
      <c r="S134" s="1245"/>
      <c r="T134" s="1245"/>
      <c r="U134" s="1245"/>
      <c r="V134" s="1245"/>
      <c r="W134" s="1245"/>
      <c r="X134" s="1245"/>
      <c r="Y134" s="1245"/>
      <c r="Z134" s="1245"/>
      <c r="AA134" s="1231"/>
    </row>
    <row r="135" spans="2:27" ht="13">
      <c r="B135" s="1247"/>
      <c r="C135" s="1244"/>
      <c r="D135" s="1248"/>
      <c r="E135" s="1244"/>
      <c r="F135" s="1244"/>
      <c r="G135" s="1245"/>
      <c r="H135" s="1246"/>
      <c r="I135" s="1246"/>
      <c r="J135" s="1245"/>
      <c r="K135" s="1245"/>
      <c r="L135" s="1246"/>
      <c r="M135" s="1245"/>
      <c r="N135" s="1246"/>
      <c r="O135" s="1245"/>
      <c r="P135" s="1245"/>
      <c r="Q135" s="1245"/>
      <c r="R135" s="1246"/>
      <c r="S135" s="1245"/>
      <c r="T135" s="1245"/>
      <c r="U135" s="1245"/>
      <c r="V135" s="1245"/>
      <c r="W135" s="1245"/>
      <c r="X135" s="1245"/>
      <c r="Y135" s="1245"/>
      <c r="Z135" s="1245"/>
      <c r="AA135" s="1231"/>
    </row>
    <row r="136" spans="2:27" ht="13">
      <c r="B136" s="1247"/>
      <c r="C136" s="1244"/>
      <c r="D136" s="1248"/>
      <c r="E136" s="1244"/>
      <c r="F136" s="1244"/>
      <c r="G136" s="1245"/>
      <c r="H136" s="1246"/>
      <c r="I136" s="1246"/>
      <c r="J136" s="1245"/>
      <c r="K136" s="1245"/>
      <c r="L136" s="1246"/>
      <c r="M136" s="1245"/>
      <c r="N136" s="1246"/>
      <c r="O136" s="1245"/>
      <c r="P136" s="1245"/>
      <c r="Q136" s="1245"/>
      <c r="R136" s="1246"/>
      <c r="S136" s="1245"/>
      <c r="T136" s="1245"/>
      <c r="U136" s="1245"/>
      <c r="V136" s="1245"/>
      <c r="W136" s="1245"/>
      <c r="X136" s="1245"/>
      <c r="Y136" s="1245"/>
      <c r="Z136" s="1245"/>
      <c r="AA136" s="1231"/>
    </row>
    <row r="137" spans="2:27" ht="13">
      <c r="B137" s="1247"/>
      <c r="C137" s="1244"/>
      <c r="D137" s="1248"/>
      <c r="E137" s="1244"/>
      <c r="F137" s="1244"/>
      <c r="G137" s="1245"/>
      <c r="H137" s="1246"/>
      <c r="I137" s="1246"/>
      <c r="J137" s="1245"/>
      <c r="K137" s="1245"/>
      <c r="L137" s="1246"/>
      <c r="M137" s="1245"/>
      <c r="N137" s="1246"/>
      <c r="O137" s="1245"/>
      <c r="P137" s="1245"/>
      <c r="Q137" s="1245"/>
      <c r="R137" s="1246"/>
      <c r="S137" s="1245"/>
      <c r="T137" s="1245"/>
      <c r="U137" s="1245"/>
      <c r="V137" s="1245"/>
      <c r="W137" s="1245"/>
      <c r="X137" s="1245"/>
      <c r="Y137" s="1245"/>
      <c r="Z137" s="1245"/>
      <c r="AA137" s="1231"/>
    </row>
    <row r="138" spans="2:27" ht="13">
      <c r="B138" s="1247"/>
      <c r="C138" s="1244"/>
      <c r="D138" s="1248"/>
      <c r="E138" s="1244"/>
      <c r="F138" s="1244"/>
      <c r="G138" s="1245"/>
      <c r="H138" s="1246"/>
      <c r="I138" s="1246"/>
      <c r="J138" s="1245"/>
      <c r="K138" s="1245"/>
      <c r="L138" s="1246"/>
      <c r="M138" s="1245"/>
      <c r="N138" s="1246"/>
      <c r="O138" s="1245"/>
      <c r="P138" s="1245"/>
      <c r="Q138" s="1245"/>
      <c r="R138" s="1246"/>
      <c r="S138" s="1245"/>
      <c r="T138" s="1254"/>
      <c r="U138" s="1245"/>
      <c r="V138" s="1245"/>
      <c r="W138" s="1245"/>
      <c r="X138" s="1245"/>
      <c r="Y138" s="1245"/>
      <c r="Z138" s="1245"/>
      <c r="AA138" s="1231"/>
    </row>
    <row r="139" spans="2:27" ht="13">
      <c r="B139" s="1247"/>
      <c r="C139" s="1244"/>
      <c r="D139" s="1248"/>
      <c r="E139" s="1244"/>
      <c r="F139" s="1244"/>
      <c r="G139" s="1245"/>
      <c r="H139" s="1246"/>
      <c r="I139" s="1246"/>
      <c r="J139" s="1245"/>
      <c r="K139" s="1245"/>
      <c r="L139" s="1246"/>
      <c r="M139" s="1245"/>
      <c r="N139" s="1246"/>
      <c r="O139" s="1245"/>
      <c r="P139" s="1245"/>
      <c r="Q139" s="1245"/>
      <c r="R139" s="1246"/>
      <c r="S139" s="1245"/>
      <c r="T139" s="1245"/>
      <c r="U139" s="1245"/>
      <c r="V139" s="1245"/>
      <c r="W139" s="1245"/>
      <c r="X139" s="1245"/>
      <c r="Y139" s="1245"/>
      <c r="Z139" s="1245"/>
      <c r="AA139" s="1231"/>
    </row>
    <row r="140" spans="2:27" ht="13">
      <c r="B140" s="1247"/>
      <c r="C140" s="1244"/>
      <c r="D140" s="1243"/>
      <c r="E140" s="1244"/>
      <c r="F140" s="1244"/>
      <c r="G140" s="1245"/>
      <c r="H140" s="1246"/>
      <c r="I140" s="1246"/>
      <c r="J140" s="1245"/>
      <c r="K140" s="1245"/>
      <c r="L140" s="1246"/>
      <c r="M140" s="1245"/>
      <c r="N140" s="1246"/>
      <c r="O140" s="1245"/>
      <c r="P140" s="1245"/>
      <c r="Q140" s="1245"/>
      <c r="R140" s="1246"/>
      <c r="S140" s="1245"/>
      <c r="T140" s="1245"/>
      <c r="U140" s="1245"/>
      <c r="V140" s="1245"/>
      <c r="W140" s="1245"/>
      <c r="X140" s="1245"/>
      <c r="Y140" s="1245"/>
      <c r="Z140" s="1245"/>
      <c r="AA140" s="1231"/>
    </row>
    <row r="141" spans="2:27" ht="13">
      <c r="B141" s="1247"/>
      <c r="C141" s="1244"/>
      <c r="D141" s="1248"/>
      <c r="E141" s="1244"/>
      <c r="F141" s="1244"/>
      <c r="G141" s="1245"/>
      <c r="H141" s="1246"/>
      <c r="I141" s="1246"/>
      <c r="J141" s="1245"/>
      <c r="K141" s="1245"/>
      <c r="L141" s="1246"/>
      <c r="M141" s="1245"/>
      <c r="N141" s="1246"/>
      <c r="O141" s="1245"/>
      <c r="P141" s="1245"/>
      <c r="Q141" s="1245"/>
      <c r="R141" s="1246"/>
      <c r="S141" s="1245"/>
      <c r="T141" s="1245"/>
      <c r="U141" s="1245"/>
      <c r="V141" s="1245"/>
      <c r="W141" s="1245"/>
      <c r="X141" s="1245"/>
      <c r="Y141" s="1245"/>
      <c r="Z141" s="1245"/>
      <c r="AA141" s="1231"/>
    </row>
    <row r="142" spans="2:27" ht="13">
      <c r="B142" s="1247"/>
      <c r="C142" s="1244"/>
      <c r="D142" s="1248"/>
      <c r="E142" s="1244"/>
      <c r="F142" s="1244"/>
      <c r="G142" s="1245"/>
      <c r="H142" s="1246"/>
      <c r="I142" s="1246"/>
      <c r="J142" s="1245"/>
      <c r="K142" s="1245"/>
      <c r="L142" s="1246"/>
      <c r="M142" s="1245"/>
      <c r="N142" s="1246"/>
      <c r="O142" s="1245"/>
      <c r="P142" s="1245"/>
      <c r="Q142" s="1245"/>
      <c r="R142" s="1246"/>
      <c r="S142" s="1245"/>
      <c r="T142" s="1245"/>
      <c r="U142" s="1245"/>
      <c r="V142" s="1245"/>
      <c r="W142" s="1245"/>
      <c r="X142" s="1245"/>
      <c r="Y142" s="1245"/>
      <c r="Z142" s="1245"/>
      <c r="AA142" s="1231"/>
    </row>
    <row r="143" spans="2:27" ht="13">
      <c r="B143" s="1247"/>
      <c r="C143" s="1244"/>
      <c r="D143" s="1248"/>
      <c r="E143" s="1244"/>
      <c r="F143" s="1244"/>
      <c r="G143" s="1245"/>
      <c r="H143" s="1246"/>
      <c r="I143" s="1246"/>
      <c r="J143" s="1245"/>
      <c r="K143" s="1245"/>
      <c r="L143" s="1246"/>
      <c r="M143" s="1245"/>
      <c r="N143" s="1246"/>
      <c r="O143" s="1245"/>
      <c r="P143" s="1245"/>
      <c r="Q143" s="1245"/>
      <c r="R143" s="1246"/>
      <c r="S143" s="1245"/>
      <c r="T143" s="1245"/>
      <c r="U143" s="1245"/>
      <c r="V143" s="1245"/>
      <c r="W143" s="1245"/>
      <c r="X143" s="1245"/>
      <c r="Y143" s="1245"/>
      <c r="Z143" s="1245"/>
      <c r="AA143" s="1231"/>
    </row>
    <row r="144" spans="2:27" ht="13">
      <c r="B144" s="1247"/>
      <c r="C144" s="1244"/>
      <c r="D144" s="1248"/>
      <c r="E144" s="1244"/>
      <c r="F144" s="1244"/>
      <c r="G144" s="1245"/>
      <c r="H144" s="1246"/>
      <c r="I144" s="1246"/>
      <c r="J144" s="1245"/>
      <c r="K144" s="1245"/>
      <c r="L144" s="1246"/>
      <c r="M144" s="1245"/>
      <c r="N144" s="1246"/>
      <c r="O144" s="1245"/>
      <c r="P144" s="1245"/>
      <c r="Q144" s="1245"/>
      <c r="R144" s="1246"/>
      <c r="S144" s="1245"/>
      <c r="T144" s="1245"/>
      <c r="U144" s="1245"/>
      <c r="V144" s="1245"/>
      <c r="W144" s="1245"/>
      <c r="X144" s="1245"/>
      <c r="Y144" s="1245"/>
      <c r="Z144" s="1245"/>
      <c r="AA144" s="1231"/>
    </row>
    <row r="145" spans="2:27" ht="13">
      <c r="B145" s="1247"/>
      <c r="C145" s="1244"/>
      <c r="D145" s="1248"/>
      <c r="E145" s="1244"/>
      <c r="F145" s="1244"/>
      <c r="G145" s="1245"/>
      <c r="H145" s="1246"/>
      <c r="I145" s="1246"/>
      <c r="J145" s="1245"/>
      <c r="K145" s="1245"/>
      <c r="L145" s="1246"/>
      <c r="M145" s="1245"/>
      <c r="N145" s="1246"/>
      <c r="O145" s="1245"/>
      <c r="P145" s="1245"/>
      <c r="Q145" s="1245"/>
      <c r="R145" s="1246"/>
      <c r="S145" s="1245"/>
      <c r="T145" s="1245"/>
      <c r="U145" s="1245"/>
      <c r="V145" s="1245"/>
      <c r="W145" s="1245"/>
      <c r="X145" s="1245"/>
      <c r="Y145" s="1245"/>
      <c r="Z145" s="1245"/>
      <c r="AA145" s="1231"/>
    </row>
    <row r="146" spans="2:27" ht="13">
      <c r="B146" s="1247"/>
      <c r="C146" s="1244"/>
      <c r="D146" s="1248"/>
      <c r="E146" s="1244"/>
      <c r="F146" s="1244"/>
      <c r="G146" s="1245"/>
      <c r="H146" s="1246"/>
      <c r="I146" s="1246"/>
      <c r="J146" s="1245"/>
      <c r="K146" s="1245"/>
      <c r="L146" s="1246"/>
      <c r="M146" s="1246"/>
      <c r="N146" s="1246"/>
      <c r="O146" s="1245"/>
      <c r="P146" s="1245"/>
      <c r="Q146" s="1245"/>
      <c r="R146" s="1246"/>
      <c r="S146" s="1245"/>
      <c r="T146" s="1245"/>
      <c r="U146" s="1245"/>
      <c r="V146" s="1245"/>
      <c r="W146" s="1245"/>
      <c r="X146" s="1245"/>
      <c r="Y146" s="1245"/>
      <c r="Z146" s="1245"/>
      <c r="AA146" s="1231"/>
    </row>
    <row r="147" spans="2:27" ht="13">
      <c r="B147" s="1247"/>
      <c r="C147" s="1244"/>
      <c r="D147" s="1248"/>
      <c r="E147" s="1244"/>
      <c r="F147" s="1244"/>
      <c r="G147" s="1245"/>
      <c r="H147" s="1246"/>
      <c r="I147" s="1246"/>
      <c r="J147" s="1245"/>
      <c r="K147" s="1245"/>
      <c r="L147" s="1246"/>
      <c r="M147" s="1245"/>
      <c r="N147" s="1246"/>
      <c r="O147" s="1245"/>
      <c r="P147" s="1245"/>
      <c r="Q147" s="1245"/>
      <c r="R147" s="1246"/>
      <c r="S147" s="1245"/>
      <c r="T147" s="1245"/>
      <c r="U147" s="1245"/>
      <c r="V147" s="1245"/>
      <c r="W147" s="1245"/>
      <c r="X147" s="1245"/>
      <c r="Y147" s="1245"/>
      <c r="Z147" s="1245"/>
      <c r="AA147" s="1231"/>
    </row>
    <row r="148" spans="2:27" ht="13">
      <c r="B148" s="1247"/>
      <c r="C148" s="1244"/>
      <c r="D148" s="1248"/>
      <c r="E148" s="1244"/>
      <c r="F148" s="1244"/>
      <c r="G148" s="1245"/>
      <c r="H148" s="1246"/>
      <c r="I148" s="1246"/>
      <c r="J148" s="1245"/>
      <c r="K148" s="1245"/>
      <c r="L148" s="1246"/>
      <c r="M148" s="1245"/>
      <c r="N148" s="1246"/>
      <c r="O148" s="1245"/>
      <c r="P148" s="1245"/>
      <c r="Q148" s="1245"/>
      <c r="R148" s="1246"/>
      <c r="S148" s="1245"/>
      <c r="T148" s="1245"/>
      <c r="U148" s="1245"/>
      <c r="V148" s="1245"/>
      <c r="W148" s="1245"/>
      <c r="X148" s="1245"/>
      <c r="Y148" s="1245"/>
      <c r="Z148" s="1245"/>
      <c r="AA148" s="1231"/>
    </row>
    <row r="149" spans="2:27" ht="13">
      <c r="B149" s="1247"/>
      <c r="C149" s="1244"/>
      <c r="D149" s="1248"/>
      <c r="E149" s="1244"/>
      <c r="F149" s="1244"/>
      <c r="G149" s="1245"/>
      <c r="H149" s="1246"/>
      <c r="I149" s="1246"/>
      <c r="J149" s="1245"/>
      <c r="K149" s="1245"/>
      <c r="L149" s="1246"/>
      <c r="M149" s="1245"/>
      <c r="N149" s="1246"/>
      <c r="O149" s="1245"/>
      <c r="P149" s="1245"/>
      <c r="Q149" s="1245"/>
      <c r="R149" s="1246"/>
      <c r="S149" s="1245"/>
      <c r="T149" s="1245"/>
      <c r="U149" s="1245"/>
      <c r="V149" s="1245"/>
      <c r="W149" s="1245"/>
      <c r="X149" s="1245"/>
      <c r="Y149" s="1245"/>
      <c r="Z149" s="1245"/>
      <c r="AA149" s="1231"/>
    </row>
    <row r="150" spans="2:27" ht="13">
      <c r="B150" s="1247"/>
      <c r="C150" s="1244"/>
      <c r="D150" s="1248"/>
      <c r="E150" s="1244"/>
      <c r="F150" s="1244"/>
      <c r="G150" s="1245"/>
      <c r="H150" s="1246"/>
      <c r="I150" s="1246"/>
      <c r="J150" s="1245"/>
      <c r="K150" s="1245"/>
      <c r="L150" s="1246"/>
      <c r="M150" s="1245"/>
      <c r="N150" s="1246"/>
      <c r="O150" s="1245"/>
      <c r="P150" s="1245"/>
      <c r="Q150" s="1245"/>
      <c r="R150" s="1246"/>
      <c r="S150" s="1245"/>
      <c r="T150" s="1245"/>
      <c r="U150" s="1245"/>
      <c r="V150" s="1245"/>
      <c r="W150" s="1245"/>
      <c r="X150" s="1245"/>
      <c r="Y150" s="1245"/>
      <c r="Z150" s="1245"/>
      <c r="AA150" s="1231"/>
    </row>
    <row r="151" spans="2:27" ht="13">
      <c r="B151" s="1247"/>
      <c r="C151" s="1244"/>
      <c r="D151" s="1248"/>
      <c r="E151" s="1244"/>
      <c r="F151" s="1244"/>
      <c r="G151" s="1245"/>
      <c r="H151" s="1246"/>
      <c r="I151" s="1246"/>
      <c r="J151" s="1245"/>
      <c r="K151" s="1245"/>
      <c r="L151" s="1246"/>
      <c r="M151" s="1246"/>
      <c r="N151" s="1246"/>
      <c r="O151" s="1245"/>
      <c r="P151" s="1245"/>
      <c r="Q151" s="1245"/>
      <c r="R151" s="1246"/>
      <c r="S151" s="1245"/>
      <c r="T151" s="1245"/>
      <c r="U151" s="1245"/>
      <c r="V151" s="1245"/>
      <c r="W151" s="1245"/>
      <c r="X151" s="1245"/>
      <c r="Y151" s="1245"/>
      <c r="Z151" s="1245"/>
      <c r="AA151" s="1231"/>
    </row>
    <row r="152" spans="2:27" ht="13">
      <c r="B152" s="1247"/>
      <c r="C152" s="1244"/>
      <c r="D152" s="1248"/>
      <c r="E152" s="1244"/>
      <c r="F152" s="1244"/>
      <c r="G152" s="1245"/>
      <c r="H152" s="1246"/>
      <c r="I152" s="1246"/>
      <c r="J152" s="1245"/>
      <c r="K152" s="1245"/>
      <c r="L152" s="1246"/>
      <c r="M152" s="1245"/>
      <c r="N152" s="1246"/>
      <c r="O152" s="1245"/>
      <c r="P152" s="1245"/>
      <c r="Q152" s="1245"/>
      <c r="R152" s="1246"/>
      <c r="S152" s="1245"/>
      <c r="T152" s="1245"/>
      <c r="U152" s="1245"/>
      <c r="V152" s="1245"/>
      <c r="W152" s="1245"/>
      <c r="X152" s="1245"/>
      <c r="Y152" s="1245"/>
      <c r="Z152" s="1245"/>
      <c r="AA152" s="1231"/>
    </row>
    <row r="153" spans="2:27" ht="13">
      <c r="B153" s="1247"/>
      <c r="C153" s="1244"/>
      <c r="D153" s="1248"/>
      <c r="E153" s="1244"/>
      <c r="F153" s="1244"/>
      <c r="G153" s="1245"/>
      <c r="H153" s="1246"/>
      <c r="I153" s="1246"/>
      <c r="J153" s="1245"/>
      <c r="K153" s="1245"/>
      <c r="L153" s="1246"/>
      <c r="M153" s="1245"/>
      <c r="N153" s="1246"/>
      <c r="O153" s="1245"/>
      <c r="P153" s="1245"/>
      <c r="Q153" s="1245"/>
      <c r="R153" s="1246"/>
      <c r="S153" s="1245"/>
      <c r="T153" s="1245"/>
      <c r="U153" s="1245"/>
      <c r="V153" s="1245"/>
      <c r="W153" s="1245"/>
      <c r="X153" s="1245"/>
      <c r="Y153" s="1245"/>
      <c r="Z153" s="1245"/>
      <c r="AA153" s="1231"/>
    </row>
    <row r="154" spans="2:27" ht="13">
      <c r="B154" s="1247"/>
      <c r="C154" s="1244"/>
      <c r="D154" s="1248"/>
      <c r="E154" s="1244"/>
      <c r="F154" s="1244"/>
      <c r="G154" s="1245"/>
      <c r="H154" s="1246"/>
      <c r="I154" s="1246"/>
      <c r="J154" s="1245"/>
      <c r="K154" s="1245"/>
      <c r="L154" s="1246"/>
      <c r="M154" s="1245"/>
      <c r="N154" s="1246"/>
      <c r="O154" s="1245"/>
      <c r="P154" s="1245"/>
      <c r="Q154" s="1245"/>
      <c r="R154" s="1246"/>
      <c r="S154" s="1245"/>
      <c r="T154" s="1245"/>
      <c r="U154" s="1245"/>
      <c r="V154" s="1245"/>
      <c r="W154" s="1245"/>
      <c r="X154" s="1245"/>
      <c r="Y154" s="1245"/>
      <c r="Z154" s="1245"/>
      <c r="AA154" s="1231"/>
    </row>
    <row r="155" spans="2:27" ht="13">
      <c r="B155" s="1247"/>
      <c r="C155" s="1244"/>
      <c r="D155" s="1248"/>
      <c r="E155" s="1244"/>
      <c r="F155" s="1244"/>
      <c r="G155" s="1245"/>
      <c r="H155" s="1246"/>
      <c r="I155" s="1246"/>
      <c r="J155" s="1245"/>
      <c r="K155" s="1245"/>
      <c r="L155" s="1246"/>
      <c r="M155" s="1245"/>
      <c r="N155" s="1246"/>
      <c r="O155" s="1245"/>
      <c r="P155" s="1245"/>
      <c r="Q155" s="1245"/>
      <c r="R155" s="1246"/>
      <c r="S155" s="1245"/>
      <c r="T155" s="1245"/>
      <c r="U155" s="1245"/>
      <c r="V155" s="1245"/>
      <c r="W155" s="1245"/>
      <c r="X155" s="1245"/>
      <c r="Y155" s="1245"/>
      <c r="Z155" s="1245"/>
      <c r="AA155" s="1231"/>
    </row>
    <row r="156" spans="2:27" ht="13">
      <c r="B156" s="1247"/>
      <c r="C156" s="1244"/>
      <c r="D156" s="1248"/>
      <c r="E156" s="1244"/>
      <c r="F156" s="1244"/>
      <c r="G156" s="1245"/>
      <c r="H156" s="1246"/>
      <c r="I156" s="1246"/>
      <c r="J156" s="1245"/>
      <c r="K156" s="1245"/>
      <c r="L156" s="1246"/>
      <c r="M156" s="1245"/>
      <c r="N156" s="1246"/>
      <c r="O156" s="1245"/>
      <c r="P156" s="1245"/>
      <c r="Q156" s="1245"/>
      <c r="R156" s="1246"/>
      <c r="S156" s="1245"/>
      <c r="T156" s="1245"/>
      <c r="U156" s="1245"/>
      <c r="V156" s="1245"/>
      <c r="W156" s="1245"/>
      <c r="X156" s="1245"/>
      <c r="Y156" s="1245"/>
      <c r="Z156" s="1245"/>
      <c r="AA156" s="1231"/>
    </row>
    <row r="157" spans="2:27" ht="13">
      <c r="B157" s="1247"/>
      <c r="C157" s="1244"/>
      <c r="D157" s="1248"/>
      <c r="E157" s="1244"/>
      <c r="F157" s="1244"/>
      <c r="G157" s="1245"/>
      <c r="H157" s="1246"/>
      <c r="I157" s="1246"/>
      <c r="J157" s="1245"/>
      <c r="K157" s="1245"/>
      <c r="L157" s="1246"/>
      <c r="M157" s="1245"/>
      <c r="N157" s="1246"/>
      <c r="O157" s="1245"/>
      <c r="P157" s="1245"/>
      <c r="Q157" s="1245"/>
      <c r="R157" s="1246"/>
      <c r="S157" s="1245"/>
      <c r="T157" s="1245"/>
      <c r="U157" s="1245"/>
      <c r="V157" s="1245"/>
      <c r="W157" s="1245"/>
      <c r="X157" s="1245"/>
      <c r="Y157" s="1245"/>
      <c r="Z157" s="1245"/>
      <c r="AA157" s="1231"/>
    </row>
    <row r="158" spans="2:27" ht="13">
      <c r="B158" s="1247"/>
      <c r="C158" s="1244"/>
      <c r="D158" s="1248"/>
      <c r="E158" s="1244"/>
      <c r="F158" s="1244"/>
      <c r="G158" s="1245"/>
      <c r="H158" s="1246"/>
      <c r="I158" s="1246"/>
      <c r="J158" s="1245"/>
      <c r="K158" s="1245"/>
      <c r="L158" s="1246"/>
      <c r="M158" s="1245"/>
      <c r="N158" s="1246"/>
      <c r="O158" s="1245"/>
      <c r="P158" s="1245"/>
      <c r="Q158" s="1245"/>
      <c r="R158" s="1246"/>
      <c r="S158" s="1245"/>
      <c r="T158" s="1245"/>
      <c r="U158" s="1245"/>
      <c r="V158" s="1245"/>
      <c r="W158" s="1245"/>
      <c r="X158" s="1245"/>
      <c r="Y158" s="1245"/>
      <c r="Z158" s="1245"/>
      <c r="AA158" s="1231"/>
    </row>
    <row r="159" spans="2:27" ht="13">
      <c r="B159" s="1247"/>
      <c r="C159" s="1255"/>
      <c r="D159" s="1256"/>
      <c r="E159" s="1244"/>
      <c r="F159" s="1244"/>
      <c r="G159" s="1245"/>
      <c r="H159" s="1246"/>
      <c r="I159" s="1246"/>
      <c r="J159" s="1245"/>
      <c r="K159" s="1245"/>
      <c r="L159" s="1246"/>
      <c r="M159" s="1245"/>
      <c r="N159" s="1246"/>
      <c r="O159" s="1245"/>
      <c r="P159" s="1245"/>
      <c r="Q159" s="1245"/>
      <c r="R159" s="1246"/>
      <c r="S159" s="1245"/>
      <c r="T159" s="1245"/>
      <c r="U159" s="1245"/>
      <c r="V159" s="1245"/>
      <c r="W159" s="1245"/>
      <c r="X159" s="1245"/>
      <c r="Y159" s="1245"/>
      <c r="Z159" s="1245"/>
      <c r="AA159" s="1231"/>
    </row>
    <row r="160" spans="2:27" ht="13">
      <c r="B160" s="1247"/>
      <c r="C160" s="1244"/>
      <c r="D160" s="1248"/>
      <c r="E160" s="1244"/>
      <c r="F160" s="1244"/>
      <c r="G160" s="1245"/>
      <c r="H160" s="1246"/>
      <c r="I160" s="1246"/>
      <c r="J160" s="1245"/>
      <c r="K160" s="1245"/>
      <c r="L160" s="1246"/>
      <c r="M160" s="1245"/>
      <c r="N160" s="1246"/>
      <c r="O160" s="1245"/>
      <c r="P160" s="1245"/>
      <c r="Q160" s="1245"/>
      <c r="R160" s="1246"/>
      <c r="S160" s="1245"/>
      <c r="T160" s="1245"/>
      <c r="U160" s="1245"/>
      <c r="V160" s="1245"/>
      <c r="W160" s="1245"/>
      <c r="X160" s="1245"/>
      <c r="Y160" s="1245"/>
      <c r="Z160" s="1245"/>
      <c r="AA160" s="1231"/>
    </row>
    <row r="161" spans="2:27" ht="13">
      <c r="B161" s="1247"/>
      <c r="C161" s="1255"/>
      <c r="D161" s="1248"/>
      <c r="E161" s="1244"/>
      <c r="F161" s="1244"/>
      <c r="G161" s="1245"/>
      <c r="H161" s="1246"/>
      <c r="I161" s="1246"/>
      <c r="J161" s="1245"/>
      <c r="K161" s="1245"/>
      <c r="L161" s="1246"/>
      <c r="M161" s="1245"/>
      <c r="N161" s="1246"/>
      <c r="O161" s="1245"/>
      <c r="P161" s="1245"/>
      <c r="Q161" s="1245"/>
      <c r="R161" s="1246"/>
      <c r="S161" s="1245"/>
      <c r="T161" s="1245"/>
      <c r="U161" s="1245"/>
      <c r="V161" s="1245"/>
      <c r="W161" s="1245"/>
      <c r="X161" s="1245"/>
      <c r="Y161" s="1245"/>
      <c r="Z161" s="1245"/>
      <c r="AA161" s="1231"/>
    </row>
    <row r="162" spans="2:27" ht="13">
      <c r="B162" s="1247"/>
      <c r="C162" s="1244"/>
      <c r="D162" s="1248"/>
      <c r="E162" s="1244"/>
      <c r="F162" s="1244"/>
      <c r="G162" s="1245"/>
      <c r="H162" s="1246"/>
      <c r="I162" s="1246"/>
      <c r="J162" s="1245"/>
      <c r="K162" s="1245"/>
      <c r="L162" s="1246"/>
      <c r="M162" s="1245"/>
      <c r="N162" s="1246"/>
      <c r="O162" s="1245"/>
      <c r="P162" s="1245"/>
      <c r="Q162" s="1245"/>
      <c r="R162" s="1246"/>
      <c r="S162" s="1245"/>
      <c r="T162" s="1245"/>
      <c r="U162" s="1245"/>
      <c r="V162" s="1245"/>
      <c r="W162" s="1245"/>
      <c r="X162" s="1245"/>
      <c r="Y162" s="1245"/>
      <c r="Z162" s="1245"/>
      <c r="AA162" s="1231"/>
    </row>
    <row r="163" spans="2:27" ht="13">
      <c r="B163" s="1247"/>
      <c r="C163" s="1255"/>
      <c r="D163" s="1248"/>
      <c r="E163" s="1244"/>
      <c r="F163" s="1244"/>
      <c r="G163" s="1245"/>
      <c r="H163" s="1246"/>
      <c r="I163" s="1246"/>
      <c r="J163" s="1245"/>
      <c r="K163" s="1245"/>
      <c r="L163" s="1246"/>
      <c r="M163" s="1245"/>
      <c r="N163" s="1246"/>
      <c r="O163" s="1245"/>
      <c r="P163" s="1245"/>
      <c r="Q163" s="1245"/>
      <c r="R163" s="1246"/>
      <c r="S163" s="1245"/>
      <c r="T163" s="1245"/>
      <c r="U163" s="1245"/>
      <c r="V163" s="1245"/>
      <c r="W163" s="1245"/>
      <c r="X163" s="1245"/>
      <c r="Y163" s="1245"/>
      <c r="Z163" s="1245"/>
      <c r="AA163" s="1231"/>
    </row>
    <row r="164" spans="2:27" ht="13">
      <c r="B164" s="1247"/>
      <c r="C164" s="1244"/>
      <c r="D164" s="1248"/>
      <c r="E164" s="1244"/>
      <c r="F164" s="1244"/>
      <c r="G164" s="1245"/>
      <c r="H164" s="1246"/>
      <c r="I164" s="1246"/>
      <c r="J164" s="1245"/>
      <c r="K164" s="1245"/>
      <c r="L164" s="1246"/>
      <c r="M164" s="1245"/>
      <c r="N164" s="1246"/>
      <c r="O164" s="1245"/>
      <c r="P164" s="1245"/>
      <c r="Q164" s="1245"/>
      <c r="R164" s="1246"/>
      <c r="S164" s="1245"/>
      <c r="T164" s="1245"/>
      <c r="U164" s="1245"/>
      <c r="V164" s="1245"/>
      <c r="W164" s="1245"/>
      <c r="X164" s="1245"/>
      <c r="Y164" s="1245"/>
      <c r="Z164" s="1245"/>
      <c r="AA164" s="1231"/>
    </row>
    <row r="165" spans="2:27" ht="13">
      <c r="B165" s="1247"/>
      <c r="C165" s="1255"/>
      <c r="D165" s="1248"/>
      <c r="E165" s="1244"/>
      <c r="F165" s="1244"/>
      <c r="G165" s="1245"/>
      <c r="H165" s="1246"/>
      <c r="I165" s="1246"/>
      <c r="J165" s="1245"/>
      <c r="K165" s="1245"/>
      <c r="L165" s="1246"/>
      <c r="M165" s="1245"/>
      <c r="N165" s="1246"/>
      <c r="O165" s="1245"/>
      <c r="P165" s="1245"/>
      <c r="Q165" s="1245"/>
      <c r="R165" s="1246"/>
      <c r="S165" s="1245"/>
      <c r="T165" s="1245"/>
      <c r="U165" s="1245"/>
      <c r="V165" s="1245"/>
      <c r="W165" s="1245"/>
      <c r="X165" s="1245"/>
      <c r="Y165" s="1245"/>
      <c r="Z165" s="1245"/>
      <c r="AA165" s="1231"/>
    </row>
    <row r="166" spans="2:27" ht="13">
      <c r="B166" s="1247"/>
      <c r="C166" s="1244"/>
      <c r="D166" s="1248"/>
      <c r="E166" s="1244"/>
      <c r="F166" s="1244"/>
      <c r="G166" s="1245"/>
      <c r="H166" s="1246"/>
      <c r="I166" s="1246"/>
      <c r="J166" s="1245"/>
      <c r="K166" s="1245"/>
      <c r="L166" s="1246"/>
      <c r="M166" s="1245"/>
      <c r="N166" s="1246"/>
      <c r="O166" s="1245"/>
      <c r="P166" s="1245"/>
      <c r="Q166" s="1245"/>
      <c r="R166" s="1246"/>
      <c r="S166" s="1245"/>
      <c r="T166" s="1245"/>
      <c r="U166" s="1245"/>
      <c r="V166" s="1245"/>
      <c r="W166" s="1245"/>
      <c r="X166" s="1245"/>
      <c r="Y166" s="1245"/>
      <c r="Z166" s="1245"/>
      <c r="AA166" s="1231"/>
    </row>
    <row r="167" spans="2:27" ht="13">
      <c r="B167" s="1247"/>
      <c r="C167" s="1244"/>
      <c r="D167" s="1248"/>
      <c r="E167" s="1244"/>
      <c r="F167" s="1244"/>
      <c r="G167" s="1245"/>
      <c r="H167" s="1246"/>
      <c r="I167" s="1246"/>
      <c r="J167" s="1245"/>
      <c r="K167" s="1245"/>
      <c r="L167" s="1246"/>
      <c r="M167" s="1245"/>
      <c r="N167" s="1246"/>
      <c r="O167" s="1245"/>
      <c r="P167" s="1245"/>
      <c r="Q167" s="1245"/>
      <c r="R167" s="1246"/>
      <c r="S167" s="1245"/>
      <c r="T167" s="1245"/>
      <c r="U167" s="1245"/>
      <c r="V167" s="1245"/>
      <c r="W167" s="1245"/>
      <c r="X167" s="1245"/>
      <c r="Y167" s="1245"/>
      <c r="Z167" s="1245"/>
      <c r="AA167" s="1231"/>
    </row>
    <row r="168" spans="2:27" ht="13">
      <c r="B168" s="1247"/>
      <c r="C168" s="1244"/>
      <c r="D168" s="1248"/>
      <c r="E168" s="1244"/>
      <c r="F168" s="1244"/>
      <c r="G168" s="1245"/>
      <c r="H168" s="1246"/>
      <c r="I168" s="1246"/>
      <c r="J168" s="1245"/>
      <c r="K168" s="1245"/>
      <c r="L168" s="1246"/>
      <c r="M168" s="1245"/>
      <c r="N168" s="1246"/>
      <c r="O168" s="1245"/>
      <c r="P168" s="1245"/>
      <c r="Q168" s="1245"/>
      <c r="R168" s="1246"/>
      <c r="S168" s="1245"/>
      <c r="T168" s="1245"/>
      <c r="U168" s="1245"/>
      <c r="V168" s="1245"/>
      <c r="W168" s="1245"/>
      <c r="X168" s="1245"/>
      <c r="Y168" s="1245"/>
      <c r="Z168" s="1245"/>
      <c r="AA168" s="1231"/>
    </row>
    <row r="169" spans="2:27" ht="13">
      <c r="B169" s="1247"/>
      <c r="C169" s="1244"/>
      <c r="D169" s="1248"/>
      <c r="E169" s="1244"/>
      <c r="F169" s="1244"/>
      <c r="G169" s="1245"/>
      <c r="H169" s="1246"/>
      <c r="I169" s="1246"/>
      <c r="J169" s="1245"/>
      <c r="K169" s="1245"/>
      <c r="L169" s="1246"/>
      <c r="M169" s="1245"/>
      <c r="N169" s="1246"/>
      <c r="O169" s="1245"/>
      <c r="P169" s="1245"/>
      <c r="Q169" s="1245"/>
      <c r="R169" s="1246"/>
      <c r="S169" s="1245"/>
      <c r="T169" s="1245"/>
      <c r="U169" s="1245"/>
      <c r="V169" s="1245"/>
      <c r="W169" s="1245"/>
      <c r="X169" s="1245"/>
      <c r="Y169" s="1245"/>
      <c r="Z169" s="1245"/>
      <c r="AA169" s="1231"/>
    </row>
    <row r="170" spans="2:27" ht="13">
      <c r="B170" s="1247"/>
      <c r="C170" s="1244"/>
      <c r="D170" s="1248"/>
      <c r="E170" s="1244"/>
      <c r="F170" s="1244"/>
      <c r="G170" s="1245"/>
      <c r="H170" s="1246"/>
      <c r="I170" s="1246"/>
      <c r="J170" s="1245"/>
      <c r="K170" s="1245"/>
      <c r="L170" s="1246"/>
      <c r="M170" s="1245"/>
      <c r="N170" s="1246"/>
      <c r="O170" s="1245"/>
      <c r="P170" s="1245"/>
      <c r="Q170" s="1245"/>
      <c r="R170" s="1246"/>
      <c r="S170" s="1245"/>
      <c r="T170" s="1245"/>
      <c r="U170" s="1245"/>
      <c r="V170" s="1245"/>
      <c r="W170" s="1245"/>
      <c r="X170" s="1245"/>
      <c r="Y170" s="1245"/>
      <c r="Z170" s="1245"/>
      <c r="AA170" s="1231"/>
    </row>
    <row r="171" spans="2:27" ht="13">
      <c r="B171" s="1247"/>
      <c r="C171" s="1244"/>
      <c r="D171" s="1248"/>
      <c r="E171" s="1244"/>
      <c r="F171" s="1244"/>
      <c r="G171" s="1245"/>
      <c r="H171" s="1246"/>
      <c r="I171" s="1246"/>
      <c r="J171" s="1245"/>
      <c r="K171" s="1245"/>
      <c r="L171" s="1246"/>
      <c r="M171" s="1245"/>
      <c r="N171" s="1246"/>
      <c r="O171" s="1245"/>
      <c r="P171" s="1245"/>
      <c r="Q171" s="1245"/>
      <c r="R171" s="1246"/>
      <c r="S171" s="1245"/>
      <c r="T171" s="1245"/>
      <c r="U171" s="1245"/>
      <c r="V171" s="1245"/>
      <c r="W171" s="1245"/>
      <c r="X171" s="1245"/>
      <c r="Y171" s="1245"/>
      <c r="Z171" s="1245"/>
      <c r="AA171" s="1231"/>
    </row>
    <row r="172" spans="2:27" ht="13">
      <c r="B172" s="1257"/>
      <c r="C172" s="1244"/>
      <c r="D172" s="1248"/>
      <c r="E172" s="1244"/>
      <c r="F172" s="1244"/>
      <c r="G172" s="1245"/>
      <c r="H172" s="1246"/>
      <c r="I172" s="1246"/>
      <c r="J172" s="1245"/>
      <c r="K172" s="1245"/>
      <c r="L172" s="1246"/>
      <c r="M172" s="1245"/>
      <c r="N172" s="1246"/>
      <c r="O172" s="1245"/>
      <c r="P172" s="1245"/>
      <c r="Q172" s="1245"/>
      <c r="R172" s="1246"/>
      <c r="S172" s="1245"/>
      <c r="T172" s="1245"/>
      <c r="U172" s="1245"/>
      <c r="V172" s="1245"/>
      <c r="W172" s="1245"/>
      <c r="X172" s="1245"/>
      <c r="Y172" s="1245"/>
      <c r="Z172" s="1245"/>
      <c r="AA172" s="1231"/>
    </row>
    <row r="173" spans="2:27" ht="13">
      <c r="B173" s="1257"/>
      <c r="C173" s="1244"/>
      <c r="D173" s="1248"/>
      <c r="E173" s="1244"/>
      <c r="F173" s="1244"/>
      <c r="G173" s="1249"/>
      <c r="H173" s="1246"/>
      <c r="I173" s="1246"/>
      <c r="J173" s="1245"/>
      <c r="K173" s="1245"/>
      <c r="L173" s="1246"/>
      <c r="M173" s="1245"/>
      <c r="N173" s="1246"/>
      <c r="O173" s="1245"/>
      <c r="P173" s="1245"/>
      <c r="Q173" s="1245"/>
      <c r="R173" s="1246"/>
      <c r="S173" s="1245"/>
      <c r="T173" s="1245"/>
      <c r="U173" s="1245"/>
      <c r="V173" s="1245"/>
      <c r="W173" s="1245"/>
      <c r="X173" s="1245"/>
      <c r="Y173" s="1245"/>
      <c r="Z173" s="1245"/>
      <c r="AA173" s="1231"/>
    </row>
    <row r="174" spans="2:27" ht="13">
      <c r="B174" s="1247"/>
      <c r="C174" s="1244"/>
      <c r="D174" s="1248"/>
      <c r="E174" s="1244"/>
      <c r="F174" s="1244"/>
      <c r="G174" s="1245"/>
      <c r="H174" s="1246"/>
      <c r="I174" s="1246"/>
      <c r="J174" s="1245"/>
      <c r="K174" s="1245"/>
      <c r="L174" s="1246"/>
      <c r="M174" s="1245"/>
      <c r="N174" s="1246"/>
      <c r="O174" s="1245"/>
      <c r="P174" s="1245"/>
      <c r="Q174" s="1245"/>
      <c r="R174" s="1246"/>
      <c r="S174" s="1245"/>
      <c r="T174" s="1245"/>
      <c r="U174" s="1245"/>
      <c r="V174" s="1245"/>
      <c r="W174" s="1245"/>
      <c r="X174" s="1245"/>
      <c r="Y174" s="1245"/>
      <c r="Z174" s="1245"/>
      <c r="AA174" s="1231"/>
    </row>
    <row r="175" spans="2:27" ht="13">
      <c r="B175" s="1257"/>
      <c r="C175" s="1244"/>
      <c r="D175" s="1248"/>
      <c r="E175" s="1244"/>
      <c r="F175" s="1244"/>
      <c r="G175" s="1245"/>
      <c r="H175" s="1246"/>
      <c r="I175" s="1246"/>
      <c r="J175" s="1245"/>
      <c r="K175" s="1245"/>
      <c r="L175" s="1246"/>
      <c r="M175" s="1245"/>
      <c r="N175" s="1246"/>
      <c r="O175" s="1245"/>
      <c r="P175" s="1245"/>
      <c r="Q175" s="1245"/>
      <c r="R175" s="1246"/>
      <c r="S175" s="1245"/>
      <c r="T175" s="1245"/>
      <c r="U175" s="1245"/>
      <c r="V175" s="1245"/>
      <c r="W175" s="1245"/>
      <c r="X175" s="1245"/>
      <c r="Y175" s="1245"/>
      <c r="Z175" s="1245"/>
      <c r="AA175" s="1231"/>
    </row>
    <row r="176" spans="2:27" ht="13">
      <c r="B176" s="1258"/>
      <c r="C176" s="1244"/>
      <c r="D176" s="1248"/>
      <c r="E176" s="1244"/>
      <c r="F176" s="1244"/>
      <c r="G176" s="1245"/>
      <c r="H176" s="1246"/>
      <c r="I176" s="1246"/>
      <c r="J176" s="1245"/>
      <c r="K176" s="1245"/>
      <c r="L176" s="1246"/>
      <c r="M176" s="1245"/>
      <c r="N176" s="1246"/>
      <c r="O176" s="1245"/>
      <c r="P176" s="1245"/>
      <c r="Q176" s="1245"/>
      <c r="R176" s="1246"/>
      <c r="S176" s="1245"/>
      <c r="T176" s="1245"/>
      <c r="U176" s="1245"/>
      <c r="V176" s="1245"/>
      <c r="W176" s="1245"/>
      <c r="X176" s="1245"/>
      <c r="Y176" s="1245"/>
      <c r="Z176" s="1245"/>
      <c r="AA176" s="1231"/>
    </row>
    <row r="177" spans="2:27" ht="13">
      <c r="B177" s="1257"/>
      <c r="C177" s="1244"/>
      <c r="D177" s="1248"/>
      <c r="E177" s="1244"/>
      <c r="F177" s="1244"/>
      <c r="G177" s="1245"/>
      <c r="H177" s="1246"/>
      <c r="I177" s="1246"/>
      <c r="J177" s="1245"/>
      <c r="K177" s="1245"/>
      <c r="L177" s="1246"/>
      <c r="M177" s="1245"/>
      <c r="N177" s="1246"/>
      <c r="O177" s="1245"/>
      <c r="P177" s="1245"/>
      <c r="Q177" s="1245"/>
      <c r="R177" s="1246"/>
      <c r="S177" s="1245"/>
      <c r="T177" s="1245"/>
      <c r="U177" s="1245"/>
      <c r="V177" s="1245"/>
      <c r="W177" s="1245"/>
      <c r="X177" s="1245"/>
      <c r="Y177" s="1245"/>
      <c r="Z177" s="1245"/>
      <c r="AA177" s="1231"/>
    </row>
    <row r="178" spans="2:27" ht="13">
      <c r="B178" s="1247"/>
      <c r="C178" s="1244"/>
      <c r="D178" s="1248"/>
      <c r="E178" s="1244"/>
      <c r="F178" s="1244"/>
      <c r="G178" s="1245"/>
      <c r="H178" s="1246"/>
      <c r="I178" s="1246"/>
      <c r="J178" s="1245"/>
      <c r="K178" s="1245"/>
      <c r="L178" s="1246"/>
      <c r="M178" s="1245"/>
      <c r="N178" s="1246"/>
      <c r="O178" s="1245"/>
      <c r="P178" s="1245"/>
      <c r="Q178" s="1245"/>
      <c r="R178" s="1246"/>
      <c r="S178" s="1245"/>
      <c r="T178" s="1245"/>
      <c r="U178" s="1245"/>
      <c r="V178" s="1245"/>
      <c r="W178" s="1245"/>
      <c r="X178" s="1245"/>
      <c r="Y178" s="1245"/>
      <c r="Z178" s="1245"/>
      <c r="AA178" s="1231"/>
    </row>
    <row r="179" spans="2:27" ht="13">
      <c r="B179" s="1247"/>
      <c r="C179" s="1244"/>
      <c r="D179" s="1248"/>
      <c r="E179" s="1244"/>
      <c r="F179" s="1244"/>
      <c r="G179" s="1245"/>
      <c r="H179" s="1246"/>
      <c r="I179" s="1246"/>
      <c r="J179" s="1245"/>
      <c r="K179" s="1245"/>
      <c r="L179" s="1246"/>
      <c r="M179" s="1245"/>
      <c r="N179" s="1246"/>
      <c r="O179" s="1245"/>
      <c r="P179" s="1245"/>
      <c r="Q179" s="1245"/>
      <c r="R179" s="1246"/>
      <c r="S179" s="1245"/>
      <c r="T179" s="1245"/>
      <c r="U179" s="1245"/>
      <c r="V179" s="1245"/>
      <c r="W179" s="1245"/>
      <c r="X179" s="1245"/>
      <c r="Y179" s="1245"/>
      <c r="Z179" s="1245"/>
      <c r="AA179" s="1231"/>
    </row>
    <row r="180" spans="2:27" ht="13">
      <c r="B180" s="1247"/>
      <c r="C180" s="1244"/>
      <c r="D180" s="1248"/>
      <c r="E180" s="1244"/>
      <c r="F180" s="1244"/>
      <c r="G180" s="1245"/>
      <c r="H180" s="1246"/>
      <c r="I180" s="1246"/>
      <c r="J180" s="1245"/>
      <c r="K180" s="1245"/>
      <c r="L180" s="1246"/>
      <c r="M180" s="1245"/>
      <c r="N180" s="1246"/>
      <c r="O180" s="1245"/>
      <c r="P180" s="1245"/>
      <c r="Q180" s="1245"/>
      <c r="R180" s="1246"/>
      <c r="S180" s="1245"/>
      <c r="T180" s="1245"/>
      <c r="U180" s="1245"/>
      <c r="V180" s="1245"/>
      <c r="W180" s="1245"/>
      <c r="X180" s="1245"/>
      <c r="Y180" s="1245"/>
      <c r="Z180" s="1245"/>
      <c r="AA180" s="1231"/>
    </row>
    <row r="181" spans="2:27" ht="13">
      <c r="B181" s="1257"/>
      <c r="C181" s="1244"/>
      <c r="D181" s="1248"/>
      <c r="E181" s="1244"/>
      <c r="F181" s="1244"/>
      <c r="G181" s="1245"/>
      <c r="H181" s="1246"/>
      <c r="I181" s="1246"/>
      <c r="J181" s="1245"/>
      <c r="K181" s="1245"/>
      <c r="L181" s="1246"/>
      <c r="M181" s="1245"/>
      <c r="N181" s="1246"/>
      <c r="O181" s="1245"/>
      <c r="P181" s="1245"/>
      <c r="Q181" s="1245"/>
      <c r="R181" s="1246"/>
      <c r="S181" s="1245"/>
      <c r="T181" s="1245"/>
      <c r="U181" s="1245"/>
      <c r="V181" s="1245"/>
      <c r="W181" s="1245"/>
      <c r="X181" s="1245"/>
      <c r="Y181" s="1245"/>
      <c r="Z181" s="1245"/>
      <c r="AA181" s="1231"/>
    </row>
    <row r="182" spans="2:27" ht="13">
      <c r="B182" s="1247"/>
      <c r="C182" s="1244"/>
      <c r="D182" s="1248"/>
      <c r="E182" s="1244"/>
      <c r="F182" s="1244"/>
      <c r="G182" s="1245"/>
      <c r="H182" s="1246"/>
      <c r="I182" s="1246"/>
      <c r="J182" s="1245"/>
      <c r="K182" s="1245"/>
      <c r="L182" s="1246"/>
      <c r="M182" s="1245"/>
      <c r="N182" s="1246"/>
      <c r="O182" s="1245"/>
      <c r="P182" s="1245"/>
      <c r="Q182" s="1246"/>
      <c r="R182" s="1246"/>
      <c r="S182" s="1245"/>
      <c r="T182" s="1245"/>
      <c r="U182" s="1245"/>
      <c r="V182" s="1245"/>
      <c r="W182" s="1245"/>
      <c r="X182" s="1245"/>
      <c r="Y182" s="1245"/>
      <c r="Z182" s="1245"/>
      <c r="AA182" s="1231"/>
    </row>
    <row r="183" spans="2:27" ht="13">
      <c r="B183" s="1247"/>
      <c r="C183" s="1244"/>
      <c r="D183" s="1248"/>
      <c r="E183" s="1244"/>
      <c r="F183" s="1244"/>
      <c r="G183" s="1245"/>
      <c r="H183" s="1246"/>
      <c r="I183" s="1246"/>
      <c r="J183" s="1245"/>
      <c r="K183" s="1245"/>
      <c r="L183" s="1246"/>
      <c r="M183" s="1245"/>
      <c r="N183" s="1246"/>
      <c r="O183" s="1245"/>
      <c r="P183" s="1245"/>
      <c r="Q183" s="1245"/>
      <c r="R183" s="1246"/>
      <c r="S183" s="1245"/>
      <c r="T183" s="1245"/>
      <c r="U183" s="1245"/>
      <c r="V183" s="1245"/>
      <c r="W183" s="1245"/>
      <c r="X183" s="1245"/>
      <c r="Y183" s="1245"/>
      <c r="Z183" s="1245"/>
      <c r="AA183" s="1231"/>
    </row>
    <row r="184" spans="2:27" ht="13">
      <c r="B184" s="1247"/>
      <c r="C184" s="1259"/>
      <c r="D184" s="1248"/>
      <c r="E184" s="1244"/>
      <c r="F184" s="1244"/>
      <c r="G184" s="1245"/>
      <c r="H184" s="1246"/>
      <c r="I184" s="1246"/>
      <c r="J184" s="1245"/>
      <c r="K184" s="1245"/>
      <c r="L184" s="1246"/>
      <c r="M184" s="1245"/>
      <c r="N184" s="1246"/>
      <c r="O184" s="1245"/>
      <c r="P184" s="1245"/>
      <c r="Q184" s="1246"/>
      <c r="R184" s="1246"/>
      <c r="S184" s="1245"/>
      <c r="T184" s="1245"/>
      <c r="U184" s="1245"/>
      <c r="V184" s="1245"/>
      <c r="W184" s="1245"/>
      <c r="X184" s="1245"/>
      <c r="Y184" s="1245"/>
      <c r="Z184" s="1245"/>
      <c r="AA184" s="1231"/>
    </row>
    <row r="185" spans="2:27" ht="13">
      <c r="B185" s="1247"/>
      <c r="C185" s="1259"/>
      <c r="D185" s="1248"/>
      <c r="E185" s="1244"/>
      <c r="F185" s="1244"/>
      <c r="G185" s="1245"/>
      <c r="H185" s="1246"/>
      <c r="I185" s="1246"/>
      <c r="J185" s="1245"/>
      <c r="K185" s="1245"/>
      <c r="L185" s="1246"/>
      <c r="M185" s="1245"/>
      <c r="N185" s="1246"/>
      <c r="O185" s="1245"/>
      <c r="P185" s="1245"/>
      <c r="Q185" s="1245"/>
      <c r="R185" s="1246"/>
      <c r="S185" s="1245"/>
      <c r="T185" s="1245"/>
      <c r="U185" s="1245"/>
      <c r="V185" s="1245"/>
      <c r="W185" s="1245"/>
      <c r="X185" s="1245"/>
      <c r="Y185" s="1245"/>
      <c r="Z185" s="1245"/>
      <c r="AA185" s="1231"/>
    </row>
    <row r="186" spans="2:27" ht="13">
      <c r="B186" s="1247"/>
      <c r="C186" s="1244"/>
      <c r="D186" s="1248"/>
      <c r="E186" s="1244"/>
      <c r="F186" s="1244"/>
      <c r="G186" s="1245"/>
      <c r="H186" s="1246"/>
      <c r="I186" s="1246"/>
      <c r="J186" s="1245"/>
      <c r="K186" s="1245"/>
      <c r="L186" s="1246"/>
      <c r="M186" s="1245"/>
      <c r="N186" s="1246"/>
      <c r="O186" s="1245"/>
      <c r="P186" s="1245"/>
      <c r="Q186" s="1245"/>
      <c r="R186" s="1246"/>
      <c r="S186" s="1245"/>
      <c r="T186" s="1245"/>
      <c r="U186" s="1245"/>
      <c r="V186" s="1245"/>
      <c r="W186" s="1245"/>
      <c r="X186" s="1245"/>
      <c r="Y186" s="1245"/>
      <c r="Z186" s="1245"/>
      <c r="AA186" s="1231"/>
    </row>
    <row r="187" spans="2:27" ht="13">
      <c r="B187" s="1260"/>
      <c r="C187" s="1260"/>
      <c r="D187" s="1260"/>
      <c r="E187" s="1260"/>
      <c r="F187" s="1260"/>
      <c r="G187" s="1231"/>
      <c r="H187" s="1231"/>
      <c r="I187" s="1231"/>
      <c r="J187" s="1231"/>
      <c r="K187" s="1231"/>
      <c r="L187" s="1231"/>
      <c r="M187" s="1231"/>
      <c r="N187" s="1231"/>
      <c r="O187" s="1231"/>
      <c r="P187" s="1231"/>
      <c r="Q187" s="1231"/>
      <c r="R187" s="1231"/>
      <c r="S187" s="1231"/>
      <c r="T187" s="1231"/>
      <c r="U187" s="1231"/>
      <c r="V187" s="1231"/>
      <c r="W187" s="1231"/>
      <c r="X187" s="1231"/>
      <c r="Y187" s="1231"/>
      <c r="Z187" s="1231"/>
      <c r="AA187" s="1231"/>
    </row>
  </sheetData>
  <phoneticPr fontId="16"/>
  <conditionalFormatting sqref="G5:AA86">
    <cfRule type="cellIs" dxfId="1" priority="1" operator="equal">
      <formula>0</formula>
    </cfRule>
  </conditionalFormatting>
  <printOptions horizontalCentered="1"/>
  <pageMargins left="0.23622047244094491" right="0.23622047244094491" top="0.59055118110236227" bottom="0.19685039370078741" header="0.31496062992125984" footer="0.31496062992125984"/>
  <pageSetup paperSize="9" scale="5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1">
    <tabColor rgb="FFFFFF00"/>
  </sheetPr>
  <dimension ref="A1:DO183"/>
  <sheetViews>
    <sheetView showGridLines="0" showZeros="0" topLeftCell="A55" zoomScale="85" zoomScaleNormal="85" zoomScaleSheetLayoutView="40" workbookViewId="0">
      <selection activeCell="V94" sqref="V94"/>
    </sheetView>
  </sheetViews>
  <sheetFormatPr defaultColWidth="10.54296875" defaultRowHeight="11"/>
  <cols>
    <col min="1" max="1" width="1.54296875" style="1003" customWidth="1"/>
    <col min="2" max="2" width="9.453125" style="1003" customWidth="1"/>
    <col min="3" max="3" width="4.1796875" style="1003" customWidth="1"/>
    <col min="4" max="4" width="21.453125" style="1003" customWidth="1"/>
    <col min="5" max="5" width="4.81640625" style="1003" customWidth="1"/>
    <col min="6" max="6" width="8.26953125" style="1003" customWidth="1"/>
    <col min="7" max="25" width="10.54296875" style="1003" customWidth="1"/>
    <col min="26" max="26" width="10.54296875" style="228" customWidth="1"/>
    <col min="27" max="27" width="1.54296875" style="1003" customWidth="1"/>
    <col min="28" max="246" width="10.54296875" style="1003"/>
    <col min="247" max="247" width="1.54296875" style="1003" customWidth="1"/>
    <col min="248" max="248" width="7.54296875" style="1003" customWidth="1"/>
    <col min="249" max="249" width="2.54296875" style="1003" customWidth="1"/>
    <col min="250" max="250" width="22.54296875" style="1003" customWidth="1"/>
    <col min="251" max="251" width="5.81640625" style="1003" customWidth="1"/>
    <col min="252" max="272" width="9.54296875" style="1003" customWidth="1"/>
    <col min="273" max="273" width="9.453125" style="1003" customWidth="1"/>
    <col min="274" max="274" width="10.453125" style="1003" customWidth="1"/>
    <col min="275" max="275" width="1.54296875" style="1003" customWidth="1"/>
    <col min="276" max="502" width="10.54296875" style="1003"/>
    <col min="503" max="503" width="1.54296875" style="1003" customWidth="1"/>
    <col min="504" max="504" width="7.54296875" style="1003" customWidth="1"/>
    <col min="505" max="505" width="2.54296875" style="1003" customWidth="1"/>
    <col min="506" max="506" width="22.54296875" style="1003" customWidth="1"/>
    <col min="507" max="507" width="5.81640625" style="1003" customWidth="1"/>
    <col min="508" max="528" width="9.54296875" style="1003" customWidth="1"/>
    <col min="529" max="529" width="9.453125" style="1003" customWidth="1"/>
    <col min="530" max="530" width="10.453125" style="1003" customWidth="1"/>
    <col min="531" max="531" width="1.54296875" style="1003" customWidth="1"/>
    <col min="532" max="758" width="10.54296875" style="1003"/>
    <col min="759" max="759" width="1.54296875" style="1003" customWidth="1"/>
    <col min="760" max="760" width="7.54296875" style="1003" customWidth="1"/>
    <col min="761" max="761" width="2.54296875" style="1003" customWidth="1"/>
    <col min="762" max="762" width="22.54296875" style="1003" customWidth="1"/>
    <col min="763" max="763" width="5.81640625" style="1003" customWidth="1"/>
    <col min="764" max="784" width="9.54296875" style="1003" customWidth="1"/>
    <col min="785" max="785" width="9.453125" style="1003" customWidth="1"/>
    <col min="786" max="786" width="10.453125" style="1003" customWidth="1"/>
    <col min="787" max="787" width="1.54296875" style="1003" customWidth="1"/>
    <col min="788" max="1014" width="10.54296875" style="1003"/>
    <col min="1015" max="1015" width="1.54296875" style="1003" customWidth="1"/>
    <col min="1016" max="1016" width="7.54296875" style="1003" customWidth="1"/>
    <col min="1017" max="1017" width="2.54296875" style="1003" customWidth="1"/>
    <col min="1018" max="1018" width="22.54296875" style="1003" customWidth="1"/>
    <col min="1019" max="1019" width="5.81640625" style="1003" customWidth="1"/>
    <col min="1020" max="1040" width="9.54296875" style="1003" customWidth="1"/>
    <col min="1041" max="1041" width="9.453125" style="1003" customWidth="1"/>
    <col min="1042" max="1042" width="10.453125" style="1003" customWidth="1"/>
    <col min="1043" max="1043" width="1.54296875" style="1003" customWidth="1"/>
    <col min="1044" max="1270" width="10.54296875" style="1003"/>
    <col min="1271" max="1271" width="1.54296875" style="1003" customWidth="1"/>
    <col min="1272" max="1272" width="7.54296875" style="1003" customWidth="1"/>
    <col min="1273" max="1273" width="2.54296875" style="1003" customWidth="1"/>
    <col min="1274" max="1274" width="22.54296875" style="1003" customWidth="1"/>
    <col min="1275" max="1275" width="5.81640625" style="1003" customWidth="1"/>
    <col min="1276" max="1296" width="9.54296875" style="1003" customWidth="1"/>
    <col min="1297" max="1297" width="9.453125" style="1003" customWidth="1"/>
    <col min="1298" max="1298" width="10.453125" style="1003" customWidth="1"/>
    <col min="1299" max="1299" width="1.54296875" style="1003" customWidth="1"/>
    <col min="1300" max="1526" width="10.54296875" style="1003"/>
    <col min="1527" max="1527" width="1.54296875" style="1003" customWidth="1"/>
    <col min="1528" max="1528" width="7.54296875" style="1003" customWidth="1"/>
    <col min="1529" max="1529" width="2.54296875" style="1003" customWidth="1"/>
    <col min="1530" max="1530" width="22.54296875" style="1003" customWidth="1"/>
    <col min="1531" max="1531" width="5.81640625" style="1003" customWidth="1"/>
    <col min="1532" max="1552" width="9.54296875" style="1003" customWidth="1"/>
    <col min="1553" max="1553" width="9.453125" style="1003" customWidth="1"/>
    <col min="1554" max="1554" width="10.453125" style="1003" customWidth="1"/>
    <col min="1555" max="1555" width="1.54296875" style="1003" customWidth="1"/>
    <col min="1556" max="1782" width="10.54296875" style="1003"/>
    <col min="1783" max="1783" width="1.54296875" style="1003" customWidth="1"/>
    <col min="1784" max="1784" width="7.54296875" style="1003" customWidth="1"/>
    <col min="1785" max="1785" width="2.54296875" style="1003" customWidth="1"/>
    <col min="1786" max="1786" width="22.54296875" style="1003" customWidth="1"/>
    <col min="1787" max="1787" width="5.81640625" style="1003" customWidth="1"/>
    <col min="1788" max="1808" width="9.54296875" style="1003" customWidth="1"/>
    <col min="1809" max="1809" width="9.453125" style="1003" customWidth="1"/>
    <col min="1810" max="1810" width="10.453125" style="1003" customWidth="1"/>
    <col min="1811" max="1811" width="1.54296875" style="1003" customWidth="1"/>
    <col min="1812" max="2038" width="10.54296875" style="1003"/>
    <col min="2039" max="2039" width="1.54296875" style="1003" customWidth="1"/>
    <col min="2040" max="2040" width="7.54296875" style="1003" customWidth="1"/>
    <col min="2041" max="2041" width="2.54296875" style="1003" customWidth="1"/>
    <col min="2042" max="2042" width="22.54296875" style="1003" customWidth="1"/>
    <col min="2043" max="2043" width="5.81640625" style="1003" customWidth="1"/>
    <col min="2044" max="2064" width="9.54296875" style="1003" customWidth="1"/>
    <col min="2065" max="2065" width="9.453125" style="1003" customWidth="1"/>
    <col min="2066" max="2066" width="10.453125" style="1003" customWidth="1"/>
    <col min="2067" max="2067" width="1.54296875" style="1003" customWidth="1"/>
    <col min="2068" max="2294" width="10.54296875" style="1003"/>
    <col min="2295" max="2295" width="1.54296875" style="1003" customWidth="1"/>
    <col min="2296" max="2296" width="7.54296875" style="1003" customWidth="1"/>
    <col min="2297" max="2297" width="2.54296875" style="1003" customWidth="1"/>
    <col min="2298" max="2298" width="22.54296875" style="1003" customWidth="1"/>
    <col min="2299" max="2299" width="5.81640625" style="1003" customWidth="1"/>
    <col min="2300" max="2320" width="9.54296875" style="1003" customWidth="1"/>
    <col min="2321" max="2321" width="9.453125" style="1003" customWidth="1"/>
    <col min="2322" max="2322" width="10.453125" style="1003" customWidth="1"/>
    <col min="2323" max="2323" width="1.54296875" style="1003" customWidth="1"/>
    <col min="2324" max="2550" width="10.54296875" style="1003"/>
    <col min="2551" max="2551" width="1.54296875" style="1003" customWidth="1"/>
    <col min="2552" max="2552" width="7.54296875" style="1003" customWidth="1"/>
    <col min="2553" max="2553" width="2.54296875" style="1003" customWidth="1"/>
    <col min="2554" max="2554" width="22.54296875" style="1003" customWidth="1"/>
    <col min="2555" max="2555" width="5.81640625" style="1003" customWidth="1"/>
    <col min="2556" max="2576" width="9.54296875" style="1003" customWidth="1"/>
    <col min="2577" max="2577" width="9.453125" style="1003" customWidth="1"/>
    <col min="2578" max="2578" width="10.453125" style="1003" customWidth="1"/>
    <col min="2579" max="2579" width="1.54296875" style="1003" customWidth="1"/>
    <col min="2580" max="2806" width="10.54296875" style="1003"/>
    <col min="2807" max="2807" width="1.54296875" style="1003" customWidth="1"/>
    <col min="2808" max="2808" width="7.54296875" style="1003" customWidth="1"/>
    <col min="2809" max="2809" width="2.54296875" style="1003" customWidth="1"/>
    <col min="2810" max="2810" width="22.54296875" style="1003" customWidth="1"/>
    <col min="2811" max="2811" width="5.81640625" style="1003" customWidth="1"/>
    <col min="2812" max="2832" width="9.54296875" style="1003" customWidth="1"/>
    <col min="2833" max="2833" width="9.453125" style="1003" customWidth="1"/>
    <col min="2834" max="2834" width="10.453125" style="1003" customWidth="1"/>
    <col min="2835" max="2835" width="1.54296875" style="1003" customWidth="1"/>
    <col min="2836" max="3062" width="10.54296875" style="1003"/>
    <col min="3063" max="3063" width="1.54296875" style="1003" customWidth="1"/>
    <col min="3064" max="3064" width="7.54296875" style="1003" customWidth="1"/>
    <col min="3065" max="3065" width="2.54296875" style="1003" customWidth="1"/>
    <col min="3066" max="3066" width="22.54296875" style="1003" customWidth="1"/>
    <col min="3067" max="3067" width="5.81640625" style="1003" customWidth="1"/>
    <col min="3068" max="3088" width="9.54296875" style="1003" customWidth="1"/>
    <col min="3089" max="3089" width="9.453125" style="1003" customWidth="1"/>
    <col min="3090" max="3090" width="10.453125" style="1003" customWidth="1"/>
    <col min="3091" max="3091" width="1.54296875" style="1003" customWidth="1"/>
    <col min="3092" max="3318" width="10.54296875" style="1003"/>
    <col min="3319" max="3319" width="1.54296875" style="1003" customWidth="1"/>
    <col min="3320" max="3320" width="7.54296875" style="1003" customWidth="1"/>
    <col min="3321" max="3321" width="2.54296875" style="1003" customWidth="1"/>
    <col min="3322" max="3322" width="22.54296875" style="1003" customWidth="1"/>
    <col min="3323" max="3323" width="5.81640625" style="1003" customWidth="1"/>
    <col min="3324" max="3344" width="9.54296875" style="1003" customWidth="1"/>
    <col min="3345" max="3345" width="9.453125" style="1003" customWidth="1"/>
    <col min="3346" max="3346" width="10.453125" style="1003" customWidth="1"/>
    <col min="3347" max="3347" width="1.54296875" style="1003" customWidth="1"/>
    <col min="3348" max="3574" width="10.54296875" style="1003"/>
    <col min="3575" max="3575" width="1.54296875" style="1003" customWidth="1"/>
    <col min="3576" max="3576" width="7.54296875" style="1003" customWidth="1"/>
    <col min="3577" max="3577" width="2.54296875" style="1003" customWidth="1"/>
    <col min="3578" max="3578" width="22.54296875" style="1003" customWidth="1"/>
    <col min="3579" max="3579" width="5.81640625" style="1003" customWidth="1"/>
    <col min="3580" max="3600" width="9.54296875" style="1003" customWidth="1"/>
    <col min="3601" max="3601" width="9.453125" style="1003" customWidth="1"/>
    <col min="3602" max="3602" width="10.453125" style="1003" customWidth="1"/>
    <col min="3603" max="3603" width="1.54296875" style="1003" customWidth="1"/>
    <col min="3604" max="3830" width="10.54296875" style="1003"/>
    <col min="3831" max="3831" width="1.54296875" style="1003" customWidth="1"/>
    <col min="3832" max="3832" width="7.54296875" style="1003" customWidth="1"/>
    <col min="3833" max="3833" width="2.54296875" style="1003" customWidth="1"/>
    <col min="3834" max="3834" width="22.54296875" style="1003" customWidth="1"/>
    <col min="3835" max="3835" width="5.81640625" style="1003" customWidth="1"/>
    <col min="3836" max="3856" width="9.54296875" style="1003" customWidth="1"/>
    <col min="3857" max="3857" width="9.453125" style="1003" customWidth="1"/>
    <col min="3858" max="3858" width="10.453125" style="1003" customWidth="1"/>
    <col min="3859" max="3859" width="1.54296875" style="1003" customWidth="1"/>
    <col min="3860" max="4086" width="10.54296875" style="1003"/>
    <col min="4087" max="4087" width="1.54296875" style="1003" customWidth="1"/>
    <col min="4088" max="4088" width="7.54296875" style="1003" customWidth="1"/>
    <col min="4089" max="4089" width="2.54296875" style="1003" customWidth="1"/>
    <col min="4090" max="4090" width="22.54296875" style="1003" customWidth="1"/>
    <col min="4091" max="4091" width="5.81640625" style="1003" customWidth="1"/>
    <col min="4092" max="4112" width="9.54296875" style="1003" customWidth="1"/>
    <col min="4113" max="4113" width="9.453125" style="1003" customWidth="1"/>
    <col min="4114" max="4114" width="10.453125" style="1003" customWidth="1"/>
    <col min="4115" max="4115" width="1.54296875" style="1003" customWidth="1"/>
    <col min="4116" max="4342" width="10.54296875" style="1003"/>
    <col min="4343" max="4343" width="1.54296875" style="1003" customWidth="1"/>
    <col min="4344" max="4344" width="7.54296875" style="1003" customWidth="1"/>
    <col min="4345" max="4345" width="2.54296875" style="1003" customWidth="1"/>
    <col min="4346" max="4346" width="22.54296875" style="1003" customWidth="1"/>
    <col min="4347" max="4347" width="5.81640625" style="1003" customWidth="1"/>
    <col min="4348" max="4368" width="9.54296875" style="1003" customWidth="1"/>
    <col min="4369" max="4369" width="9.453125" style="1003" customWidth="1"/>
    <col min="4370" max="4370" width="10.453125" style="1003" customWidth="1"/>
    <col min="4371" max="4371" width="1.54296875" style="1003" customWidth="1"/>
    <col min="4372" max="4598" width="10.54296875" style="1003"/>
    <col min="4599" max="4599" width="1.54296875" style="1003" customWidth="1"/>
    <col min="4600" max="4600" width="7.54296875" style="1003" customWidth="1"/>
    <col min="4601" max="4601" width="2.54296875" style="1003" customWidth="1"/>
    <col min="4602" max="4602" width="22.54296875" style="1003" customWidth="1"/>
    <col min="4603" max="4603" width="5.81640625" style="1003" customWidth="1"/>
    <col min="4604" max="4624" width="9.54296875" style="1003" customWidth="1"/>
    <col min="4625" max="4625" width="9.453125" style="1003" customWidth="1"/>
    <col min="4626" max="4626" width="10.453125" style="1003" customWidth="1"/>
    <col min="4627" max="4627" width="1.54296875" style="1003" customWidth="1"/>
    <col min="4628" max="4854" width="10.54296875" style="1003"/>
    <col min="4855" max="4855" width="1.54296875" style="1003" customWidth="1"/>
    <col min="4856" max="4856" width="7.54296875" style="1003" customWidth="1"/>
    <col min="4857" max="4857" width="2.54296875" style="1003" customWidth="1"/>
    <col min="4858" max="4858" width="22.54296875" style="1003" customWidth="1"/>
    <col min="4859" max="4859" width="5.81640625" style="1003" customWidth="1"/>
    <col min="4860" max="4880" width="9.54296875" style="1003" customWidth="1"/>
    <col min="4881" max="4881" width="9.453125" style="1003" customWidth="1"/>
    <col min="4882" max="4882" width="10.453125" style="1003" customWidth="1"/>
    <col min="4883" max="4883" width="1.54296875" style="1003" customWidth="1"/>
    <col min="4884" max="5110" width="10.54296875" style="1003"/>
    <col min="5111" max="5111" width="1.54296875" style="1003" customWidth="1"/>
    <col min="5112" max="5112" width="7.54296875" style="1003" customWidth="1"/>
    <col min="5113" max="5113" width="2.54296875" style="1003" customWidth="1"/>
    <col min="5114" max="5114" width="22.54296875" style="1003" customWidth="1"/>
    <col min="5115" max="5115" width="5.81640625" style="1003" customWidth="1"/>
    <col min="5116" max="5136" width="9.54296875" style="1003" customWidth="1"/>
    <col min="5137" max="5137" width="9.453125" style="1003" customWidth="1"/>
    <col min="5138" max="5138" width="10.453125" style="1003" customWidth="1"/>
    <col min="5139" max="5139" width="1.54296875" style="1003" customWidth="1"/>
    <col min="5140" max="5366" width="10.54296875" style="1003"/>
    <col min="5367" max="5367" width="1.54296875" style="1003" customWidth="1"/>
    <col min="5368" max="5368" width="7.54296875" style="1003" customWidth="1"/>
    <col min="5369" max="5369" width="2.54296875" style="1003" customWidth="1"/>
    <col min="5370" max="5370" width="22.54296875" style="1003" customWidth="1"/>
    <col min="5371" max="5371" width="5.81640625" style="1003" customWidth="1"/>
    <col min="5372" max="5392" width="9.54296875" style="1003" customWidth="1"/>
    <col min="5393" max="5393" width="9.453125" style="1003" customWidth="1"/>
    <col min="5394" max="5394" width="10.453125" style="1003" customWidth="1"/>
    <col min="5395" max="5395" width="1.54296875" style="1003" customWidth="1"/>
    <col min="5396" max="5622" width="10.54296875" style="1003"/>
    <col min="5623" max="5623" width="1.54296875" style="1003" customWidth="1"/>
    <col min="5624" max="5624" width="7.54296875" style="1003" customWidth="1"/>
    <col min="5625" max="5625" width="2.54296875" style="1003" customWidth="1"/>
    <col min="5626" max="5626" width="22.54296875" style="1003" customWidth="1"/>
    <col min="5627" max="5627" width="5.81640625" style="1003" customWidth="1"/>
    <col min="5628" max="5648" width="9.54296875" style="1003" customWidth="1"/>
    <col min="5649" max="5649" width="9.453125" style="1003" customWidth="1"/>
    <col min="5650" max="5650" width="10.453125" style="1003" customWidth="1"/>
    <col min="5651" max="5651" width="1.54296875" style="1003" customWidth="1"/>
    <col min="5652" max="5878" width="10.54296875" style="1003"/>
    <col min="5879" max="5879" width="1.54296875" style="1003" customWidth="1"/>
    <col min="5880" max="5880" width="7.54296875" style="1003" customWidth="1"/>
    <col min="5881" max="5881" width="2.54296875" style="1003" customWidth="1"/>
    <col min="5882" max="5882" width="22.54296875" style="1003" customWidth="1"/>
    <col min="5883" max="5883" width="5.81640625" style="1003" customWidth="1"/>
    <col min="5884" max="5904" width="9.54296875" style="1003" customWidth="1"/>
    <col min="5905" max="5905" width="9.453125" style="1003" customWidth="1"/>
    <col min="5906" max="5906" width="10.453125" style="1003" customWidth="1"/>
    <col min="5907" max="5907" width="1.54296875" style="1003" customWidth="1"/>
    <col min="5908" max="6134" width="10.54296875" style="1003"/>
    <col min="6135" max="6135" width="1.54296875" style="1003" customWidth="1"/>
    <col min="6136" max="6136" width="7.54296875" style="1003" customWidth="1"/>
    <col min="6137" max="6137" width="2.54296875" style="1003" customWidth="1"/>
    <col min="6138" max="6138" width="22.54296875" style="1003" customWidth="1"/>
    <col min="6139" max="6139" width="5.81640625" style="1003" customWidth="1"/>
    <col min="6140" max="6160" width="9.54296875" style="1003" customWidth="1"/>
    <col min="6161" max="6161" width="9.453125" style="1003" customWidth="1"/>
    <col min="6162" max="6162" width="10.453125" style="1003" customWidth="1"/>
    <col min="6163" max="6163" width="1.54296875" style="1003" customWidth="1"/>
    <col min="6164" max="6390" width="10.54296875" style="1003"/>
    <col min="6391" max="6391" width="1.54296875" style="1003" customWidth="1"/>
    <col min="6392" max="6392" width="7.54296875" style="1003" customWidth="1"/>
    <col min="6393" max="6393" width="2.54296875" style="1003" customWidth="1"/>
    <col min="6394" max="6394" width="22.54296875" style="1003" customWidth="1"/>
    <col min="6395" max="6395" width="5.81640625" style="1003" customWidth="1"/>
    <col min="6396" max="6416" width="9.54296875" style="1003" customWidth="1"/>
    <col min="6417" max="6417" width="9.453125" style="1003" customWidth="1"/>
    <col min="6418" max="6418" width="10.453125" style="1003" customWidth="1"/>
    <col min="6419" max="6419" width="1.54296875" style="1003" customWidth="1"/>
    <col min="6420" max="6646" width="10.54296875" style="1003"/>
    <col min="6647" max="6647" width="1.54296875" style="1003" customWidth="1"/>
    <col min="6648" max="6648" width="7.54296875" style="1003" customWidth="1"/>
    <col min="6649" max="6649" width="2.54296875" style="1003" customWidth="1"/>
    <col min="6650" max="6650" width="22.54296875" style="1003" customWidth="1"/>
    <col min="6651" max="6651" width="5.81640625" style="1003" customWidth="1"/>
    <col min="6652" max="6672" width="9.54296875" style="1003" customWidth="1"/>
    <col min="6673" max="6673" width="9.453125" style="1003" customWidth="1"/>
    <col min="6674" max="6674" width="10.453125" style="1003" customWidth="1"/>
    <col min="6675" max="6675" width="1.54296875" style="1003" customWidth="1"/>
    <col min="6676" max="6902" width="10.54296875" style="1003"/>
    <col min="6903" max="6903" width="1.54296875" style="1003" customWidth="1"/>
    <col min="6904" max="6904" width="7.54296875" style="1003" customWidth="1"/>
    <col min="6905" max="6905" width="2.54296875" style="1003" customWidth="1"/>
    <col min="6906" max="6906" width="22.54296875" style="1003" customWidth="1"/>
    <col min="6907" max="6907" width="5.81640625" style="1003" customWidth="1"/>
    <col min="6908" max="6928" width="9.54296875" style="1003" customWidth="1"/>
    <col min="6929" max="6929" width="9.453125" style="1003" customWidth="1"/>
    <col min="6930" max="6930" width="10.453125" style="1003" customWidth="1"/>
    <col min="6931" max="6931" width="1.54296875" style="1003" customWidth="1"/>
    <col min="6932" max="7158" width="10.54296875" style="1003"/>
    <col min="7159" max="7159" width="1.54296875" style="1003" customWidth="1"/>
    <col min="7160" max="7160" width="7.54296875" style="1003" customWidth="1"/>
    <col min="7161" max="7161" width="2.54296875" style="1003" customWidth="1"/>
    <col min="7162" max="7162" width="22.54296875" style="1003" customWidth="1"/>
    <col min="7163" max="7163" width="5.81640625" style="1003" customWidth="1"/>
    <col min="7164" max="7184" width="9.54296875" style="1003" customWidth="1"/>
    <col min="7185" max="7185" width="9.453125" style="1003" customWidth="1"/>
    <col min="7186" max="7186" width="10.453125" style="1003" customWidth="1"/>
    <col min="7187" max="7187" width="1.54296875" style="1003" customWidth="1"/>
    <col min="7188" max="7414" width="10.54296875" style="1003"/>
    <col min="7415" max="7415" width="1.54296875" style="1003" customWidth="1"/>
    <col min="7416" max="7416" width="7.54296875" style="1003" customWidth="1"/>
    <col min="7417" max="7417" width="2.54296875" style="1003" customWidth="1"/>
    <col min="7418" max="7418" width="22.54296875" style="1003" customWidth="1"/>
    <col min="7419" max="7419" width="5.81640625" style="1003" customWidth="1"/>
    <col min="7420" max="7440" width="9.54296875" style="1003" customWidth="1"/>
    <col min="7441" max="7441" width="9.453125" style="1003" customWidth="1"/>
    <col min="7442" max="7442" width="10.453125" style="1003" customWidth="1"/>
    <col min="7443" max="7443" width="1.54296875" style="1003" customWidth="1"/>
    <col min="7444" max="7670" width="10.54296875" style="1003"/>
    <col min="7671" max="7671" width="1.54296875" style="1003" customWidth="1"/>
    <col min="7672" max="7672" width="7.54296875" style="1003" customWidth="1"/>
    <col min="7673" max="7673" width="2.54296875" style="1003" customWidth="1"/>
    <col min="7674" max="7674" width="22.54296875" style="1003" customWidth="1"/>
    <col min="7675" max="7675" width="5.81640625" style="1003" customWidth="1"/>
    <col min="7676" max="7696" width="9.54296875" style="1003" customWidth="1"/>
    <col min="7697" max="7697" width="9.453125" style="1003" customWidth="1"/>
    <col min="7698" max="7698" width="10.453125" style="1003" customWidth="1"/>
    <col min="7699" max="7699" width="1.54296875" style="1003" customWidth="1"/>
    <col min="7700" max="7926" width="10.54296875" style="1003"/>
    <col min="7927" max="7927" width="1.54296875" style="1003" customWidth="1"/>
    <col min="7928" max="7928" width="7.54296875" style="1003" customWidth="1"/>
    <col min="7929" max="7929" width="2.54296875" style="1003" customWidth="1"/>
    <col min="7930" max="7930" width="22.54296875" style="1003" customWidth="1"/>
    <col min="7931" max="7931" width="5.81640625" style="1003" customWidth="1"/>
    <col min="7932" max="7952" width="9.54296875" style="1003" customWidth="1"/>
    <col min="7953" max="7953" width="9.453125" style="1003" customWidth="1"/>
    <col min="7954" max="7954" width="10.453125" style="1003" customWidth="1"/>
    <col min="7955" max="7955" width="1.54296875" style="1003" customWidth="1"/>
    <col min="7956" max="8182" width="10.54296875" style="1003"/>
    <col min="8183" max="8183" width="1.54296875" style="1003" customWidth="1"/>
    <col min="8184" max="8184" width="7.54296875" style="1003" customWidth="1"/>
    <col min="8185" max="8185" width="2.54296875" style="1003" customWidth="1"/>
    <col min="8186" max="8186" width="22.54296875" style="1003" customWidth="1"/>
    <col min="8187" max="8187" width="5.81640625" style="1003" customWidth="1"/>
    <col min="8188" max="8208" width="9.54296875" style="1003" customWidth="1"/>
    <col min="8209" max="8209" width="9.453125" style="1003" customWidth="1"/>
    <col min="8210" max="8210" width="10.453125" style="1003" customWidth="1"/>
    <col min="8211" max="8211" width="1.54296875" style="1003" customWidth="1"/>
    <col min="8212" max="8438" width="10.54296875" style="1003"/>
    <col min="8439" max="8439" width="1.54296875" style="1003" customWidth="1"/>
    <col min="8440" max="8440" width="7.54296875" style="1003" customWidth="1"/>
    <col min="8441" max="8441" width="2.54296875" style="1003" customWidth="1"/>
    <col min="8442" max="8442" width="22.54296875" style="1003" customWidth="1"/>
    <col min="8443" max="8443" width="5.81640625" style="1003" customWidth="1"/>
    <col min="8444" max="8464" width="9.54296875" style="1003" customWidth="1"/>
    <col min="8465" max="8465" width="9.453125" style="1003" customWidth="1"/>
    <col min="8466" max="8466" width="10.453125" style="1003" customWidth="1"/>
    <col min="8467" max="8467" width="1.54296875" style="1003" customWidth="1"/>
    <col min="8468" max="8694" width="10.54296875" style="1003"/>
    <col min="8695" max="8695" width="1.54296875" style="1003" customWidth="1"/>
    <col min="8696" max="8696" width="7.54296875" style="1003" customWidth="1"/>
    <col min="8697" max="8697" width="2.54296875" style="1003" customWidth="1"/>
    <col min="8698" max="8698" width="22.54296875" style="1003" customWidth="1"/>
    <col min="8699" max="8699" width="5.81640625" style="1003" customWidth="1"/>
    <col min="8700" max="8720" width="9.54296875" style="1003" customWidth="1"/>
    <col min="8721" max="8721" width="9.453125" style="1003" customWidth="1"/>
    <col min="8722" max="8722" width="10.453125" style="1003" customWidth="1"/>
    <col min="8723" max="8723" width="1.54296875" style="1003" customWidth="1"/>
    <col min="8724" max="8950" width="10.54296875" style="1003"/>
    <col min="8951" max="8951" width="1.54296875" style="1003" customWidth="1"/>
    <col min="8952" max="8952" width="7.54296875" style="1003" customWidth="1"/>
    <col min="8953" max="8953" width="2.54296875" style="1003" customWidth="1"/>
    <col min="8954" max="8954" width="22.54296875" style="1003" customWidth="1"/>
    <col min="8955" max="8955" width="5.81640625" style="1003" customWidth="1"/>
    <col min="8956" max="8976" width="9.54296875" style="1003" customWidth="1"/>
    <col min="8977" max="8977" width="9.453125" style="1003" customWidth="1"/>
    <col min="8978" max="8978" width="10.453125" style="1003" customWidth="1"/>
    <col min="8979" max="8979" width="1.54296875" style="1003" customWidth="1"/>
    <col min="8980" max="9206" width="10.54296875" style="1003"/>
    <col min="9207" max="9207" width="1.54296875" style="1003" customWidth="1"/>
    <col min="9208" max="9208" width="7.54296875" style="1003" customWidth="1"/>
    <col min="9209" max="9209" width="2.54296875" style="1003" customWidth="1"/>
    <col min="9210" max="9210" width="22.54296875" style="1003" customWidth="1"/>
    <col min="9211" max="9211" width="5.81640625" style="1003" customWidth="1"/>
    <col min="9212" max="9232" width="9.54296875" style="1003" customWidth="1"/>
    <col min="9233" max="9233" width="9.453125" style="1003" customWidth="1"/>
    <col min="9234" max="9234" width="10.453125" style="1003" customWidth="1"/>
    <col min="9235" max="9235" width="1.54296875" style="1003" customWidth="1"/>
    <col min="9236" max="9462" width="10.54296875" style="1003"/>
    <col min="9463" max="9463" width="1.54296875" style="1003" customWidth="1"/>
    <col min="9464" max="9464" width="7.54296875" style="1003" customWidth="1"/>
    <col min="9465" max="9465" width="2.54296875" style="1003" customWidth="1"/>
    <col min="9466" max="9466" width="22.54296875" style="1003" customWidth="1"/>
    <col min="9467" max="9467" width="5.81640625" style="1003" customWidth="1"/>
    <col min="9468" max="9488" width="9.54296875" style="1003" customWidth="1"/>
    <col min="9489" max="9489" width="9.453125" style="1003" customWidth="1"/>
    <col min="9490" max="9490" width="10.453125" style="1003" customWidth="1"/>
    <col min="9491" max="9491" width="1.54296875" style="1003" customWidth="1"/>
    <col min="9492" max="9718" width="10.54296875" style="1003"/>
    <col min="9719" max="9719" width="1.54296875" style="1003" customWidth="1"/>
    <col min="9720" max="9720" width="7.54296875" style="1003" customWidth="1"/>
    <col min="9721" max="9721" width="2.54296875" style="1003" customWidth="1"/>
    <col min="9722" max="9722" width="22.54296875" style="1003" customWidth="1"/>
    <col min="9723" max="9723" width="5.81640625" style="1003" customWidth="1"/>
    <col min="9724" max="9744" width="9.54296875" style="1003" customWidth="1"/>
    <col min="9745" max="9745" width="9.453125" style="1003" customWidth="1"/>
    <col min="9746" max="9746" width="10.453125" style="1003" customWidth="1"/>
    <col min="9747" max="9747" width="1.54296875" style="1003" customWidth="1"/>
    <col min="9748" max="9974" width="10.54296875" style="1003"/>
    <col min="9975" max="9975" width="1.54296875" style="1003" customWidth="1"/>
    <col min="9976" max="9976" width="7.54296875" style="1003" customWidth="1"/>
    <col min="9977" max="9977" width="2.54296875" style="1003" customWidth="1"/>
    <col min="9978" max="9978" width="22.54296875" style="1003" customWidth="1"/>
    <col min="9979" max="9979" width="5.81640625" style="1003" customWidth="1"/>
    <col min="9980" max="10000" width="9.54296875" style="1003" customWidth="1"/>
    <col min="10001" max="10001" width="9.453125" style="1003" customWidth="1"/>
    <col min="10002" max="10002" width="10.453125" style="1003" customWidth="1"/>
    <col min="10003" max="10003" width="1.54296875" style="1003" customWidth="1"/>
    <col min="10004" max="10230" width="10.54296875" style="1003"/>
    <col min="10231" max="10231" width="1.54296875" style="1003" customWidth="1"/>
    <col min="10232" max="10232" width="7.54296875" style="1003" customWidth="1"/>
    <col min="10233" max="10233" width="2.54296875" style="1003" customWidth="1"/>
    <col min="10234" max="10234" width="22.54296875" style="1003" customWidth="1"/>
    <col min="10235" max="10235" width="5.81640625" style="1003" customWidth="1"/>
    <col min="10236" max="10256" width="9.54296875" style="1003" customWidth="1"/>
    <col min="10257" max="10257" width="9.453125" style="1003" customWidth="1"/>
    <col min="10258" max="10258" width="10.453125" style="1003" customWidth="1"/>
    <col min="10259" max="10259" width="1.54296875" style="1003" customWidth="1"/>
    <col min="10260" max="10486" width="10.54296875" style="1003"/>
    <col min="10487" max="10487" width="1.54296875" style="1003" customWidth="1"/>
    <col min="10488" max="10488" width="7.54296875" style="1003" customWidth="1"/>
    <col min="10489" max="10489" width="2.54296875" style="1003" customWidth="1"/>
    <col min="10490" max="10490" width="22.54296875" style="1003" customWidth="1"/>
    <col min="10491" max="10491" width="5.81640625" style="1003" customWidth="1"/>
    <col min="10492" max="10512" width="9.54296875" style="1003" customWidth="1"/>
    <col min="10513" max="10513" width="9.453125" style="1003" customWidth="1"/>
    <col min="10514" max="10514" width="10.453125" style="1003" customWidth="1"/>
    <col min="10515" max="10515" width="1.54296875" style="1003" customWidth="1"/>
    <col min="10516" max="10742" width="10.54296875" style="1003"/>
    <col min="10743" max="10743" width="1.54296875" style="1003" customWidth="1"/>
    <col min="10744" max="10744" width="7.54296875" style="1003" customWidth="1"/>
    <col min="10745" max="10745" width="2.54296875" style="1003" customWidth="1"/>
    <col min="10746" max="10746" width="22.54296875" style="1003" customWidth="1"/>
    <col min="10747" max="10747" width="5.81640625" style="1003" customWidth="1"/>
    <col min="10748" max="10768" width="9.54296875" style="1003" customWidth="1"/>
    <col min="10769" max="10769" width="9.453125" style="1003" customWidth="1"/>
    <col min="10770" max="10770" width="10.453125" style="1003" customWidth="1"/>
    <col min="10771" max="10771" width="1.54296875" style="1003" customWidth="1"/>
    <col min="10772" max="10998" width="10.54296875" style="1003"/>
    <col min="10999" max="10999" width="1.54296875" style="1003" customWidth="1"/>
    <col min="11000" max="11000" width="7.54296875" style="1003" customWidth="1"/>
    <col min="11001" max="11001" width="2.54296875" style="1003" customWidth="1"/>
    <col min="11002" max="11002" width="22.54296875" style="1003" customWidth="1"/>
    <col min="11003" max="11003" width="5.81640625" style="1003" customWidth="1"/>
    <col min="11004" max="11024" width="9.54296875" style="1003" customWidth="1"/>
    <col min="11025" max="11025" width="9.453125" style="1003" customWidth="1"/>
    <col min="11026" max="11026" width="10.453125" style="1003" customWidth="1"/>
    <col min="11027" max="11027" width="1.54296875" style="1003" customWidth="1"/>
    <col min="11028" max="11254" width="10.54296875" style="1003"/>
    <col min="11255" max="11255" width="1.54296875" style="1003" customWidth="1"/>
    <col min="11256" max="11256" width="7.54296875" style="1003" customWidth="1"/>
    <col min="11257" max="11257" width="2.54296875" style="1003" customWidth="1"/>
    <col min="11258" max="11258" width="22.54296875" style="1003" customWidth="1"/>
    <col min="11259" max="11259" width="5.81640625" style="1003" customWidth="1"/>
    <col min="11260" max="11280" width="9.54296875" style="1003" customWidth="1"/>
    <col min="11281" max="11281" width="9.453125" style="1003" customWidth="1"/>
    <col min="11282" max="11282" width="10.453125" style="1003" customWidth="1"/>
    <col min="11283" max="11283" width="1.54296875" style="1003" customWidth="1"/>
    <col min="11284" max="11510" width="10.54296875" style="1003"/>
    <col min="11511" max="11511" width="1.54296875" style="1003" customWidth="1"/>
    <col min="11512" max="11512" width="7.54296875" style="1003" customWidth="1"/>
    <col min="11513" max="11513" width="2.54296875" style="1003" customWidth="1"/>
    <col min="11514" max="11514" width="22.54296875" style="1003" customWidth="1"/>
    <col min="11515" max="11515" width="5.81640625" style="1003" customWidth="1"/>
    <col min="11516" max="11536" width="9.54296875" style="1003" customWidth="1"/>
    <col min="11537" max="11537" width="9.453125" style="1003" customWidth="1"/>
    <col min="11538" max="11538" width="10.453125" style="1003" customWidth="1"/>
    <col min="11539" max="11539" width="1.54296875" style="1003" customWidth="1"/>
    <col min="11540" max="11766" width="10.54296875" style="1003"/>
    <col min="11767" max="11767" width="1.54296875" style="1003" customWidth="1"/>
    <col min="11768" max="11768" width="7.54296875" style="1003" customWidth="1"/>
    <col min="11769" max="11769" width="2.54296875" style="1003" customWidth="1"/>
    <col min="11770" max="11770" width="22.54296875" style="1003" customWidth="1"/>
    <col min="11771" max="11771" width="5.81640625" style="1003" customWidth="1"/>
    <col min="11772" max="11792" width="9.54296875" style="1003" customWidth="1"/>
    <col min="11793" max="11793" width="9.453125" style="1003" customWidth="1"/>
    <col min="11794" max="11794" width="10.453125" style="1003" customWidth="1"/>
    <col min="11795" max="11795" width="1.54296875" style="1003" customWidth="1"/>
    <col min="11796" max="12022" width="10.54296875" style="1003"/>
    <col min="12023" max="12023" width="1.54296875" style="1003" customWidth="1"/>
    <col min="12024" max="12024" width="7.54296875" style="1003" customWidth="1"/>
    <col min="12025" max="12025" width="2.54296875" style="1003" customWidth="1"/>
    <col min="12026" max="12026" width="22.54296875" style="1003" customWidth="1"/>
    <col min="12027" max="12027" width="5.81640625" style="1003" customWidth="1"/>
    <col min="12028" max="12048" width="9.54296875" style="1003" customWidth="1"/>
    <col min="12049" max="12049" width="9.453125" style="1003" customWidth="1"/>
    <col min="12050" max="12050" width="10.453125" style="1003" customWidth="1"/>
    <col min="12051" max="12051" width="1.54296875" style="1003" customWidth="1"/>
    <col min="12052" max="12278" width="10.54296875" style="1003"/>
    <col min="12279" max="12279" width="1.54296875" style="1003" customWidth="1"/>
    <col min="12280" max="12280" width="7.54296875" style="1003" customWidth="1"/>
    <col min="12281" max="12281" width="2.54296875" style="1003" customWidth="1"/>
    <col min="12282" max="12282" width="22.54296875" style="1003" customWidth="1"/>
    <col min="12283" max="12283" width="5.81640625" style="1003" customWidth="1"/>
    <col min="12284" max="12304" width="9.54296875" style="1003" customWidth="1"/>
    <col min="12305" max="12305" width="9.453125" style="1003" customWidth="1"/>
    <col min="12306" max="12306" width="10.453125" style="1003" customWidth="1"/>
    <col min="12307" max="12307" width="1.54296875" style="1003" customWidth="1"/>
    <col min="12308" max="12534" width="10.54296875" style="1003"/>
    <col min="12535" max="12535" width="1.54296875" style="1003" customWidth="1"/>
    <col min="12536" max="12536" width="7.54296875" style="1003" customWidth="1"/>
    <col min="12537" max="12537" width="2.54296875" style="1003" customWidth="1"/>
    <col min="12538" max="12538" width="22.54296875" style="1003" customWidth="1"/>
    <col min="12539" max="12539" width="5.81640625" style="1003" customWidth="1"/>
    <col min="12540" max="12560" width="9.54296875" style="1003" customWidth="1"/>
    <col min="12561" max="12561" width="9.453125" style="1003" customWidth="1"/>
    <col min="12562" max="12562" width="10.453125" style="1003" customWidth="1"/>
    <col min="12563" max="12563" width="1.54296875" style="1003" customWidth="1"/>
    <col min="12564" max="12790" width="10.54296875" style="1003"/>
    <col min="12791" max="12791" width="1.54296875" style="1003" customWidth="1"/>
    <col min="12792" max="12792" width="7.54296875" style="1003" customWidth="1"/>
    <col min="12793" max="12793" width="2.54296875" style="1003" customWidth="1"/>
    <col min="12794" max="12794" width="22.54296875" style="1003" customWidth="1"/>
    <col min="12795" max="12795" width="5.81640625" style="1003" customWidth="1"/>
    <col min="12796" max="12816" width="9.54296875" style="1003" customWidth="1"/>
    <col min="12817" max="12817" width="9.453125" style="1003" customWidth="1"/>
    <col min="12818" max="12818" width="10.453125" style="1003" customWidth="1"/>
    <col min="12819" max="12819" width="1.54296875" style="1003" customWidth="1"/>
    <col min="12820" max="13046" width="10.54296875" style="1003"/>
    <col min="13047" max="13047" width="1.54296875" style="1003" customWidth="1"/>
    <col min="13048" max="13048" width="7.54296875" style="1003" customWidth="1"/>
    <col min="13049" max="13049" width="2.54296875" style="1003" customWidth="1"/>
    <col min="13050" max="13050" width="22.54296875" style="1003" customWidth="1"/>
    <col min="13051" max="13051" width="5.81640625" style="1003" customWidth="1"/>
    <col min="13052" max="13072" width="9.54296875" style="1003" customWidth="1"/>
    <col min="13073" max="13073" width="9.453125" style="1003" customWidth="1"/>
    <col min="13074" max="13074" width="10.453125" style="1003" customWidth="1"/>
    <col min="13075" max="13075" width="1.54296875" style="1003" customWidth="1"/>
    <col min="13076" max="13302" width="10.54296875" style="1003"/>
    <col min="13303" max="13303" width="1.54296875" style="1003" customWidth="1"/>
    <col min="13304" max="13304" width="7.54296875" style="1003" customWidth="1"/>
    <col min="13305" max="13305" width="2.54296875" style="1003" customWidth="1"/>
    <col min="13306" max="13306" width="22.54296875" style="1003" customWidth="1"/>
    <col min="13307" max="13307" width="5.81640625" style="1003" customWidth="1"/>
    <col min="13308" max="13328" width="9.54296875" style="1003" customWidth="1"/>
    <col min="13329" max="13329" width="9.453125" style="1003" customWidth="1"/>
    <col min="13330" max="13330" width="10.453125" style="1003" customWidth="1"/>
    <col min="13331" max="13331" width="1.54296875" style="1003" customWidth="1"/>
    <col min="13332" max="13558" width="10.54296875" style="1003"/>
    <col min="13559" max="13559" width="1.54296875" style="1003" customWidth="1"/>
    <col min="13560" max="13560" width="7.54296875" style="1003" customWidth="1"/>
    <col min="13561" max="13561" width="2.54296875" style="1003" customWidth="1"/>
    <col min="13562" max="13562" width="22.54296875" style="1003" customWidth="1"/>
    <col min="13563" max="13563" width="5.81640625" style="1003" customWidth="1"/>
    <col min="13564" max="13584" width="9.54296875" style="1003" customWidth="1"/>
    <col min="13585" max="13585" width="9.453125" style="1003" customWidth="1"/>
    <col min="13586" max="13586" width="10.453125" style="1003" customWidth="1"/>
    <col min="13587" max="13587" width="1.54296875" style="1003" customWidth="1"/>
    <col min="13588" max="13814" width="10.54296875" style="1003"/>
    <col min="13815" max="13815" width="1.54296875" style="1003" customWidth="1"/>
    <col min="13816" max="13816" width="7.54296875" style="1003" customWidth="1"/>
    <col min="13817" max="13817" width="2.54296875" style="1003" customWidth="1"/>
    <col min="13818" max="13818" width="22.54296875" style="1003" customWidth="1"/>
    <col min="13819" max="13819" width="5.81640625" style="1003" customWidth="1"/>
    <col min="13820" max="13840" width="9.54296875" style="1003" customWidth="1"/>
    <col min="13841" max="13841" width="9.453125" style="1003" customWidth="1"/>
    <col min="13842" max="13842" width="10.453125" style="1003" customWidth="1"/>
    <col min="13843" max="13843" width="1.54296875" style="1003" customWidth="1"/>
    <col min="13844" max="14070" width="10.54296875" style="1003"/>
    <col min="14071" max="14071" width="1.54296875" style="1003" customWidth="1"/>
    <col min="14072" max="14072" width="7.54296875" style="1003" customWidth="1"/>
    <col min="14073" max="14073" width="2.54296875" style="1003" customWidth="1"/>
    <col min="14074" max="14074" width="22.54296875" style="1003" customWidth="1"/>
    <col min="14075" max="14075" width="5.81640625" style="1003" customWidth="1"/>
    <col min="14076" max="14096" width="9.54296875" style="1003" customWidth="1"/>
    <col min="14097" max="14097" width="9.453125" style="1003" customWidth="1"/>
    <col min="14098" max="14098" width="10.453125" style="1003" customWidth="1"/>
    <col min="14099" max="14099" width="1.54296875" style="1003" customWidth="1"/>
    <col min="14100" max="14326" width="10.54296875" style="1003"/>
    <col min="14327" max="14327" width="1.54296875" style="1003" customWidth="1"/>
    <col min="14328" max="14328" width="7.54296875" style="1003" customWidth="1"/>
    <col min="14329" max="14329" width="2.54296875" style="1003" customWidth="1"/>
    <col min="14330" max="14330" width="22.54296875" style="1003" customWidth="1"/>
    <col min="14331" max="14331" width="5.81640625" style="1003" customWidth="1"/>
    <col min="14332" max="14352" width="9.54296875" style="1003" customWidth="1"/>
    <col min="14353" max="14353" width="9.453125" style="1003" customWidth="1"/>
    <col min="14354" max="14354" width="10.453125" style="1003" customWidth="1"/>
    <col min="14355" max="14355" width="1.54296875" style="1003" customWidth="1"/>
    <col min="14356" max="14582" width="10.54296875" style="1003"/>
    <col min="14583" max="14583" width="1.54296875" style="1003" customWidth="1"/>
    <col min="14584" max="14584" width="7.54296875" style="1003" customWidth="1"/>
    <col min="14585" max="14585" width="2.54296875" style="1003" customWidth="1"/>
    <col min="14586" max="14586" width="22.54296875" style="1003" customWidth="1"/>
    <col min="14587" max="14587" width="5.81640625" style="1003" customWidth="1"/>
    <col min="14588" max="14608" width="9.54296875" style="1003" customWidth="1"/>
    <col min="14609" max="14609" width="9.453125" style="1003" customWidth="1"/>
    <col min="14610" max="14610" width="10.453125" style="1003" customWidth="1"/>
    <col min="14611" max="14611" width="1.54296875" style="1003" customWidth="1"/>
    <col min="14612" max="14838" width="10.54296875" style="1003"/>
    <col min="14839" max="14839" width="1.54296875" style="1003" customWidth="1"/>
    <col min="14840" max="14840" width="7.54296875" style="1003" customWidth="1"/>
    <col min="14841" max="14841" width="2.54296875" style="1003" customWidth="1"/>
    <col min="14842" max="14842" width="22.54296875" style="1003" customWidth="1"/>
    <col min="14843" max="14843" width="5.81640625" style="1003" customWidth="1"/>
    <col min="14844" max="14864" width="9.54296875" style="1003" customWidth="1"/>
    <col min="14865" max="14865" width="9.453125" style="1003" customWidth="1"/>
    <col min="14866" max="14866" width="10.453125" style="1003" customWidth="1"/>
    <col min="14867" max="14867" width="1.54296875" style="1003" customWidth="1"/>
    <col min="14868" max="15094" width="10.54296875" style="1003"/>
    <col min="15095" max="15095" width="1.54296875" style="1003" customWidth="1"/>
    <col min="15096" max="15096" width="7.54296875" style="1003" customWidth="1"/>
    <col min="15097" max="15097" width="2.54296875" style="1003" customWidth="1"/>
    <col min="15098" max="15098" width="22.54296875" style="1003" customWidth="1"/>
    <col min="15099" max="15099" width="5.81640625" style="1003" customWidth="1"/>
    <col min="15100" max="15120" width="9.54296875" style="1003" customWidth="1"/>
    <col min="15121" max="15121" width="9.453125" style="1003" customWidth="1"/>
    <col min="15122" max="15122" width="10.453125" style="1003" customWidth="1"/>
    <col min="15123" max="15123" width="1.54296875" style="1003" customWidth="1"/>
    <col min="15124" max="15350" width="10.54296875" style="1003"/>
    <col min="15351" max="15351" width="1.54296875" style="1003" customWidth="1"/>
    <col min="15352" max="15352" width="7.54296875" style="1003" customWidth="1"/>
    <col min="15353" max="15353" width="2.54296875" style="1003" customWidth="1"/>
    <col min="15354" max="15354" width="22.54296875" style="1003" customWidth="1"/>
    <col min="15355" max="15355" width="5.81640625" style="1003" customWidth="1"/>
    <col min="15356" max="15376" width="9.54296875" style="1003" customWidth="1"/>
    <col min="15377" max="15377" width="9.453125" style="1003" customWidth="1"/>
    <col min="15378" max="15378" width="10.453125" style="1003" customWidth="1"/>
    <col min="15379" max="15379" width="1.54296875" style="1003" customWidth="1"/>
    <col min="15380" max="15606" width="10.54296875" style="1003"/>
    <col min="15607" max="15607" width="1.54296875" style="1003" customWidth="1"/>
    <col min="15608" max="15608" width="7.54296875" style="1003" customWidth="1"/>
    <col min="15609" max="15609" width="2.54296875" style="1003" customWidth="1"/>
    <col min="15610" max="15610" width="22.54296875" style="1003" customWidth="1"/>
    <col min="15611" max="15611" width="5.81640625" style="1003" customWidth="1"/>
    <col min="15612" max="15632" width="9.54296875" style="1003" customWidth="1"/>
    <col min="15633" max="15633" width="9.453125" style="1003" customWidth="1"/>
    <col min="15634" max="15634" width="10.453125" style="1003" customWidth="1"/>
    <col min="15635" max="15635" width="1.54296875" style="1003" customWidth="1"/>
    <col min="15636" max="15862" width="10.54296875" style="1003"/>
    <col min="15863" max="15863" width="1.54296875" style="1003" customWidth="1"/>
    <col min="15864" max="15864" width="7.54296875" style="1003" customWidth="1"/>
    <col min="15865" max="15865" width="2.54296875" style="1003" customWidth="1"/>
    <col min="15866" max="15866" width="22.54296875" style="1003" customWidth="1"/>
    <col min="15867" max="15867" width="5.81640625" style="1003" customWidth="1"/>
    <col min="15868" max="15888" width="9.54296875" style="1003" customWidth="1"/>
    <col min="15889" max="15889" width="9.453125" style="1003" customWidth="1"/>
    <col min="15890" max="15890" width="10.453125" style="1003" customWidth="1"/>
    <col min="15891" max="15891" width="1.54296875" style="1003" customWidth="1"/>
    <col min="15892" max="16118" width="10.54296875" style="1003"/>
    <col min="16119" max="16119" width="1.54296875" style="1003" customWidth="1"/>
    <col min="16120" max="16120" width="7.54296875" style="1003" customWidth="1"/>
    <col min="16121" max="16121" width="2.54296875" style="1003" customWidth="1"/>
    <col min="16122" max="16122" width="22.54296875" style="1003" customWidth="1"/>
    <col min="16123" max="16123" width="5.81640625" style="1003" customWidth="1"/>
    <col min="16124" max="16144" width="9.54296875" style="1003" customWidth="1"/>
    <col min="16145" max="16145" width="9.453125" style="1003" customWidth="1"/>
    <col min="16146" max="16146" width="10.453125" style="1003" customWidth="1"/>
    <col min="16147" max="16147" width="1.54296875" style="1003" customWidth="1"/>
    <col min="16148" max="16384" width="10.54296875" style="1003"/>
  </cols>
  <sheetData>
    <row r="1" spans="1:119" s="202" customFormat="1" ht="21" customHeight="1">
      <c r="A1" s="200"/>
      <c r="B1" s="1063" t="s">
        <v>460</v>
      </c>
      <c r="C1" s="1063"/>
      <c r="D1" s="1063"/>
      <c r="E1" s="1063"/>
      <c r="F1" s="1063"/>
      <c r="G1" s="1063"/>
      <c r="H1" s="1063"/>
      <c r="I1" s="1063"/>
      <c r="J1" s="1063"/>
      <c r="K1" s="1063"/>
      <c r="L1" s="1063"/>
      <c r="M1" s="1063"/>
      <c r="N1" s="1063"/>
      <c r="O1" s="1063"/>
      <c r="P1" s="1063"/>
      <c r="Q1" s="1063"/>
      <c r="R1" s="1063"/>
      <c r="S1" s="1063"/>
      <c r="T1" s="1063"/>
      <c r="U1" s="1063"/>
      <c r="V1" s="1063"/>
      <c r="W1" s="1063"/>
      <c r="X1" s="1063"/>
      <c r="Y1" s="1063"/>
      <c r="Z1" s="1222"/>
      <c r="AA1" s="201"/>
      <c r="AB1" s="201"/>
      <c r="AC1" s="201"/>
      <c r="AD1" s="201"/>
      <c r="AE1" s="201"/>
      <c r="AF1" s="201"/>
      <c r="AG1" s="201"/>
      <c r="AH1" s="201"/>
      <c r="AI1" s="201"/>
      <c r="AJ1" s="201"/>
      <c r="AK1" s="201"/>
      <c r="AM1" s="201"/>
      <c r="AN1" s="201"/>
      <c r="AO1" s="201"/>
      <c r="AP1" s="201"/>
      <c r="AQ1" s="201"/>
      <c r="AR1" s="201"/>
      <c r="AS1" s="201"/>
      <c r="AT1" s="203"/>
      <c r="AU1" s="203"/>
      <c r="AV1" s="203"/>
      <c r="AW1" s="203"/>
      <c r="AX1" s="203"/>
      <c r="AY1" s="203"/>
      <c r="AZ1" s="203"/>
      <c r="BA1" s="203"/>
      <c r="BB1" s="203"/>
      <c r="BC1" s="203"/>
      <c r="BD1" s="203"/>
      <c r="BE1" s="203"/>
      <c r="BF1" s="203"/>
      <c r="BG1" s="203"/>
      <c r="BH1" s="203"/>
      <c r="BI1" s="203"/>
      <c r="BJ1" s="203"/>
      <c r="BK1" s="203"/>
      <c r="BL1" s="203"/>
      <c r="BM1" s="203"/>
      <c r="BN1" s="203"/>
      <c r="BO1" s="203"/>
      <c r="BP1" s="203"/>
      <c r="BQ1" s="203"/>
      <c r="BR1" s="203"/>
      <c r="BS1" s="203"/>
      <c r="BT1" s="203"/>
      <c r="BU1" s="203"/>
      <c r="BV1" s="203"/>
      <c r="BW1" s="203"/>
      <c r="BX1" s="203"/>
      <c r="BY1" s="203"/>
      <c r="BZ1" s="203"/>
      <c r="CA1" s="203"/>
      <c r="CB1" s="203"/>
      <c r="CC1" s="203"/>
      <c r="CD1" s="203"/>
      <c r="CE1" s="203"/>
      <c r="CF1" s="203"/>
      <c r="CG1" s="203"/>
      <c r="CH1" s="203"/>
      <c r="CI1" s="203"/>
      <c r="CJ1" s="203"/>
      <c r="CK1" s="203"/>
      <c r="CL1" s="203"/>
      <c r="CM1" s="203"/>
      <c r="CN1" s="203"/>
      <c r="CO1" s="203"/>
      <c r="CP1" s="203"/>
      <c r="CQ1" s="203"/>
      <c r="CR1" s="203"/>
      <c r="CS1" s="203"/>
      <c r="CT1" s="203"/>
      <c r="CU1" s="203"/>
      <c r="CV1" s="203"/>
      <c r="CW1" s="203"/>
      <c r="CX1" s="203"/>
      <c r="CY1" s="203"/>
      <c r="CZ1" s="203"/>
      <c r="DA1" s="203"/>
      <c r="DB1" s="203"/>
      <c r="DC1" s="203"/>
      <c r="DD1" s="203"/>
      <c r="DE1" s="203"/>
      <c r="DF1" s="203"/>
      <c r="DG1" s="203"/>
      <c r="DH1" s="203"/>
      <c r="DI1" s="203"/>
      <c r="DJ1" s="203"/>
      <c r="DK1" s="203"/>
      <c r="DL1" s="203"/>
      <c r="DM1" s="203"/>
      <c r="DN1" s="203"/>
      <c r="DO1" s="204"/>
    </row>
    <row r="2" spans="1:119" s="202" customFormat="1" ht="12.75" customHeight="1">
      <c r="A2" s="200"/>
      <c r="B2" s="205"/>
      <c r="C2" s="206"/>
      <c r="D2" s="206"/>
      <c r="E2" s="206"/>
      <c r="F2" s="206"/>
      <c r="G2" s="206"/>
      <c r="H2" s="206"/>
      <c r="I2" s="206"/>
      <c r="J2" s="206"/>
      <c r="K2" s="206"/>
      <c r="L2" s="206"/>
      <c r="M2" s="206"/>
      <c r="N2" s="206"/>
      <c r="O2" s="206"/>
      <c r="P2" s="206"/>
      <c r="Q2" s="206"/>
      <c r="R2" s="206"/>
      <c r="S2" s="206"/>
      <c r="T2" s="206"/>
      <c r="U2" s="206"/>
      <c r="V2" s="206"/>
      <c r="W2" s="206"/>
      <c r="X2" s="206"/>
      <c r="Y2" s="206"/>
      <c r="Z2" s="201"/>
      <c r="AA2" s="201"/>
      <c r="AB2" s="201"/>
      <c r="AC2" s="201"/>
      <c r="AD2" s="201"/>
      <c r="AE2" s="201"/>
      <c r="AF2" s="201"/>
      <c r="AG2" s="201"/>
      <c r="AH2" s="201"/>
      <c r="AI2" s="201"/>
      <c r="AJ2" s="201"/>
      <c r="AK2" s="201"/>
      <c r="AM2" s="201"/>
      <c r="AN2" s="201"/>
      <c r="AO2" s="201"/>
      <c r="AP2" s="201"/>
      <c r="AQ2" s="201"/>
      <c r="AR2" s="201"/>
      <c r="AS2" s="201"/>
      <c r="AT2" s="203"/>
      <c r="AU2" s="203"/>
      <c r="AV2" s="203"/>
      <c r="AW2" s="203"/>
      <c r="AX2" s="203"/>
      <c r="AY2" s="203"/>
      <c r="AZ2" s="203"/>
      <c r="BA2" s="203"/>
      <c r="BB2" s="203"/>
      <c r="BC2" s="203"/>
      <c r="BD2" s="203"/>
      <c r="BE2" s="203"/>
      <c r="BF2" s="203"/>
      <c r="BG2" s="203"/>
      <c r="BH2" s="203"/>
      <c r="BI2" s="203"/>
      <c r="BJ2" s="203"/>
      <c r="BK2" s="203"/>
      <c r="BL2" s="203"/>
      <c r="BM2" s="203"/>
      <c r="BN2" s="203"/>
      <c r="BO2" s="203"/>
      <c r="BP2" s="203"/>
      <c r="BQ2" s="203"/>
      <c r="BR2" s="203"/>
      <c r="BS2" s="203"/>
      <c r="BT2" s="203"/>
      <c r="BU2" s="203"/>
      <c r="BV2" s="203"/>
      <c r="BW2" s="203"/>
      <c r="BX2" s="203"/>
      <c r="BY2" s="203"/>
      <c r="BZ2" s="203"/>
      <c r="CA2" s="203"/>
      <c r="CB2" s="203"/>
      <c r="CC2" s="203"/>
      <c r="CD2" s="203"/>
      <c r="CE2" s="203"/>
      <c r="CF2" s="203"/>
      <c r="CG2" s="203"/>
      <c r="CH2" s="203"/>
      <c r="CI2" s="203"/>
      <c r="CJ2" s="203"/>
      <c r="CK2" s="203"/>
      <c r="CL2" s="203"/>
      <c r="CM2" s="203"/>
      <c r="CN2" s="203"/>
      <c r="CO2" s="203"/>
      <c r="CP2" s="203"/>
      <c r="CQ2" s="203"/>
      <c r="CR2" s="203"/>
      <c r="CS2" s="203"/>
      <c r="CT2" s="203"/>
      <c r="CU2" s="203"/>
      <c r="CV2" s="203"/>
      <c r="CW2" s="203"/>
      <c r="CX2" s="203"/>
      <c r="CY2" s="203"/>
      <c r="CZ2" s="203"/>
      <c r="DA2" s="203"/>
      <c r="DB2" s="203"/>
      <c r="DC2" s="203"/>
      <c r="DD2" s="203"/>
      <c r="DE2" s="203"/>
      <c r="DF2" s="203"/>
      <c r="DG2" s="203"/>
      <c r="DH2" s="203"/>
      <c r="DI2" s="203"/>
      <c r="DJ2" s="203"/>
      <c r="DK2" s="203"/>
      <c r="DL2" s="203"/>
      <c r="DM2" s="203"/>
      <c r="DN2" s="203"/>
      <c r="DO2" s="204"/>
    </row>
    <row r="3" spans="1:119" s="202" customFormat="1" ht="12" customHeight="1" thickBot="1">
      <c r="A3" s="207"/>
      <c r="B3" s="208"/>
      <c r="C3" s="209"/>
      <c r="D3" s="209" t="s">
        <v>272</v>
      </c>
      <c r="E3" s="210"/>
      <c r="F3" s="210" t="s">
        <v>273</v>
      </c>
      <c r="G3" s="210"/>
      <c r="H3" s="210"/>
      <c r="I3" s="210"/>
      <c r="J3" s="210"/>
      <c r="K3" s="210"/>
      <c r="L3" s="210"/>
      <c r="M3" s="210"/>
      <c r="N3" s="210"/>
      <c r="O3" s="210"/>
      <c r="P3" s="211"/>
      <c r="Q3" s="210"/>
      <c r="R3" s="210"/>
      <c r="S3" s="210"/>
      <c r="T3" s="210"/>
      <c r="U3" s="210"/>
      <c r="V3" s="210"/>
      <c r="W3" s="210"/>
      <c r="X3" s="210"/>
      <c r="Y3" s="208"/>
      <c r="Z3" s="201"/>
      <c r="AA3" s="201"/>
      <c r="AB3" s="201"/>
      <c r="AC3" s="201"/>
      <c r="AD3" s="201"/>
      <c r="AE3" s="201"/>
      <c r="AF3" s="201"/>
      <c r="AG3" s="201"/>
      <c r="AH3" s="201"/>
      <c r="AI3" s="201"/>
      <c r="AJ3" s="201"/>
      <c r="AK3" s="201"/>
      <c r="AL3" s="201"/>
      <c r="AM3" s="201"/>
      <c r="AN3" s="201"/>
      <c r="AO3" s="201"/>
      <c r="AP3" s="201"/>
      <c r="AQ3" s="201"/>
      <c r="AR3" s="201"/>
      <c r="AS3" s="201"/>
      <c r="AT3" s="201"/>
      <c r="AU3" s="201"/>
      <c r="AV3" s="201"/>
      <c r="AW3" s="201"/>
      <c r="AX3" s="201"/>
      <c r="AY3" s="201"/>
      <c r="AZ3" s="201"/>
      <c r="BA3" s="201"/>
      <c r="BB3" s="201"/>
      <c r="BC3" s="201"/>
      <c r="BD3" s="201"/>
      <c r="BE3" s="201"/>
      <c r="BF3" s="201"/>
      <c r="BG3" s="201"/>
      <c r="BH3" s="201"/>
      <c r="BI3" s="201"/>
      <c r="BJ3" s="201"/>
      <c r="BK3" s="201"/>
      <c r="BL3" s="201"/>
      <c r="BM3" s="201"/>
      <c r="BN3" s="201"/>
      <c r="BO3" s="201"/>
      <c r="BP3" s="201"/>
      <c r="BQ3" s="201"/>
      <c r="BR3" s="201"/>
      <c r="BS3" s="201"/>
      <c r="BT3" s="201"/>
      <c r="BU3" s="201"/>
      <c r="BV3" s="201"/>
      <c r="BW3" s="201"/>
      <c r="BX3" s="201"/>
      <c r="BY3" s="201"/>
      <c r="BZ3" s="201"/>
      <c r="CA3" s="201"/>
      <c r="CB3" s="201"/>
      <c r="CC3" s="201"/>
      <c r="CD3" s="201"/>
      <c r="CE3" s="201"/>
      <c r="CF3" s="201"/>
      <c r="CG3" s="201"/>
      <c r="CH3" s="201"/>
      <c r="CI3" s="201"/>
      <c r="CJ3" s="201"/>
      <c r="CK3" s="201"/>
      <c r="CL3" s="201"/>
      <c r="CM3" s="201"/>
      <c r="CN3" s="201"/>
      <c r="CO3" s="201"/>
      <c r="CP3" s="201"/>
      <c r="CQ3" s="201"/>
      <c r="CR3" s="201"/>
      <c r="CS3" s="201"/>
      <c r="CT3" s="201"/>
      <c r="CU3" s="201"/>
      <c r="CV3" s="201"/>
      <c r="CW3" s="201"/>
      <c r="CX3" s="201"/>
      <c r="CY3" s="201"/>
      <c r="CZ3" s="201"/>
      <c r="DA3" s="201"/>
      <c r="DB3" s="201"/>
      <c r="DC3" s="201"/>
      <c r="DD3" s="201"/>
      <c r="DE3" s="201"/>
      <c r="DF3" s="201"/>
      <c r="DG3" s="201"/>
      <c r="DH3" s="201"/>
      <c r="DI3" s="201"/>
      <c r="DJ3" s="201"/>
      <c r="DK3" s="201"/>
      <c r="DL3" s="201"/>
      <c r="DM3" s="201"/>
      <c r="DN3" s="201"/>
      <c r="DO3" s="201"/>
    </row>
    <row r="4" spans="1:119" s="227" customFormat="1" ht="24.75" customHeight="1" thickBot="1">
      <c r="A4" s="212"/>
      <c r="B4" s="213" t="s">
        <v>275</v>
      </c>
      <c r="C4" s="214" t="s">
        <v>276</v>
      </c>
      <c r="D4" s="214" t="s">
        <v>277</v>
      </c>
      <c r="E4" s="215" t="s">
        <v>278</v>
      </c>
      <c r="F4" s="216" t="s">
        <v>461</v>
      </c>
      <c r="G4" s="217" t="s">
        <v>236</v>
      </c>
      <c r="H4" s="218" t="s">
        <v>256</v>
      </c>
      <c r="I4" s="218" t="s">
        <v>238</v>
      </c>
      <c r="J4" s="218" t="s">
        <v>239</v>
      </c>
      <c r="K4" s="218" t="s">
        <v>240</v>
      </c>
      <c r="L4" s="219" t="s">
        <v>279</v>
      </c>
      <c r="M4" s="218" t="s">
        <v>242</v>
      </c>
      <c r="N4" s="218" t="s">
        <v>243</v>
      </c>
      <c r="O4" s="218" t="s">
        <v>244</v>
      </c>
      <c r="P4" s="220" t="s">
        <v>280</v>
      </c>
      <c r="Q4" s="220" t="s">
        <v>246</v>
      </c>
      <c r="R4" s="221" t="s">
        <v>247</v>
      </c>
      <c r="S4" s="222" t="s">
        <v>248</v>
      </c>
      <c r="T4" s="223" t="s">
        <v>281</v>
      </c>
      <c r="U4" s="221" t="s">
        <v>250</v>
      </c>
      <c r="V4" s="221" t="s">
        <v>251</v>
      </c>
      <c r="W4" s="220" t="s">
        <v>282</v>
      </c>
      <c r="X4" s="221" t="s">
        <v>253</v>
      </c>
      <c r="Y4" s="1029" t="s">
        <v>254</v>
      </c>
      <c r="Z4" s="1261" t="s">
        <v>255</v>
      </c>
      <c r="AA4" s="755"/>
      <c r="AB4" s="756"/>
      <c r="AC4" s="225"/>
      <c r="AD4" s="225"/>
      <c r="AE4" s="225"/>
      <c r="AF4" s="225"/>
      <c r="AG4" s="225"/>
      <c r="AH4" s="225"/>
      <c r="AI4" s="225"/>
      <c r="AJ4" s="225"/>
      <c r="AK4" s="225"/>
      <c r="AL4" s="225"/>
      <c r="AM4" s="225"/>
      <c r="AN4" s="225"/>
      <c r="AO4" s="225"/>
      <c r="AP4" s="225"/>
      <c r="AQ4" s="225"/>
      <c r="AR4" s="225"/>
      <c r="AS4" s="225"/>
      <c r="AT4" s="226"/>
      <c r="AU4" s="225"/>
      <c r="AV4" s="225"/>
      <c r="AW4" s="225"/>
      <c r="AX4" s="225"/>
      <c r="AY4" s="225"/>
      <c r="AZ4" s="225"/>
      <c r="BA4" s="225"/>
      <c r="BB4" s="225"/>
      <c r="BC4" s="225"/>
      <c r="BD4" s="225"/>
      <c r="BE4" s="225"/>
      <c r="BF4" s="225"/>
      <c r="BG4" s="225"/>
      <c r="BH4" s="225"/>
      <c r="BI4" s="225"/>
      <c r="BJ4" s="225"/>
      <c r="BK4" s="225"/>
      <c r="BL4" s="225"/>
      <c r="BM4" s="225"/>
      <c r="BN4" s="225"/>
      <c r="BO4" s="225"/>
      <c r="BP4" s="225"/>
      <c r="BQ4" s="225"/>
      <c r="BR4" s="225"/>
      <c r="BS4" s="225"/>
      <c r="BT4" s="225"/>
      <c r="BU4" s="225"/>
      <c r="BV4" s="225"/>
      <c r="BW4" s="225"/>
      <c r="BX4" s="225"/>
      <c r="BY4" s="225"/>
      <c r="BZ4" s="225"/>
      <c r="CA4" s="225"/>
      <c r="CB4" s="225"/>
      <c r="CC4" s="225"/>
      <c r="CD4" s="225"/>
      <c r="CF4" s="225"/>
      <c r="CG4" s="225"/>
      <c r="CH4" s="225"/>
      <c r="CI4" s="225"/>
      <c r="CJ4" s="225"/>
      <c r="CK4" s="225"/>
      <c r="CL4" s="225"/>
      <c r="CM4" s="225"/>
      <c r="CN4" s="225"/>
      <c r="CO4" s="225"/>
      <c r="CP4" s="225"/>
      <c r="CQ4" s="225"/>
      <c r="CR4" s="225"/>
      <c r="CS4" s="225"/>
      <c r="CT4" s="225"/>
      <c r="CU4" s="225"/>
      <c r="CV4" s="225"/>
      <c r="CW4" s="225"/>
      <c r="CX4" s="225"/>
      <c r="CY4" s="225"/>
      <c r="CZ4" s="225"/>
      <c r="DA4" s="225"/>
      <c r="DB4" s="225"/>
      <c r="DC4" s="225"/>
      <c r="DD4" s="225"/>
      <c r="DE4" s="225"/>
      <c r="DF4" s="225"/>
      <c r="DG4" s="225"/>
      <c r="DH4" s="225"/>
      <c r="DI4" s="225"/>
      <c r="DJ4" s="225"/>
      <c r="DK4" s="225"/>
      <c r="DL4" s="225"/>
      <c r="DN4" s="225"/>
      <c r="DO4" s="225"/>
    </row>
    <row r="5" spans="1:119" s="228" customFormat="1" ht="12.75" customHeight="1">
      <c r="B5" s="229"/>
      <c r="C5" s="286"/>
      <c r="D5" s="287" t="s">
        <v>399</v>
      </c>
      <c r="E5" s="288" t="s">
        <v>400</v>
      </c>
      <c r="F5" s="289"/>
      <c r="G5" s="314" t="s">
        <v>401</v>
      </c>
      <c r="H5" s="315" t="s">
        <v>401</v>
      </c>
      <c r="I5" s="315" t="s">
        <v>401</v>
      </c>
      <c r="J5" s="314" t="s">
        <v>401</v>
      </c>
      <c r="K5" s="314" t="s">
        <v>401</v>
      </c>
      <c r="L5" s="316" t="s">
        <v>401</v>
      </c>
      <c r="M5" s="317" t="s">
        <v>401</v>
      </c>
      <c r="N5" s="318" t="s">
        <v>401</v>
      </c>
      <c r="O5" s="317" t="s">
        <v>401</v>
      </c>
      <c r="P5" s="317" t="s">
        <v>401</v>
      </c>
      <c r="Q5" s="317" t="s">
        <v>401</v>
      </c>
      <c r="R5" s="315" t="s">
        <v>401</v>
      </c>
      <c r="S5" s="314" t="s">
        <v>401</v>
      </c>
      <c r="T5" s="319" t="s">
        <v>401</v>
      </c>
      <c r="U5" s="314" t="s">
        <v>401</v>
      </c>
      <c r="V5" s="314" t="s">
        <v>401</v>
      </c>
      <c r="W5" s="315" t="s">
        <v>401</v>
      </c>
      <c r="X5" s="315" t="s">
        <v>401</v>
      </c>
      <c r="Y5" s="1068" t="s">
        <v>401</v>
      </c>
      <c r="Z5" s="1262"/>
    </row>
    <row r="6" spans="1:119" s="228" customFormat="1" ht="12.75" customHeight="1">
      <c r="B6" s="231"/>
      <c r="C6" s="232">
        <v>1</v>
      </c>
      <c r="D6" s="233" t="s">
        <v>145</v>
      </c>
      <c r="E6" s="234" t="s">
        <v>287</v>
      </c>
      <c r="F6" s="235" t="s">
        <v>455</v>
      </c>
      <c r="G6" s="320" t="s">
        <v>401</v>
      </c>
      <c r="H6" s="321" t="s">
        <v>401</v>
      </c>
      <c r="I6" s="321" t="s">
        <v>401</v>
      </c>
      <c r="J6" s="322" t="s">
        <v>401</v>
      </c>
      <c r="K6" s="322" t="s">
        <v>401</v>
      </c>
      <c r="L6" s="323">
        <v>143.02559999999997</v>
      </c>
      <c r="M6" s="324" t="s">
        <v>401</v>
      </c>
      <c r="N6" s="325" t="s">
        <v>401</v>
      </c>
      <c r="O6" s="324" t="s">
        <v>401</v>
      </c>
      <c r="P6" s="324" t="s">
        <v>401</v>
      </c>
      <c r="Q6" s="324" t="s">
        <v>401</v>
      </c>
      <c r="R6" s="321" t="s">
        <v>401</v>
      </c>
      <c r="S6" s="322" t="s">
        <v>401</v>
      </c>
      <c r="T6" s="322" t="s">
        <v>401</v>
      </c>
      <c r="U6" s="322" t="s">
        <v>401</v>
      </c>
      <c r="V6" s="322" t="s">
        <v>401</v>
      </c>
      <c r="W6" s="324" t="s">
        <v>401</v>
      </c>
      <c r="X6" s="324" t="s">
        <v>401</v>
      </c>
      <c r="Y6" s="1069" t="s">
        <v>401</v>
      </c>
      <c r="Z6" s="1263"/>
      <c r="AA6" s="240"/>
    </row>
    <row r="7" spans="1:119" s="228" customFormat="1" ht="12.75" customHeight="1">
      <c r="B7" s="231" t="s">
        <v>403</v>
      </c>
      <c r="C7" s="232">
        <v>2</v>
      </c>
      <c r="D7" s="233" t="s">
        <v>146</v>
      </c>
      <c r="E7" s="234" t="s">
        <v>288</v>
      </c>
      <c r="F7" s="235" t="s">
        <v>456</v>
      </c>
      <c r="G7" s="320">
        <v>744.71</v>
      </c>
      <c r="H7" s="326">
        <v>744.71</v>
      </c>
      <c r="I7" s="326">
        <v>2138</v>
      </c>
      <c r="J7" s="327" t="s">
        <v>401</v>
      </c>
      <c r="K7" s="327">
        <v>744.71</v>
      </c>
      <c r="L7" s="328">
        <v>13020.29</v>
      </c>
      <c r="M7" s="329" t="s">
        <v>401</v>
      </c>
      <c r="N7" s="330">
        <v>1393.29</v>
      </c>
      <c r="O7" s="329" t="s">
        <v>401</v>
      </c>
      <c r="P7" s="329" t="s">
        <v>401</v>
      </c>
      <c r="Q7" s="329" t="s">
        <v>401</v>
      </c>
      <c r="R7" s="326">
        <v>744.71</v>
      </c>
      <c r="S7" s="327">
        <v>2138</v>
      </c>
      <c r="T7" s="327">
        <v>744.71</v>
      </c>
      <c r="U7" s="327" t="s">
        <v>401</v>
      </c>
      <c r="V7" s="322">
        <v>2138</v>
      </c>
      <c r="W7" s="321">
        <v>78808.91</v>
      </c>
      <c r="X7" s="321">
        <v>69903.41</v>
      </c>
      <c r="Y7" s="1069" t="s">
        <v>401</v>
      </c>
      <c r="Z7" s="1264"/>
      <c r="AA7" s="240"/>
    </row>
    <row r="8" spans="1:119" s="228" customFormat="1" ht="12.75" customHeight="1">
      <c r="B8" s="231"/>
      <c r="C8" s="232">
        <v>3</v>
      </c>
      <c r="D8" s="233" t="s">
        <v>286</v>
      </c>
      <c r="E8" s="234" t="s">
        <v>289</v>
      </c>
      <c r="F8" s="235" t="s">
        <v>457</v>
      </c>
      <c r="G8" s="320" t="s">
        <v>401</v>
      </c>
      <c r="H8" s="321" t="s">
        <v>401</v>
      </c>
      <c r="I8" s="321">
        <v>2.2956000000000003</v>
      </c>
      <c r="J8" s="322" t="s">
        <v>401</v>
      </c>
      <c r="K8" s="322" t="s">
        <v>401</v>
      </c>
      <c r="L8" s="321">
        <v>6.5137999999999998</v>
      </c>
      <c r="M8" s="324" t="s">
        <v>401</v>
      </c>
      <c r="N8" s="321">
        <v>3.5684000000000005</v>
      </c>
      <c r="O8" s="324" t="s">
        <v>401</v>
      </c>
      <c r="P8" s="324" t="s">
        <v>401</v>
      </c>
      <c r="Q8" s="324" t="s">
        <v>401</v>
      </c>
      <c r="R8" s="321" t="s">
        <v>401</v>
      </c>
      <c r="S8" s="322">
        <v>2.2956000000000003</v>
      </c>
      <c r="T8" s="322">
        <v>0.64879999999999993</v>
      </c>
      <c r="U8" s="322" t="s">
        <v>401</v>
      </c>
      <c r="V8" s="322">
        <v>2.0611999999999999</v>
      </c>
      <c r="W8" s="324" t="s">
        <v>401</v>
      </c>
      <c r="X8" s="324" t="s">
        <v>401</v>
      </c>
      <c r="Y8" s="1069" t="s">
        <v>401</v>
      </c>
      <c r="Z8" s="1264"/>
      <c r="AA8" s="240"/>
    </row>
    <row r="9" spans="1:119" s="228" customFormat="1" ht="12.75" customHeight="1">
      <c r="B9" s="242"/>
      <c r="C9" s="232">
        <v>4</v>
      </c>
      <c r="D9" s="233" t="s">
        <v>406</v>
      </c>
      <c r="E9" s="234"/>
      <c r="F9" s="235"/>
      <c r="G9" s="320" t="s">
        <v>401</v>
      </c>
      <c r="H9" s="321" t="s">
        <v>401</v>
      </c>
      <c r="I9" s="321" t="s">
        <v>401</v>
      </c>
      <c r="J9" s="322" t="s">
        <v>401</v>
      </c>
      <c r="K9" s="322" t="s">
        <v>401</v>
      </c>
      <c r="L9" s="321" t="s">
        <v>401</v>
      </c>
      <c r="M9" s="324" t="s">
        <v>401</v>
      </c>
      <c r="N9" s="321" t="s">
        <v>401</v>
      </c>
      <c r="O9" s="324" t="s">
        <v>401</v>
      </c>
      <c r="P9" s="324" t="s">
        <v>401</v>
      </c>
      <c r="Q9" s="324" t="s">
        <v>401</v>
      </c>
      <c r="R9" s="321" t="s">
        <v>401</v>
      </c>
      <c r="S9" s="322" t="s">
        <v>401</v>
      </c>
      <c r="T9" s="322" t="s">
        <v>401</v>
      </c>
      <c r="U9" s="322" t="s">
        <v>401</v>
      </c>
      <c r="V9" s="322" t="s">
        <v>401</v>
      </c>
      <c r="W9" s="324" t="s">
        <v>401</v>
      </c>
      <c r="X9" s="324" t="s">
        <v>401</v>
      </c>
      <c r="Y9" s="1069" t="s">
        <v>401</v>
      </c>
      <c r="Z9" s="1264"/>
      <c r="AA9" s="240"/>
    </row>
    <row r="10" spans="1:119" s="228" customFormat="1" ht="12.75" customHeight="1">
      <c r="B10" s="243"/>
      <c r="C10" s="297"/>
      <c r="D10" s="298" t="s">
        <v>290</v>
      </c>
      <c r="E10" s="299" t="s">
        <v>291</v>
      </c>
      <c r="F10" s="300"/>
      <c r="G10" s="331" t="s">
        <v>401</v>
      </c>
      <c r="H10" s="332" t="s">
        <v>401</v>
      </c>
      <c r="I10" s="332" t="s">
        <v>401</v>
      </c>
      <c r="J10" s="333" t="s">
        <v>401</v>
      </c>
      <c r="K10" s="333" t="s">
        <v>401</v>
      </c>
      <c r="L10" s="332" t="s">
        <v>401</v>
      </c>
      <c r="M10" s="324" t="s">
        <v>401</v>
      </c>
      <c r="N10" s="332" t="s">
        <v>401</v>
      </c>
      <c r="O10" s="324" t="s">
        <v>401</v>
      </c>
      <c r="P10" s="324" t="s">
        <v>401</v>
      </c>
      <c r="Q10" s="324" t="s">
        <v>401</v>
      </c>
      <c r="R10" s="332" t="s">
        <v>401</v>
      </c>
      <c r="S10" s="333" t="s">
        <v>401</v>
      </c>
      <c r="T10" s="333" t="s">
        <v>401</v>
      </c>
      <c r="U10" s="333" t="s">
        <v>401</v>
      </c>
      <c r="V10" s="333" t="s">
        <v>401</v>
      </c>
      <c r="W10" s="324" t="s">
        <v>401</v>
      </c>
      <c r="X10" s="324" t="s">
        <v>401</v>
      </c>
      <c r="Y10" s="1070" t="s">
        <v>401</v>
      </c>
      <c r="Z10" s="1264"/>
      <c r="AA10" s="240"/>
    </row>
    <row r="11" spans="1:119" s="228" customFormat="1" ht="12.75" customHeight="1">
      <c r="B11" s="245" t="s">
        <v>149</v>
      </c>
      <c r="C11" s="232">
        <v>5</v>
      </c>
      <c r="D11" s="233" t="s">
        <v>407</v>
      </c>
      <c r="E11" s="234" t="s">
        <v>292</v>
      </c>
      <c r="F11" s="235" t="s">
        <v>457</v>
      </c>
      <c r="G11" s="320" t="s">
        <v>401</v>
      </c>
      <c r="H11" s="321" t="s">
        <v>401</v>
      </c>
      <c r="I11" s="321" t="s">
        <v>401</v>
      </c>
      <c r="J11" s="322" t="s">
        <v>401</v>
      </c>
      <c r="K11" s="322" t="s">
        <v>401</v>
      </c>
      <c r="L11" s="321">
        <v>0.82640000000000013</v>
      </c>
      <c r="M11" s="324" t="s">
        <v>401</v>
      </c>
      <c r="N11" s="321" t="s">
        <v>401</v>
      </c>
      <c r="O11" s="324" t="s">
        <v>401</v>
      </c>
      <c r="P11" s="324" t="s">
        <v>401</v>
      </c>
      <c r="Q11" s="324" t="s">
        <v>401</v>
      </c>
      <c r="R11" s="321" t="s">
        <v>401</v>
      </c>
      <c r="S11" s="322">
        <v>0.82640000000000013</v>
      </c>
      <c r="T11" s="322" t="s">
        <v>401</v>
      </c>
      <c r="U11" s="322" t="s">
        <v>401</v>
      </c>
      <c r="V11" s="322" t="s">
        <v>401</v>
      </c>
      <c r="W11" s="324" t="s">
        <v>401</v>
      </c>
      <c r="X11" s="324" t="s">
        <v>401</v>
      </c>
      <c r="Y11" s="1069" t="s">
        <v>401</v>
      </c>
      <c r="Z11" s="1264"/>
      <c r="AA11" s="240"/>
    </row>
    <row r="12" spans="1:119" s="228" customFormat="1" ht="12.75" customHeight="1">
      <c r="B12" s="249"/>
      <c r="C12" s="232">
        <v>6</v>
      </c>
      <c r="D12" s="233" t="s">
        <v>150</v>
      </c>
      <c r="E12" s="234" t="s">
        <v>293</v>
      </c>
      <c r="F12" s="235" t="s">
        <v>457</v>
      </c>
      <c r="G12" s="320" t="s">
        <v>401</v>
      </c>
      <c r="H12" s="321" t="s">
        <v>401</v>
      </c>
      <c r="I12" s="321" t="s">
        <v>401</v>
      </c>
      <c r="J12" s="322" t="s">
        <v>401</v>
      </c>
      <c r="K12" s="322" t="s">
        <v>401</v>
      </c>
      <c r="L12" s="321">
        <v>0.20180000000000001</v>
      </c>
      <c r="M12" s="324" t="s">
        <v>401</v>
      </c>
      <c r="N12" s="321" t="s">
        <v>401</v>
      </c>
      <c r="O12" s="324" t="s">
        <v>401</v>
      </c>
      <c r="P12" s="324" t="s">
        <v>401</v>
      </c>
      <c r="Q12" s="324" t="s">
        <v>401</v>
      </c>
      <c r="R12" s="321" t="s">
        <v>401</v>
      </c>
      <c r="S12" s="322" t="s">
        <v>401</v>
      </c>
      <c r="T12" s="322" t="s">
        <v>401</v>
      </c>
      <c r="U12" s="322" t="s">
        <v>401</v>
      </c>
      <c r="V12" s="322" t="s">
        <v>401</v>
      </c>
      <c r="W12" s="324" t="s">
        <v>401</v>
      </c>
      <c r="X12" s="324" t="s">
        <v>401</v>
      </c>
      <c r="Y12" s="1069" t="s">
        <v>401</v>
      </c>
      <c r="Z12" s="1264"/>
      <c r="AA12" s="240"/>
    </row>
    <row r="13" spans="1:119" s="228" customFormat="1" ht="12.75" customHeight="1">
      <c r="B13" s="250" t="s">
        <v>230</v>
      </c>
      <c r="C13" s="297">
        <v>7</v>
      </c>
      <c r="D13" s="298" t="s">
        <v>409</v>
      </c>
      <c r="E13" s="299" t="s">
        <v>295</v>
      </c>
      <c r="F13" s="302" t="s">
        <v>457</v>
      </c>
      <c r="G13" s="334">
        <v>1.5451999999999999</v>
      </c>
      <c r="H13" s="332">
        <v>12.032200000000001</v>
      </c>
      <c r="I13" s="332">
        <v>11.729799999999997</v>
      </c>
      <c r="J13" s="333">
        <v>1.8677999999999997</v>
      </c>
      <c r="K13" s="333">
        <v>3.5059999999999993</v>
      </c>
      <c r="L13" s="332">
        <v>13.6608</v>
      </c>
      <c r="M13" s="324" t="s">
        <v>401</v>
      </c>
      <c r="N13" s="332">
        <v>9.6582000000000008</v>
      </c>
      <c r="O13" s="324" t="s">
        <v>401</v>
      </c>
      <c r="P13" s="324" t="s">
        <v>401</v>
      </c>
      <c r="Q13" s="324" t="s">
        <v>401</v>
      </c>
      <c r="R13" s="332">
        <v>1.5101999999999998</v>
      </c>
      <c r="S13" s="333">
        <v>11.0146</v>
      </c>
      <c r="T13" s="333">
        <v>10.1152</v>
      </c>
      <c r="U13" s="333">
        <v>1.6777999999999997</v>
      </c>
      <c r="V13" s="333">
        <v>8.8516000000000012</v>
      </c>
      <c r="W13" s="324" t="s">
        <v>401</v>
      </c>
      <c r="X13" s="324" t="s">
        <v>401</v>
      </c>
      <c r="Y13" s="1070">
        <v>1.6969999999999998</v>
      </c>
      <c r="Z13" s="1264"/>
      <c r="AA13" s="240"/>
    </row>
    <row r="14" spans="1:119" s="228" customFormat="1" ht="12.75" customHeight="1">
      <c r="B14" s="250" t="s">
        <v>152</v>
      </c>
      <c r="C14" s="297">
        <v>8</v>
      </c>
      <c r="D14" s="298" t="s">
        <v>152</v>
      </c>
      <c r="E14" s="299" t="s">
        <v>296</v>
      </c>
      <c r="F14" s="302" t="s">
        <v>462</v>
      </c>
      <c r="G14" s="334">
        <v>52610.681099118425</v>
      </c>
      <c r="H14" s="332">
        <v>55268.394587492898</v>
      </c>
      <c r="I14" s="332">
        <v>53989.814162344243</v>
      </c>
      <c r="J14" s="333">
        <v>46765.023815512439</v>
      </c>
      <c r="K14" s="333">
        <v>49507.26320242005</v>
      </c>
      <c r="L14" s="332">
        <v>53989.814162344243</v>
      </c>
      <c r="M14" s="332">
        <v>55268.394587492898</v>
      </c>
      <c r="N14" s="332">
        <v>55268.394587492898</v>
      </c>
      <c r="O14" s="332">
        <v>53664.79493940674</v>
      </c>
      <c r="P14" s="324" t="s">
        <v>401</v>
      </c>
      <c r="Q14" s="324" t="s">
        <v>401</v>
      </c>
      <c r="R14" s="332">
        <v>38670.15462028062</v>
      </c>
      <c r="S14" s="333">
        <v>55268.394587492898</v>
      </c>
      <c r="T14" s="333">
        <v>55268.394587492898</v>
      </c>
      <c r="U14" s="333">
        <v>45863.790064516681</v>
      </c>
      <c r="V14" s="333">
        <v>55268.394587492898</v>
      </c>
      <c r="W14" s="324" t="s">
        <v>401</v>
      </c>
      <c r="X14" s="324" t="s">
        <v>401</v>
      </c>
      <c r="Y14" s="1070">
        <v>39815.066877903766</v>
      </c>
      <c r="Z14" s="1264"/>
      <c r="AA14" s="240"/>
    </row>
    <row r="15" spans="1:119" s="228" customFormat="1" ht="12.75" customHeight="1">
      <c r="B15" s="250"/>
      <c r="C15" s="297"/>
      <c r="D15" s="298" t="s">
        <v>411</v>
      </c>
      <c r="E15" s="299" t="s">
        <v>298</v>
      </c>
      <c r="F15" s="302"/>
      <c r="G15" s="334" t="s">
        <v>401</v>
      </c>
      <c r="H15" s="332" t="s">
        <v>401</v>
      </c>
      <c r="I15" s="332" t="s">
        <v>401</v>
      </c>
      <c r="J15" s="333" t="s">
        <v>401</v>
      </c>
      <c r="K15" s="333" t="s">
        <v>401</v>
      </c>
      <c r="L15" s="332" t="s">
        <v>401</v>
      </c>
      <c r="M15" s="332" t="s">
        <v>401</v>
      </c>
      <c r="N15" s="332" t="s">
        <v>401</v>
      </c>
      <c r="O15" s="332" t="s">
        <v>401</v>
      </c>
      <c r="P15" s="332" t="s">
        <v>401</v>
      </c>
      <c r="Q15" s="332" t="s">
        <v>401</v>
      </c>
      <c r="R15" s="332" t="s">
        <v>401</v>
      </c>
      <c r="S15" s="333" t="s">
        <v>401</v>
      </c>
      <c r="T15" s="333" t="s">
        <v>401</v>
      </c>
      <c r="U15" s="333" t="s">
        <v>401</v>
      </c>
      <c r="V15" s="333" t="s">
        <v>401</v>
      </c>
      <c r="W15" s="324" t="s">
        <v>401</v>
      </c>
      <c r="X15" s="324" t="s">
        <v>401</v>
      </c>
      <c r="Y15" s="1070" t="s">
        <v>401</v>
      </c>
      <c r="Z15" s="1264"/>
      <c r="AA15" s="240"/>
    </row>
    <row r="16" spans="1:119" s="228" customFormat="1" ht="12.75" customHeight="1">
      <c r="B16" s="251"/>
      <c r="C16" s="232">
        <v>9</v>
      </c>
      <c r="D16" s="233" t="s">
        <v>154</v>
      </c>
      <c r="E16" s="234" t="s">
        <v>412</v>
      </c>
      <c r="F16" s="235" t="s">
        <v>462</v>
      </c>
      <c r="G16" s="320">
        <v>23746.329000000002</v>
      </c>
      <c r="H16" s="321">
        <v>24681.208999999999</v>
      </c>
      <c r="I16" s="321">
        <v>24681.208999999999</v>
      </c>
      <c r="J16" s="322">
        <v>24347.008999999998</v>
      </c>
      <c r="K16" s="322">
        <v>22432.474999999999</v>
      </c>
      <c r="L16" s="321">
        <v>24681.208999999999</v>
      </c>
      <c r="M16" s="324" t="s">
        <v>401</v>
      </c>
      <c r="N16" s="321">
        <v>20050.044999999998</v>
      </c>
      <c r="O16" s="324" t="s">
        <v>401</v>
      </c>
      <c r="P16" s="321">
        <v>24681.208999999999</v>
      </c>
      <c r="Q16" s="321">
        <v>7381.5929999999998</v>
      </c>
      <c r="R16" s="321">
        <v>8772.6949999999997</v>
      </c>
      <c r="S16" s="322">
        <v>24681.208999999999</v>
      </c>
      <c r="T16" s="322">
        <v>24681.208999999999</v>
      </c>
      <c r="U16" s="322" t="s">
        <v>401</v>
      </c>
      <c r="V16" s="322">
        <v>18988.370999999999</v>
      </c>
      <c r="W16" s="324" t="s">
        <v>401</v>
      </c>
      <c r="X16" s="324" t="s">
        <v>401</v>
      </c>
      <c r="Y16" s="1069">
        <v>12521.138999999999</v>
      </c>
      <c r="Z16" s="1264"/>
      <c r="AA16" s="240"/>
    </row>
    <row r="17" spans="2:27" s="228" customFormat="1" ht="12.75" customHeight="1">
      <c r="B17" s="251"/>
      <c r="C17" s="232">
        <v>10</v>
      </c>
      <c r="D17" s="233" t="s">
        <v>155</v>
      </c>
      <c r="E17" s="234" t="s">
        <v>300</v>
      </c>
      <c r="F17" s="235" t="s">
        <v>462</v>
      </c>
      <c r="G17" s="320">
        <v>4905.8950000000004</v>
      </c>
      <c r="H17" s="321">
        <v>8074.1040000000003</v>
      </c>
      <c r="I17" s="321">
        <v>7257.5360000000001</v>
      </c>
      <c r="J17" s="322">
        <v>6860.4549999999999</v>
      </c>
      <c r="K17" s="322">
        <v>3346.2750000000001</v>
      </c>
      <c r="L17" s="321">
        <v>8074.1040000000003</v>
      </c>
      <c r="M17" s="324" t="s">
        <v>401</v>
      </c>
      <c r="N17" s="321">
        <v>5667.9690000000001</v>
      </c>
      <c r="O17" s="324" t="s">
        <v>401</v>
      </c>
      <c r="P17" s="321">
        <v>8074.1040000000003</v>
      </c>
      <c r="Q17" s="335" t="s">
        <v>401</v>
      </c>
      <c r="R17" s="321">
        <v>846.61599999999999</v>
      </c>
      <c r="S17" s="322">
        <v>7409.43</v>
      </c>
      <c r="T17" s="322">
        <v>7404.2619999999997</v>
      </c>
      <c r="U17" s="322" t="s">
        <v>401</v>
      </c>
      <c r="V17" s="322">
        <v>3032.4279999999999</v>
      </c>
      <c r="W17" s="324" t="s">
        <v>401</v>
      </c>
      <c r="X17" s="324" t="s">
        <v>401</v>
      </c>
      <c r="Y17" s="1069">
        <v>734.85500000000002</v>
      </c>
      <c r="Z17" s="1264"/>
      <c r="AA17" s="240"/>
    </row>
    <row r="18" spans="2:27" s="228" customFormat="1" ht="12.75" customHeight="1">
      <c r="B18" s="251"/>
      <c r="C18" s="232">
        <v>11</v>
      </c>
      <c r="D18" s="233" t="s">
        <v>156</v>
      </c>
      <c r="E18" s="234" t="s">
        <v>301</v>
      </c>
      <c r="F18" s="235" t="s">
        <v>462</v>
      </c>
      <c r="G18" s="320">
        <v>2165.3629999999998</v>
      </c>
      <c r="H18" s="321">
        <v>2508.259</v>
      </c>
      <c r="I18" s="321">
        <v>2653.9</v>
      </c>
      <c r="J18" s="322">
        <v>1917.3710000000001</v>
      </c>
      <c r="K18" s="322">
        <v>1965.146</v>
      </c>
      <c r="L18" s="321">
        <v>2892.1239999999998</v>
      </c>
      <c r="M18" s="324" t="s">
        <v>401</v>
      </c>
      <c r="N18" s="321">
        <v>2488.9679999999998</v>
      </c>
      <c r="O18" s="321">
        <v>2494.2190000000001</v>
      </c>
      <c r="P18" s="324" t="s">
        <v>401</v>
      </c>
      <c r="Q18" s="324" t="s">
        <v>401</v>
      </c>
      <c r="R18" s="321">
        <v>222.47200000000001</v>
      </c>
      <c r="S18" s="322">
        <v>2526.0520000000001</v>
      </c>
      <c r="T18" s="322">
        <v>2552.509</v>
      </c>
      <c r="U18" s="322">
        <v>24.41</v>
      </c>
      <c r="V18" s="322">
        <v>1181.625</v>
      </c>
      <c r="W18" s="324" t="s">
        <v>401</v>
      </c>
      <c r="X18" s="324" t="s">
        <v>401</v>
      </c>
      <c r="Y18" s="1069">
        <v>735.95699999999999</v>
      </c>
      <c r="Z18" s="1264"/>
      <c r="AA18" s="240"/>
    </row>
    <row r="19" spans="2:27" s="228" customFormat="1" ht="12.75" customHeight="1">
      <c r="B19" s="251"/>
      <c r="C19" s="232">
        <v>12</v>
      </c>
      <c r="D19" s="233" t="s">
        <v>157</v>
      </c>
      <c r="E19" s="234" t="s">
        <v>302</v>
      </c>
      <c r="F19" s="235" t="s">
        <v>462</v>
      </c>
      <c r="G19" s="320">
        <v>2492.4989999999998</v>
      </c>
      <c r="H19" s="321">
        <v>2048.4920000000002</v>
      </c>
      <c r="I19" s="321">
        <v>2070.8739999999998</v>
      </c>
      <c r="J19" s="322">
        <v>632.67999999999995</v>
      </c>
      <c r="K19" s="322">
        <v>783.74099999999999</v>
      </c>
      <c r="L19" s="321">
        <v>2745.8710000000001</v>
      </c>
      <c r="M19" s="324" t="s">
        <v>401</v>
      </c>
      <c r="N19" s="321">
        <v>2745.8710000000001</v>
      </c>
      <c r="O19" s="324" t="s">
        <v>401</v>
      </c>
      <c r="P19" s="324" t="s">
        <v>401</v>
      </c>
      <c r="Q19" s="324" t="s">
        <v>401</v>
      </c>
      <c r="R19" s="321">
        <v>351.375</v>
      </c>
      <c r="S19" s="322">
        <v>2262.6779999999999</v>
      </c>
      <c r="T19" s="322">
        <v>2410.7040000000002</v>
      </c>
      <c r="U19" s="322" t="s">
        <v>401</v>
      </c>
      <c r="V19" s="322">
        <v>1617.0830000000001</v>
      </c>
      <c r="W19" s="324" t="s">
        <v>401</v>
      </c>
      <c r="X19" s="324" t="s">
        <v>401</v>
      </c>
      <c r="Y19" s="1069">
        <v>1346.9059999999999</v>
      </c>
      <c r="Z19" s="1264"/>
      <c r="AA19" s="240"/>
    </row>
    <row r="20" spans="2:27" s="228" customFormat="1" ht="12.75" customHeight="1">
      <c r="B20" s="251"/>
      <c r="C20" s="232">
        <v>13</v>
      </c>
      <c r="D20" s="233" t="s">
        <v>158</v>
      </c>
      <c r="E20" s="234" t="s">
        <v>303</v>
      </c>
      <c r="F20" s="235" t="s">
        <v>462</v>
      </c>
      <c r="G20" s="320">
        <v>705.35299999999995</v>
      </c>
      <c r="H20" s="321">
        <v>1196.8240000000001</v>
      </c>
      <c r="I20" s="321">
        <v>1252.1320000000001</v>
      </c>
      <c r="J20" s="322">
        <v>461.976</v>
      </c>
      <c r="K20" s="322">
        <v>697.88099999999997</v>
      </c>
      <c r="L20" s="321">
        <v>1489.328</v>
      </c>
      <c r="M20" s="324" t="s">
        <v>401</v>
      </c>
      <c r="N20" s="321">
        <v>1495.2940000000001</v>
      </c>
      <c r="O20" s="324" t="s">
        <v>401</v>
      </c>
      <c r="P20" s="324" t="s">
        <v>401</v>
      </c>
      <c r="Q20" s="324" t="s">
        <v>401</v>
      </c>
      <c r="R20" s="321">
        <v>84.751000000000005</v>
      </c>
      <c r="S20" s="322">
        <v>1365.211</v>
      </c>
      <c r="T20" s="322">
        <v>1299.433</v>
      </c>
      <c r="U20" s="322">
        <v>43.103000000000002</v>
      </c>
      <c r="V20" s="322">
        <v>555.1</v>
      </c>
      <c r="W20" s="324" t="s">
        <v>401</v>
      </c>
      <c r="X20" s="324" t="s">
        <v>401</v>
      </c>
      <c r="Y20" s="1069">
        <v>99.882000000000005</v>
      </c>
      <c r="Z20" s="1264"/>
      <c r="AA20" s="240"/>
    </row>
    <row r="21" spans="2:27" s="228" customFormat="1" ht="12.75" customHeight="1">
      <c r="B21" s="251"/>
      <c r="C21" s="232">
        <v>14</v>
      </c>
      <c r="D21" s="233" t="s">
        <v>231</v>
      </c>
      <c r="E21" s="234" t="s">
        <v>304</v>
      </c>
      <c r="F21" s="235" t="s">
        <v>462</v>
      </c>
      <c r="G21" s="320">
        <v>5680.2290000000003</v>
      </c>
      <c r="H21" s="321">
        <v>5998.6710000000003</v>
      </c>
      <c r="I21" s="321">
        <v>5993.8459999999995</v>
      </c>
      <c r="J21" s="322">
        <v>5292.3959999999997</v>
      </c>
      <c r="K21" s="322">
        <v>5242.1180000000004</v>
      </c>
      <c r="L21" s="321">
        <v>5998.6710000000003</v>
      </c>
      <c r="M21" s="321">
        <v>5885.2150000000001</v>
      </c>
      <c r="N21" s="321">
        <v>5690.7129999999997</v>
      </c>
      <c r="O21" s="324" t="s">
        <v>401</v>
      </c>
      <c r="P21" s="324" t="s">
        <v>401</v>
      </c>
      <c r="Q21" s="324" t="s">
        <v>401</v>
      </c>
      <c r="R21" s="321">
        <v>570.90800000000002</v>
      </c>
      <c r="S21" s="322">
        <v>5927.4189999999999</v>
      </c>
      <c r="T21" s="322">
        <v>5517.92</v>
      </c>
      <c r="U21" s="322">
        <v>954.47199999999998</v>
      </c>
      <c r="V21" s="322">
        <v>4147.7960000000003</v>
      </c>
      <c r="W21" s="324" t="s">
        <v>401</v>
      </c>
      <c r="X21" s="324" t="s">
        <v>401</v>
      </c>
      <c r="Y21" s="1069">
        <v>5117.5370000000003</v>
      </c>
      <c r="Z21" s="1264"/>
      <c r="AA21" s="240"/>
    </row>
    <row r="22" spans="2:27" s="228" customFormat="1" ht="12.75" customHeight="1">
      <c r="B22" s="251"/>
      <c r="C22" s="232">
        <v>15</v>
      </c>
      <c r="D22" s="233" t="s">
        <v>160</v>
      </c>
      <c r="E22" s="234" t="s">
        <v>305</v>
      </c>
      <c r="F22" s="235" t="s">
        <v>462</v>
      </c>
      <c r="G22" s="320">
        <v>609.89400000000001</v>
      </c>
      <c r="H22" s="321">
        <v>2709.529</v>
      </c>
      <c r="I22" s="321">
        <v>2995.81</v>
      </c>
      <c r="J22" s="322">
        <v>2747.681</v>
      </c>
      <c r="K22" s="322">
        <v>2787.85</v>
      </c>
      <c r="L22" s="321">
        <v>2995.81</v>
      </c>
      <c r="M22" s="321">
        <v>2759.0039999999999</v>
      </c>
      <c r="N22" s="321">
        <v>2707.848</v>
      </c>
      <c r="O22" s="324" t="s">
        <v>401</v>
      </c>
      <c r="P22" s="324" t="s">
        <v>401</v>
      </c>
      <c r="Q22" s="324" t="s">
        <v>401</v>
      </c>
      <c r="R22" s="321">
        <v>234.559</v>
      </c>
      <c r="S22" s="322">
        <v>2833.723</v>
      </c>
      <c r="T22" s="322">
        <v>2530.788</v>
      </c>
      <c r="U22" s="322">
        <v>761.63699999999994</v>
      </c>
      <c r="V22" s="322">
        <v>1230.92</v>
      </c>
      <c r="W22" s="324" t="s">
        <v>401</v>
      </c>
      <c r="X22" s="324" t="s">
        <v>401</v>
      </c>
      <c r="Y22" s="1069">
        <v>107.696</v>
      </c>
      <c r="Z22" s="1264"/>
      <c r="AA22" s="240"/>
    </row>
    <row r="23" spans="2:27" s="228" customFormat="1" ht="12.75" customHeight="1">
      <c r="B23" s="251"/>
      <c r="C23" s="232">
        <v>16</v>
      </c>
      <c r="D23" s="233" t="s">
        <v>161</v>
      </c>
      <c r="E23" s="234" t="s">
        <v>306</v>
      </c>
      <c r="F23" s="235" t="s">
        <v>462</v>
      </c>
      <c r="G23" s="320">
        <v>25462.108</v>
      </c>
      <c r="H23" s="321">
        <v>26215.281999999999</v>
      </c>
      <c r="I23" s="321">
        <v>26215.281999999999</v>
      </c>
      <c r="J23" s="322">
        <v>26205.613000000001</v>
      </c>
      <c r="K23" s="322">
        <v>26205.613000000001</v>
      </c>
      <c r="L23" s="321">
        <v>26215.281999999999</v>
      </c>
      <c r="M23" s="335" t="s">
        <v>401</v>
      </c>
      <c r="N23" s="321">
        <v>23614.652999999998</v>
      </c>
      <c r="O23" s="324" t="s">
        <v>401</v>
      </c>
      <c r="P23" s="321">
        <v>21534.085999999999</v>
      </c>
      <c r="Q23" s="324" t="s">
        <v>401</v>
      </c>
      <c r="R23" s="321">
        <v>10330.579</v>
      </c>
      <c r="S23" s="322">
        <v>26207.003000000001</v>
      </c>
      <c r="T23" s="322">
        <v>26215.281999999999</v>
      </c>
      <c r="U23" s="322">
        <v>9900.768</v>
      </c>
      <c r="V23" s="322">
        <v>22152.699000000001</v>
      </c>
      <c r="W23" s="324" t="s">
        <v>401</v>
      </c>
      <c r="X23" s="324" t="s">
        <v>401</v>
      </c>
      <c r="Y23" s="1069">
        <v>15136.944</v>
      </c>
      <c r="Z23" s="1264"/>
      <c r="AA23" s="240"/>
    </row>
    <row r="24" spans="2:27" s="228" customFormat="1" ht="12.75" customHeight="1">
      <c r="B24" s="251"/>
      <c r="C24" s="232">
        <v>17</v>
      </c>
      <c r="D24" s="233" t="s">
        <v>162</v>
      </c>
      <c r="E24" s="234" t="s">
        <v>307</v>
      </c>
      <c r="F24" s="235" t="s">
        <v>462</v>
      </c>
      <c r="G24" s="320">
        <v>11297.995999999999</v>
      </c>
      <c r="H24" s="321">
        <v>14066.232</v>
      </c>
      <c r="I24" s="321">
        <v>14125.474</v>
      </c>
      <c r="J24" s="322">
        <v>13159.321</v>
      </c>
      <c r="K24" s="322">
        <v>13839.691999999999</v>
      </c>
      <c r="L24" s="321">
        <v>14104.868</v>
      </c>
      <c r="M24" s="324" t="s">
        <v>401</v>
      </c>
      <c r="N24" s="321">
        <v>13966.974</v>
      </c>
      <c r="O24" s="324" t="s">
        <v>401</v>
      </c>
      <c r="P24" s="335" t="s">
        <v>401</v>
      </c>
      <c r="Q24" s="324" t="s">
        <v>401</v>
      </c>
      <c r="R24" s="321" t="s">
        <v>401</v>
      </c>
      <c r="S24" s="322">
        <v>14002.752</v>
      </c>
      <c r="T24" s="322">
        <v>13999.514999999999</v>
      </c>
      <c r="U24" s="322">
        <v>2514.0039999999999</v>
      </c>
      <c r="V24" s="322">
        <v>12204.402</v>
      </c>
      <c r="W24" s="324" t="s">
        <v>401</v>
      </c>
      <c r="X24" s="324" t="s">
        <v>401</v>
      </c>
      <c r="Y24" s="1069">
        <v>12773.677</v>
      </c>
      <c r="Z24" s="1264"/>
      <c r="AA24" s="240"/>
    </row>
    <row r="25" spans="2:27" s="228" customFormat="1" ht="12.75" customHeight="1">
      <c r="B25" s="251" t="s">
        <v>232</v>
      </c>
      <c r="C25" s="232">
        <v>18</v>
      </c>
      <c r="D25" s="233" t="s">
        <v>163</v>
      </c>
      <c r="E25" s="234" t="s">
        <v>308</v>
      </c>
      <c r="F25" s="235" t="s">
        <v>462</v>
      </c>
      <c r="G25" s="320">
        <v>4681.67</v>
      </c>
      <c r="H25" s="321">
        <v>10270.867</v>
      </c>
      <c r="I25" s="321">
        <v>10311.772000000001</v>
      </c>
      <c r="J25" s="322">
        <v>9759.7199999999993</v>
      </c>
      <c r="K25" s="322">
        <v>10175.047</v>
      </c>
      <c r="L25" s="321">
        <v>10399.954</v>
      </c>
      <c r="M25" s="324" t="s">
        <v>401</v>
      </c>
      <c r="N25" s="321">
        <v>9576.0390000000007</v>
      </c>
      <c r="O25" s="324" t="s">
        <v>401</v>
      </c>
      <c r="P25" s="324" t="s">
        <v>401</v>
      </c>
      <c r="Q25" s="324" t="s">
        <v>401</v>
      </c>
      <c r="R25" s="321">
        <v>3195.9389999999999</v>
      </c>
      <c r="S25" s="322">
        <v>10379.121999999999</v>
      </c>
      <c r="T25" s="322">
        <v>9265.1669999999995</v>
      </c>
      <c r="U25" s="322">
        <v>116.61799999999999</v>
      </c>
      <c r="V25" s="322">
        <v>6923.3990000000003</v>
      </c>
      <c r="W25" s="324" t="s">
        <v>401</v>
      </c>
      <c r="X25" s="324" t="s">
        <v>401</v>
      </c>
      <c r="Y25" s="1069">
        <v>4107.8670000000002</v>
      </c>
      <c r="Z25" s="1264"/>
      <c r="AA25" s="240"/>
    </row>
    <row r="26" spans="2:27" s="228" customFormat="1" ht="12.75" customHeight="1">
      <c r="B26" s="251"/>
      <c r="C26" s="232">
        <v>19</v>
      </c>
      <c r="D26" s="233" t="s">
        <v>164</v>
      </c>
      <c r="E26" s="234" t="s">
        <v>309</v>
      </c>
      <c r="F26" s="235" t="s">
        <v>462</v>
      </c>
      <c r="G26" s="320">
        <v>746.75900000000001</v>
      </c>
      <c r="H26" s="321">
        <v>3109.9340000000002</v>
      </c>
      <c r="I26" s="321">
        <v>3041.2440000000001</v>
      </c>
      <c r="J26" s="322">
        <v>2286.7060000000001</v>
      </c>
      <c r="K26" s="322">
        <v>2919.2669999999998</v>
      </c>
      <c r="L26" s="321">
        <v>3197.3449999999998</v>
      </c>
      <c r="M26" s="324" t="s">
        <v>401</v>
      </c>
      <c r="N26" s="321">
        <v>2815.6909999999998</v>
      </c>
      <c r="O26" s="324" t="s">
        <v>401</v>
      </c>
      <c r="P26" s="324" t="s">
        <v>401</v>
      </c>
      <c r="Q26" s="324" t="s">
        <v>401</v>
      </c>
      <c r="R26" s="321">
        <v>2159.2730000000001</v>
      </c>
      <c r="S26" s="322">
        <v>2913.2469999999998</v>
      </c>
      <c r="T26" s="322">
        <v>2989.2559999999999</v>
      </c>
      <c r="U26" s="322">
        <v>293.51400000000001</v>
      </c>
      <c r="V26" s="322">
        <v>1374.8150000000001</v>
      </c>
      <c r="W26" s="324" t="s">
        <v>401</v>
      </c>
      <c r="X26" s="324" t="s">
        <v>401</v>
      </c>
      <c r="Y26" s="1069">
        <v>46.146000000000001</v>
      </c>
      <c r="Z26" s="1264"/>
      <c r="AA26" s="240"/>
    </row>
    <row r="27" spans="2:27" s="228" customFormat="1" ht="12.75" customHeight="1">
      <c r="B27" s="251"/>
      <c r="C27" s="232">
        <v>20</v>
      </c>
      <c r="D27" s="233" t="s">
        <v>165</v>
      </c>
      <c r="E27" s="234" t="s">
        <v>310</v>
      </c>
      <c r="F27" s="235" t="s">
        <v>462</v>
      </c>
      <c r="G27" s="320">
        <v>2.613</v>
      </c>
      <c r="H27" s="321">
        <v>57.400456583369291</v>
      </c>
      <c r="I27" s="321">
        <v>64.339456583369284</v>
      </c>
      <c r="J27" s="322">
        <v>27.119</v>
      </c>
      <c r="K27" s="322">
        <v>29.062999999999999</v>
      </c>
      <c r="L27" s="321">
        <v>107.65550858336928</v>
      </c>
      <c r="M27" s="324" t="s">
        <v>401</v>
      </c>
      <c r="N27" s="321">
        <v>73.117999999999995</v>
      </c>
      <c r="O27" s="324" t="s">
        <v>401</v>
      </c>
      <c r="P27" s="324" t="s">
        <v>401</v>
      </c>
      <c r="Q27" s="324" t="s">
        <v>401</v>
      </c>
      <c r="R27" s="321">
        <v>22.478000000000002</v>
      </c>
      <c r="S27" s="322">
        <v>27.434999999999999</v>
      </c>
      <c r="T27" s="322">
        <v>4.9569999999999999</v>
      </c>
      <c r="U27" s="322" t="s">
        <v>401</v>
      </c>
      <c r="V27" s="322" t="s">
        <v>401</v>
      </c>
      <c r="W27" s="324" t="s">
        <v>401</v>
      </c>
      <c r="X27" s="324" t="s">
        <v>401</v>
      </c>
      <c r="Y27" s="1069" t="s">
        <v>401</v>
      </c>
      <c r="Z27" s="1264"/>
      <c r="AA27" s="240"/>
    </row>
    <row r="28" spans="2:27" s="228" customFormat="1" ht="12.75" customHeight="1">
      <c r="B28" s="251"/>
      <c r="C28" s="232">
        <v>21</v>
      </c>
      <c r="D28" s="233" t="s">
        <v>228</v>
      </c>
      <c r="E28" s="234" t="s">
        <v>311</v>
      </c>
      <c r="F28" s="235" t="s">
        <v>462</v>
      </c>
      <c r="G28" s="320">
        <v>4945.3540000000003</v>
      </c>
      <c r="H28" s="321">
        <v>6547.2460000000001</v>
      </c>
      <c r="I28" s="321">
        <v>6178.9939999999997</v>
      </c>
      <c r="J28" s="322">
        <v>5656.692</v>
      </c>
      <c r="K28" s="322">
        <v>5775.09</v>
      </c>
      <c r="L28" s="321">
        <v>6547.2460000000001</v>
      </c>
      <c r="M28" s="324" t="s">
        <v>401</v>
      </c>
      <c r="N28" s="321">
        <v>6126.4489999999996</v>
      </c>
      <c r="O28" s="324" t="s">
        <v>401</v>
      </c>
      <c r="P28" s="324" t="s">
        <v>401</v>
      </c>
      <c r="Q28" s="324" t="s">
        <v>401</v>
      </c>
      <c r="R28" s="321">
        <v>2730.5520000000001</v>
      </c>
      <c r="S28" s="322">
        <v>6431.933</v>
      </c>
      <c r="T28" s="322">
        <v>6547.2460000000001</v>
      </c>
      <c r="U28" s="322">
        <v>5097.3710000000001</v>
      </c>
      <c r="V28" s="322">
        <v>6192.2759999999998</v>
      </c>
      <c r="W28" s="324" t="s">
        <v>401</v>
      </c>
      <c r="X28" s="324" t="s">
        <v>401</v>
      </c>
      <c r="Y28" s="1069">
        <v>4233.8459999999995</v>
      </c>
      <c r="Z28" s="1264"/>
      <c r="AA28" s="240"/>
    </row>
    <row r="29" spans="2:27" s="228" customFormat="1" ht="12.75" customHeight="1">
      <c r="B29" s="251"/>
      <c r="C29" s="232">
        <v>22</v>
      </c>
      <c r="D29" s="233" t="s">
        <v>167</v>
      </c>
      <c r="E29" s="234" t="s">
        <v>312</v>
      </c>
      <c r="F29" s="235" t="s">
        <v>462</v>
      </c>
      <c r="G29" s="320">
        <v>12079.611000000001</v>
      </c>
      <c r="H29" s="321">
        <v>16998.364000000001</v>
      </c>
      <c r="I29" s="321">
        <v>17044.202000000001</v>
      </c>
      <c r="J29" s="322">
        <v>16862.014999999999</v>
      </c>
      <c r="K29" s="322">
        <v>14772.004999999999</v>
      </c>
      <c r="L29" s="321">
        <v>17015.683000000001</v>
      </c>
      <c r="M29" s="324" t="s">
        <v>401</v>
      </c>
      <c r="N29" s="321">
        <v>16617.036</v>
      </c>
      <c r="O29" s="324" t="s">
        <v>401</v>
      </c>
      <c r="P29" s="324" t="s">
        <v>401</v>
      </c>
      <c r="Q29" s="324" t="s">
        <v>401</v>
      </c>
      <c r="R29" s="321">
        <v>4703.3810000000003</v>
      </c>
      <c r="S29" s="322">
        <v>16962.341</v>
      </c>
      <c r="T29" s="322">
        <v>15995.058999999999</v>
      </c>
      <c r="U29" s="322">
        <v>16082.976000000001</v>
      </c>
      <c r="V29" s="322">
        <v>14843.421</v>
      </c>
      <c r="W29" s="324" t="s">
        <v>401</v>
      </c>
      <c r="X29" s="324" t="s">
        <v>401</v>
      </c>
      <c r="Y29" s="1069">
        <v>14227.136</v>
      </c>
      <c r="Z29" s="1264"/>
      <c r="AA29" s="240"/>
    </row>
    <row r="30" spans="2:27" s="228" customFormat="1" ht="12.75" customHeight="1">
      <c r="B30" s="251"/>
      <c r="C30" s="232">
        <v>23</v>
      </c>
      <c r="D30" s="233" t="s">
        <v>168</v>
      </c>
      <c r="E30" s="234" t="s">
        <v>313</v>
      </c>
      <c r="F30" s="235" t="s">
        <v>462</v>
      </c>
      <c r="G30" s="320">
        <v>4464.9620000000004</v>
      </c>
      <c r="H30" s="321">
        <v>8965.411154991516</v>
      </c>
      <c r="I30" s="321">
        <v>8928.4831549915161</v>
      </c>
      <c r="J30" s="322">
        <v>7130.0362848720179</v>
      </c>
      <c r="K30" s="322">
        <v>7588.99</v>
      </c>
      <c r="L30" s="321">
        <v>8977.8471549915175</v>
      </c>
      <c r="M30" s="324" t="s">
        <v>401</v>
      </c>
      <c r="N30" s="321">
        <v>8352.4091549915174</v>
      </c>
      <c r="O30" s="324" t="s">
        <v>401</v>
      </c>
      <c r="P30" s="324" t="s">
        <v>401</v>
      </c>
      <c r="Q30" s="324" t="s">
        <v>401</v>
      </c>
      <c r="R30" s="321">
        <v>1249.5060000000001</v>
      </c>
      <c r="S30" s="322">
        <v>8824.762870119499</v>
      </c>
      <c r="T30" s="322">
        <v>8830.5249999999996</v>
      </c>
      <c r="U30" s="322">
        <v>7517.838870119499</v>
      </c>
      <c r="V30" s="322">
        <v>7289.0871549915164</v>
      </c>
      <c r="W30" s="324" t="s">
        <v>401</v>
      </c>
      <c r="X30" s="324" t="s">
        <v>401</v>
      </c>
      <c r="Y30" s="1069">
        <v>6400.4589999999998</v>
      </c>
      <c r="Z30" s="1264"/>
      <c r="AA30" s="240"/>
    </row>
    <row r="31" spans="2:27" s="228" customFormat="1" ht="12.75" customHeight="1">
      <c r="B31" s="251"/>
      <c r="C31" s="232">
        <v>24</v>
      </c>
      <c r="D31" s="233" t="s">
        <v>169</v>
      </c>
      <c r="E31" s="234" t="s">
        <v>314</v>
      </c>
      <c r="F31" s="235" t="s">
        <v>462</v>
      </c>
      <c r="G31" s="320">
        <v>8430.5730000000003</v>
      </c>
      <c r="H31" s="321">
        <v>12496.909</v>
      </c>
      <c r="I31" s="321">
        <v>12496.909</v>
      </c>
      <c r="J31" s="322">
        <v>12443.688</v>
      </c>
      <c r="K31" s="322">
        <v>12385.516</v>
      </c>
      <c r="L31" s="321">
        <v>12496.909</v>
      </c>
      <c r="M31" s="324" t="s">
        <v>401</v>
      </c>
      <c r="N31" s="321">
        <v>11616.933000000001</v>
      </c>
      <c r="O31" s="324" t="s">
        <v>401</v>
      </c>
      <c r="P31" s="324" t="s">
        <v>401</v>
      </c>
      <c r="Q31" s="324" t="s">
        <v>401</v>
      </c>
      <c r="R31" s="321">
        <v>3727.9780000000001</v>
      </c>
      <c r="S31" s="322">
        <v>12496.909</v>
      </c>
      <c r="T31" s="322">
        <v>12496.909</v>
      </c>
      <c r="U31" s="322">
        <v>9314.598</v>
      </c>
      <c r="V31" s="322">
        <v>10470.941999999999</v>
      </c>
      <c r="W31" s="324" t="s">
        <v>401</v>
      </c>
      <c r="X31" s="324" t="s">
        <v>401</v>
      </c>
      <c r="Y31" s="1069">
        <v>5770.7529999999997</v>
      </c>
      <c r="Z31" s="1264"/>
      <c r="AA31" s="240"/>
    </row>
    <row r="32" spans="2:27" s="228" customFormat="1" ht="12.75" customHeight="1">
      <c r="B32" s="251"/>
      <c r="C32" s="232">
        <v>25</v>
      </c>
      <c r="D32" s="233" t="s">
        <v>170</v>
      </c>
      <c r="E32" s="234" t="s">
        <v>315</v>
      </c>
      <c r="F32" s="235" t="s">
        <v>462</v>
      </c>
      <c r="G32" s="320">
        <v>2989.4949999999999</v>
      </c>
      <c r="H32" s="321">
        <v>8471.1759999999995</v>
      </c>
      <c r="I32" s="321">
        <v>8511.8459999999995</v>
      </c>
      <c r="J32" s="322">
        <v>7261.8710000000001</v>
      </c>
      <c r="K32" s="322">
        <v>7395.19</v>
      </c>
      <c r="L32" s="321">
        <v>8497.5580000000009</v>
      </c>
      <c r="M32" s="324" t="s">
        <v>401</v>
      </c>
      <c r="N32" s="321">
        <v>7951.5370000000003</v>
      </c>
      <c r="O32" s="324" t="s">
        <v>401</v>
      </c>
      <c r="P32" s="324" t="s">
        <v>401</v>
      </c>
      <c r="Q32" s="324" t="s">
        <v>401</v>
      </c>
      <c r="R32" s="321">
        <v>3369.7629999999999</v>
      </c>
      <c r="S32" s="322">
        <v>8480.7279999999992</v>
      </c>
      <c r="T32" s="322">
        <v>7683.9279999999999</v>
      </c>
      <c r="U32" s="322">
        <v>5784.3519999999999</v>
      </c>
      <c r="V32" s="322">
        <v>5780.48</v>
      </c>
      <c r="W32" s="324" t="s">
        <v>401</v>
      </c>
      <c r="X32" s="324" t="s">
        <v>401</v>
      </c>
      <c r="Y32" s="1069">
        <v>4180.5379999999996</v>
      </c>
      <c r="Z32" s="1264"/>
      <c r="AA32" s="240"/>
    </row>
    <row r="33" spans="2:27" s="228" customFormat="1" ht="12.75" customHeight="1">
      <c r="B33" s="251"/>
      <c r="C33" s="232">
        <v>26</v>
      </c>
      <c r="D33" s="233" t="s">
        <v>171</v>
      </c>
      <c r="E33" s="234" t="s">
        <v>316</v>
      </c>
      <c r="F33" s="235" t="s">
        <v>462</v>
      </c>
      <c r="G33" s="320">
        <v>12780.091</v>
      </c>
      <c r="H33" s="321">
        <v>18584.673999999999</v>
      </c>
      <c r="I33" s="321">
        <v>18092.446</v>
      </c>
      <c r="J33" s="322">
        <v>17934.429</v>
      </c>
      <c r="K33" s="322">
        <v>18063.420999999998</v>
      </c>
      <c r="L33" s="321">
        <v>18092.446</v>
      </c>
      <c r="M33" s="324" t="s">
        <v>401</v>
      </c>
      <c r="N33" s="321">
        <v>17088.664000000001</v>
      </c>
      <c r="O33" s="324" t="s">
        <v>401</v>
      </c>
      <c r="P33" s="324" t="s">
        <v>401</v>
      </c>
      <c r="Q33" s="324" t="s">
        <v>401</v>
      </c>
      <c r="R33" s="321">
        <v>7666.2950000000001</v>
      </c>
      <c r="S33" s="322">
        <v>18092.446</v>
      </c>
      <c r="T33" s="322">
        <v>18025.312999999998</v>
      </c>
      <c r="U33" s="322">
        <v>13125.92</v>
      </c>
      <c r="V33" s="322">
        <v>12777.245999999999</v>
      </c>
      <c r="W33" s="324" t="s">
        <v>401</v>
      </c>
      <c r="X33" s="324" t="s">
        <v>401</v>
      </c>
      <c r="Y33" s="1069">
        <v>4470.6009999999997</v>
      </c>
      <c r="Z33" s="1264"/>
      <c r="AA33" s="240"/>
    </row>
    <row r="34" spans="2:27" s="228" customFormat="1" ht="12.75" customHeight="1">
      <c r="B34" s="251"/>
      <c r="C34" s="232">
        <v>27</v>
      </c>
      <c r="D34" s="233" t="s">
        <v>172</v>
      </c>
      <c r="E34" s="234" t="s">
        <v>317</v>
      </c>
      <c r="F34" s="235" t="s">
        <v>462</v>
      </c>
      <c r="G34" s="320">
        <v>2892.9769999999999</v>
      </c>
      <c r="H34" s="321">
        <v>5239.1009583965224</v>
      </c>
      <c r="I34" s="321">
        <v>5538.5079583965226</v>
      </c>
      <c r="J34" s="322">
        <v>5042.732958396522</v>
      </c>
      <c r="K34" s="322">
        <v>5194.5329583965222</v>
      </c>
      <c r="L34" s="321">
        <v>5566.1850103267398</v>
      </c>
      <c r="M34" s="324" t="s">
        <v>401</v>
      </c>
      <c r="N34" s="321">
        <v>4401.9389583965221</v>
      </c>
      <c r="O34" s="324" t="s">
        <v>401</v>
      </c>
      <c r="P34" s="324" t="s">
        <v>401</v>
      </c>
      <c r="Q34" s="324" t="s">
        <v>401</v>
      </c>
      <c r="R34" s="321">
        <v>563.58299999999997</v>
      </c>
      <c r="S34" s="322">
        <v>5264.1419583965226</v>
      </c>
      <c r="T34" s="322">
        <v>5251.0759583965228</v>
      </c>
      <c r="U34" s="322">
        <v>2354.9070000000002</v>
      </c>
      <c r="V34" s="322">
        <v>2176.4470000000001</v>
      </c>
      <c r="W34" s="324" t="s">
        <v>401</v>
      </c>
      <c r="X34" s="324" t="s">
        <v>401</v>
      </c>
      <c r="Y34" s="1069" t="s">
        <v>401</v>
      </c>
      <c r="Z34" s="1264"/>
      <c r="AA34" s="240"/>
    </row>
    <row r="35" spans="2:27" s="228" customFormat="1" ht="12.75" customHeight="1">
      <c r="B35" s="251"/>
      <c r="C35" s="232">
        <v>28</v>
      </c>
      <c r="D35" s="233" t="s">
        <v>173</v>
      </c>
      <c r="E35" s="234" t="s">
        <v>318</v>
      </c>
      <c r="F35" s="235" t="s">
        <v>462</v>
      </c>
      <c r="G35" s="320">
        <v>5887.8590000000004</v>
      </c>
      <c r="H35" s="321">
        <v>14742.51</v>
      </c>
      <c r="I35" s="321">
        <v>14763.281999999999</v>
      </c>
      <c r="J35" s="322">
        <v>14448.179</v>
      </c>
      <c r="K35" s="322">
        <v>14448.179</v>
      </c>
      <c r="L35" s="321">
        <v>14763.281999999999</v>
      </c>
      <c r="M35" s="324" t="s">
        <v>401</v>
      </c>
      <c r="N35" s="321">
        <v>13433.503000000001</v>
      </c>
      <c r="O35" s="324" t="s">
        <v>401</v>
      </c>
      <c r="P35" s="324" t="s">
        <v>401</v>
      </c>
      <c r="Q35" s="324" t="s">
        <v>401</v>
      </c>
      <c r="R35" s="321">
        <v>710.024</v>
      </c>
      <c r="S35" s="322">
        <v>14763.281999999999</v>
      </c>
      <c r="T35" s="322">
        <v>14218.412</v>
      </c>
      <c r="U35" s="322">
        <v>1362.7829999999999</v>
      </c>
      <c r="V35" s="322">
        <v>8298.8359999999993</v>
      </c>
      <c r="W35" s="324" t="s">
        <v>401</v>
      </c>
      <c r="X35" s="324" t="s">
        <v>401</v>
      </c>
      <c r="Y35" s="1069">
        <v>506.42899999999997</v>
      </c>
      <c r="Z35" s="1264"/>
      <c r="AA35" s="240"/>
    </row>
    <row r="36" spans="2:27" s="228" customFormat="1" ht="12.75" customHeight="1">
      <c r="B36" s="251"/>
      <c r="C36" s="232">
        <v>29</v>
      </c>
      <c r="D36" s="233" t="s">
        <v>174</v>
      </c>
      <c r="E36" s="234" t="s">
        <v>319</v>
      </c>
      <c r="F36" s="235" t="s">
        <v>462</v>
      </c>
      <c r="G36" s="320">
        <v>6468.9989999999998</v>
      </c>
      <c r="H36" s="321">
        <v>16302.566999999999</v>
      </c>
      <c r="I36" s="321">
        <v>16302.566999999999</v>
      </c>
      <c r="J36" s="322">
        <v>14856.37</v>
      </c>
      <c r="K36" s="322">
        <v>15043.79</v>
      </c>
      <c r="L36" s="321">
        <v>16302.566999999999</v>
      </c>
      <c r="M36" s="324" t="s">
        <v>401</v>
      </c>
      <c r="N36" s="321">
        <v>13395.366</v>
      </c>
      <c r="O36" s="324" t="s">
        <v>401</v>
      </c>
      <c r="P36" s="324" t="s">
        <v>401</v>
      </c>
      <c r="Q36" s="324" t="s">
        <v>401</v>
      </c>
      <c r="R36" s="321">
        <v>8660.3799999999992</v>
      </c>
      <c r="S36" s="322">
        <v>16276.262000000001</v>
      </c>
      <c r="T36" s="322">
        <v>15109.282999999999</v>
      </c>
      <c r="U36" s="322">
        <v>8692.652</v>
      </c>
      <c r="V36" s="322">
        <v>10319.074000000001</v>
      </c>
      <c r="W36" s="324" t="s">
        <v>401</v>
      </c>
      <c r="X36" s="324" t="s">
        <v>401</v>
      </c>
      <c r="Y36" s="1069">
        <v>3134.1750000000002</v>
      </c>
      <c r="Z36" s="1264"/>
      <c r="AA36" s="240"/>
    </row>
    <row r="37" spans="2:27" s="228" customFormat="1" ht="12.75" customHeight="1">
      <c r="B37" s="251"/>
      <c r="C37" s="232">
        <v>30</v>
      </c>
      <c r="D37" s="233" t="s">
        <v>175</v>
      </c>
      <c r="E37" s="234" t="s">
        <v>320</v>
      </c>
      <c r="F37" s="253" t="s">
        <v>462</v>
      </c>
      <c r="G37" s="336">
        <v>98.581999999999994</v>
      </c>
      <c r="H37" s="321">
        <v>4561.07</v>
      </c>
      <c r="I37" s="321">
        <v>4713.2223144858153</v>
      </c>
      <c r="J37" s="322">
        <v>3832.3229999999999</v>
      </c>
      <c r="K37" s="322">
        <v>4432.808</v>
      </c>
      <c r="L37" s="321">
        <v>4799.5038364847742</v>
      </c>
      <c r="M37" s="324" t="s">
        <v>401</v>
      </c>
      <c r="N37" s="321">
        <v>4071.3684502954679</v>
      </c>
      <c r="O37" s="324" t="s">
        <v>401</v>
      </c>
      <c r="P37" s="324" t="s">
        <v>401</v>
      </c>
      <c r="Q37" s="324" t="s">
        <v>401</v>
      </c>
      <c r="R37" s="321" t="s">
        <v>401</v>
      </c>
      <c r="S37" s="322">
        <v>4546.9834502954682</v>
      </c>
      <c r="T37" s="322">
        <v>4472.8734502954676</v>
      </c>
      <c r="U37" s="322">
        <v>98.581999999999994</v>
      </c>
      <c r="V37" s="322">
        <v>2055.482</v>
      </c>
      <c r="W37" s="324" t="s">
        <v>401</v>
      </c>
      <c r="X37" s="324" t="s">
        <v>401</v>
      </c>
      <c r="Y37" s="1071" t="s">
        <v>401</v>
      </c>
      <c r="Z37" s="1265"/>
      <c r="AA37" s="240"/>
    </row>
    <row r="38" spans="2:27" s="228" customFormat="1" ht="12.75" customHeight="1">
      <c r="B38" s="251"/>
      <c r="C38" s="232">
        <v>31</v>
      </c>
      <c r="D38" s="233" t="s">
        <v>176</v>
      </c>
      <c r="E38" s="234" t="s">
        <v>321</v>
      </c>
      <c r="F38" s="253" t="s">
        <v>462</v>
      </c>
      <c r="G38" s="336">
        <v>58443.877999999997</v>
      </c>
      <c r="H38" s="321">
        <v>65431.53</v>
      </c>
      <c r="I38" s="321">
        <v>65431.53</v>
      </c>
      <c r="J38" s="322">
        <v>63444.461000000003</v>
      </c>
      <c r="K38" s="322">
        <v>64670.175000000003</v>
      </c>
      <c r="L38" s="321">
        <v>65393.595999999998</v>
      </c>
      <c r="M38" s="324" t="s">
        <v>401</v>
      </c>
      <c r="N38" s="321">
        <v>59564.345999999998</v>
      </c>
      <c r="O38" s="324" t="s">
        <v>401</v>
      </c>
      <c r="P38" s="324" t="s">
        <v>401</v>
      </c>
      <c r="Q38" s="324" t="s">
        <v>401</v>
      </c>
      <c r="R38" s="321">
        <v>45383.15</v>
      </c>
      <c r="S38" s="322">
        <v>65415.701000000001</v>
      </c>
      <c r="T38" s="337">
        <v>64461.745000000003</v>
      </c>
      <c r="U38" s="322">
        <v>57837.286</v>
      </c>
      <c r="V38" s="322">
        <v>60511.614999999998</v>
      </c>
      <c r="W38" s="324" t="s">
        <v>401</v>
      </c>
      <c r="X38" s="324" t="s">
        <v>401</v>
      </c>
      <c r="Y38" s="1071">
        <v>51554.63</v>
      </c>
      <c r="Z38" s="1263"/>
    </row>
    <row r="39" spans="2:27" s="228" customFormat="1" ht="12.75" customHeight="1">
      <c r="B39" s="251"/>
      <c r="C39" s="232">
        <v>32</v>
      </c>
      <c r="D39" s="233" t="s">
        <v>229</v>
      </c>
      <c r="E39" s="234" t="s">
        <v>322</v>
      </c>
      <c r="F39" s="235" t="s">
        <v>462</v>
      </c>
      <c r="G39" s="320">
        <v>1682.364</v>
      </c>
      <c r="H39" s="321">
        <v>3027.6790000000001</v>
      </c>
      <c r="I39" s="321">
        <v>2686.6869999999999</v>
      </c>
      <c r="J39" s="322">
        <v>2261.04</v>
      </c>
      <c r="K39" s="322">
        <v>2315.6089999999999</v>
      </c>
      <c r="L39" s="321">
        <v>3055.259</v>
      </c>
      <c r="M39" s="324" t="s">
        <v>401</v>
      </c>
      <c r="N39" s="321">
        <v>2586.297</v>
      </c>
      <c r="O39" s="324" t="s">
        <v>401</v>
      </c>
      <c r="P39" s="324" t="s">
        <v>401</v>
      </c>
      <c r="Q39" s="324" t="s">
        <v>401</v>
      </c>
      <c r="R39" s="321">
        <v>667.84699999999998</v>
      </c>
      <c r="S39" s="322">
        <v>2704.1860000000001</v>
      </c>
      <c r="T39" s="322">
        <v>2637.377</v>
      </c>
      <c r="U39" s="322">
        <v>667.57799999999997</v>
      </c>
      <c r="V39" s="322">
        <v>2022.7529999999999</v>
      </c>
      <c r="W39" s="324" t="s">
        <v>401</v>
      </c>
      <c r="X39" s="324" t="s">
        <v>401</v>
      </c>
      <c r="Y39" s="1069">
        <v>654.77099999999996</v>
      </c>
      <c r="Z39" s="1264"/>
      <c r="AA39" s="240"/>
    </row>
    <row r="40" spans="2:27" s="228" customFormat="1" ht="12.75" customHeight="1">
      <c r="B40" s="250"/>
      <c r="C40" s="297"/>
      <c r="D40" s="304" t="s">
        <v>413</v>
      </c>
      <c r="E40" s="299" t="s">
        <v>325</v>
      </c>
      <c r="F40" s="300"/>
      <c r="G40" s="331" t="s">
        <v>401</v>
      </c>
      <c r="H40" s="332" t="s">
        <v>401</v>
      </c>
      <c r="I40" s="332" t="s">
        <v>401</v>
      </c>
      <c r="J40" s="333" t="s">
        <v>401</v>
      </c>
      <c r="K40" s="333" t="s">
        <v>401</v>
      </c>
      <c r="L40" s="332" t="s">
        <v>401</v>
      </c>
      <c r="M40" s="324" t="s">
        <v>401</v>
      </c>
      <c r="N40" s="332" t="s">
        <v>401</v>
      </c>
      <c r="O40" s="324" t="s">
        <v>401</v>
      </c>
      <c r="P40" s="324" t="s">
        <v>401</v>
      </c>
      <c r="Q40" s="324" t="s">
        <v>401</v>
      </c>
      <c r="R40" s="332" t="s">
        <v>401</v>
      </c>
      <c r="S40" s="333" t="s">
        <v>401</v>
      </c>
      <c r="T40" s="333" t="s">
        <v>401</v>
      </c>
      <c r="U40" s="333" t="s">
        <v>401</v>
      </c>
      <c r="V40" s="333" t="s">
        <v>401</v>
      </c>
      <c r="W40" s="324" t="s">
        <v>401</v>
      </c>
      <c r="X40" s="324" t="s">
        <v>401</v>
      </c>
      <c r="Y40" s="1070" t="s">
        <v>401</v>
      </c>
      <c r="Z40" s="1264"/>
      <c r="AA40" s="240"/>
    </row>
    <row r="41" spans="2:27" s="228" customFormat="1" ht="12.75" customHeight="1">
      <c r="B41" s="251" t="s">
        <v>323</v>
      </c>
      <c r="C41" s="232">
        <v>33</v>
      </c>
      <c r="D41" s="233" t="s">
        <v>179</v>
      </c>
      <c r="E41" s="234" t="s">
        <v>327</v>
      </c>
      <c r="F41" s="235" t="s">
        <v>457</v>
      </c>
      <c r="G41" s="320">
        <v>68.583399999999997</v>
      </c>
      <c r="H41" s="321">
        <v>69.669799999999995</v>
      </c>
      <c r="I41" s="321">
        <v>64.675999999999988</v>
      </c>
      <c r="J41" s="322">
        <v>43.963399999999986</v>
      </c>
      <c r="K41" s="322">
        <v>57.402599999999985</v>
      </c>
      <c r="L41" s="321">
        <v>69.782999999999987</v>
      </c>
      <c r="M41" s="324" t="s">
        <v>401</v>
      </c>
      <c r="N41" s="321">
        <v>54.439199999999985</v>
      </c>
      <c r="O41" s="324" t="s">
        <v>401</v>
      </c>
      <c r="P41" s="324" t="s">
        <v>401</v>
      </c>
      <c r="Q41" s="324" t="s">
        <v>401</v>
      </c>
      <c r="R41" s="321">
        <v>0.58240000000000014</v>
      </c>
      <c r="S41" s="322">
        <v>68.046999999999997</v>
      </c>
      <c r="T41" s="322">
        <v>69.782999999999987</v>
      </c>
      <c r="U41" s="322">
        <v>31.322999999999997</v>
      </c>
      <c r="V41" s="322">
        <v>58.814399999999992</v>
      </c>
      <c r="W41" s="324" t="s">
        <v>401</v>
      </c>
      <c r="X41" s="324" t="s">
        <v>401</v>
      </c>
      <c r="Y41" s="1069">
        <v>66.250799999999984</v>
      </c>
      <c r="Z41" s="1264"/>
      <c r="AA41" s="240"/>
    </row>
    <row r="42" spans="2:27" s="228" customFormat="1" ht="12.75" customHeight="1">
      <c r="B42" s="251" t="s">
        <v>326</v>
      </c>
      <c r="C42" s="232">
        <v>34</v>
      </c>
      <c r="D42" s="233" t="s">
        <v>180</v>
      </c>
      <c r="E42" s="234" t="s">
        <v>329</v>
      </c>
      <c r="F42" s="235" t="s">
        <v>457</v>
      </c>
      <c r="G42" s="320" t="s">
        <v>401</v>
      </c>
      <c r="H42" s="321">
        <v>9.0353999999999974</v>
      </c>
      <c r="I42" s="321">
        <v>8.4429999999999996</v>
      </c>
      <c r="J42" s="322">
        <v>1.4590000000000001</v>
      </c>
      <c r="K42" s="322">
        <v>3.5990000000000002</v>
      </c>
      <c r="L42" s="321">
        <v>13.372999999999999</v>
      </c>
      <c r="M42" s="324" t="s">
        <v>401</v>
      </c>
      <c r="N42" s="321">
        <v>9.6980000000000022</v>
      </c>
      <c r="O42" s="324" t="s">
        <v>401</v>
      </c>
      <c r="P42" s="324" t="s">
        <v>401</v>
      </c>
      <c r="Q42" s="324" t="s">
        <v>401</v>
      </c>
      <c r="R42" s="321" t="s">
        <v>401</v>
      </c>
      <c r="S42" s="322">
        <v>13.285000000000002</v>
      </c>
      <c r="T42" s="322">
        <v>11.447599999999998</v>
      </c>
      <c r="U42" s="322">
        <v>3.367</v>
      </c>
      <c r="V42" s="322">
        <v>12.536</v>
      </c>
      <c r="W42" s="324" t="s">
        <v>401</v>
      </c>
      <c r="X42" s="324" t="s">
        <v>401</v>
      </c>
      <c r="Y42" s="1069" t="s">
        <v>401</v>
      </c>
      <c r="Z42" s="1264"/>
      <c r="AA42" s="240"/>
    </row>
    <row r="43" spans="2:27" s="228" customFormat="1" ht="12.75" customHeight="1">
      <c r="B43" s="251" t="s">
        <v>328</v>
      </c>
      <c r="C43" s="232">
        <v>35</v>
      </c>
      <c r="D43" s="233" t="s">
        <v>181</v>
      </c>
      <c r="E43" s="234" t="s">
        <v>330</v>
      </c>
      <c r="F43" s="235" t="s">
        <v>457</v>
      </c>
      <c r="G43" s="320">
        <v>0.25959999999999994</v>
      </c>
      <c r="H43" s="321">
        <v>0.33040000000000003</v>
      </c>
      <c r="I43" s="321">
        <v>5.8999999999999997E-2</v>
      </c>
      <c r="J43" s="322" t="s">
        <v>401</v>
      </c>
      <c r="K43" s="322">
        <v>5.8999999999999997E-2</v>
      </c>
      <c r="L43" s="321">
        <v>0.33040000000000003</v>
      </c>
      <c r="M43" s="324" t="s">
        <v>401</v>
      </c>
      <c r="N43" s="321">
        <v>0.30580000000000002</v>
      </c>
      <c r="O43" s="324" t="s">
        <v>401</v>
      </c>
      <c r="P43" s="324" t="s">
        <v>401</v>
      </c>
      <c r="Q43" s="324" t="s">
        <v>401</v>
      </c>
      <c r="R43" s="321" t="s">
        <v>401</v>
      </c>
      <c r="S43" s="322">
        <v>0.30580000000000002</v>
      </c>
      <c r="T43" s="322">
        <v>0.30580000000000002</v>
      </c>
      <c r="U43" s="322">
        <v>0.24680000000000002</v>
      </c>
      <c r="V43" s="322" t="s">
        <v>401</v>
      </c>
      <c r="W43" s="324" t="s">
        <v>401</v>
      </c>
      <c r="X43" s="324" t="s">
        <v>401</v>
      </c>
      <c r="Y43" s="1069">
        <v>2.46E-2</v>
      </c>
      <c r="Z43" s="1264"/>
      <c r="AA43" s="240"/>
    </row>
    <row r="44" spans="2:27" s="228" customFormat="1" ht="12.75" customHeight="1">
      <c r="B44" s="251"/>
      <c r="C44" s="232">
        <v>36</v>
      </c>
      <c r="D44" s="233" t="s">
        <v>182</v>
      </c>
      <c r="E44" s="234" t="s">
        <v>331</v>
      </c>
      <c r="F44" s="235" t="s">
        <v>457</v>
      </c>
      <c r="G44" s="320">
        <v>9506.2990000000009</v>
      </c>
      <c r="H44" s="321">
        <v>62214.273000000001</v>
      </c>
      <c r="I44" s="321">
        <v>43667.771000000001</v>
      </c>
      <c r="J44" s="322">
        <v>44900.343000000001</v>
      </c>
      <c r="K44" s="322">
        <v>40012.213000000003</v>
      </c>
      <c r="L44" s="321">
        <v>51396.061999999998</v>
      </c>
      <c r="M44" s="324" t="s">
        <v>401</v>
      </c>
      <c r="N44" s="321">
        <v>29263.19</v>
      </c>
      <c r="O44" s="324" t="s">
        <v>401</v>
      </c>
      <c r="P44" s="324" t="s">
        <v>401</v>
      </c>
      <c r="Q44" s="324" t="s">
        <v>401</v>
      </c>
      <c r="R44" s="321" t="s">
        <v>401</v>
      </c>
      <c r="S44" s="322">
        <v>49652.008999999998</v>
      </c>
      <c r="T44" s="322">
        <v>45497.101999999999</v>
      </c>
      <c r="U44" s="322">
        <v>4976.9669999999996</v>
      </c>
      <c r="V44" s="322">
        <v>43469.512000000002</v>
      </c>
      <c r="W44" s="324" t="s">
        <v>401</v>
      </c>
      <c r="X44" s="324" t="s">
        <v>401</v>
      </c>
      <c r="Y44" s="1069" t="s">
        <v>401</v>
      </c>
      <c r="Z44" s="1264"/>
      <c r="AA44" s="240"/>
    </row>
    <row r="45" spans="2:27" s="228" customFormat="1" ht="12.75" customHeight="1">
      <c r="B45" s="251"/>
      <c r="C45" s="232">
        <v>37</v>
      </c>
      <c r="D45" s="233" t="s">
        <v>183</v>
      </c>
      <c r="E45" s="234" t="s">
        <v>332</v>
      </c>
      <c r="F45" s="235" t="s">
        <v>457</v>
      </c>
      <c r="G45" s="320">
        <v>32114</v>
      </c>
      <c r="H45" s="321">
        <v>48557</v>
      </c>
      <c r="I45" s="321">
        <v>40947</v>
      </c>
      <c r="J45" s="322">
        <v>14306</v>
      </c>
      <c r="K45" s="322">
        <v>17187</v>
      </c>
      <c r="L45" s="321">
        <v>41675</v>
      </c>
      <c r="M45" s="324" t="s">
        <v>401</v>
      </c>
      <c r="N45" s="321">
        <v>20532</v>
      </c>
      <c r="O45" s="324" t="s">
        <v>401</v>
      </c>
      <c r="P45" s="324" t="s">
        <v>401</v>
      </c>
      <c r="Q45" s="324" t="s">
        <v>401</v>
      </c>
      <c r="R45" s="321">
        <v>903</v>
      </c>
      <c r="S45" s="322">
        <v>34014</v>
      </c>
      <c r="T45" s="322">
        <v>29724</v>
      </c>
      <c r="U45" s="322">
        <v>4655</v>
      </c>
      <c r="V45" s="322">
        <v>19161</v>
      </c>
      <c r="W45" s="324" t="s">
        <v>401</v>
      </c>
      <c r="X45" s="324" t="s">
        <v>401</v>
      </c>
      <c r="Y45" s="1069">
        <v>21856</v>
      </c>
      <c r="Z45" s="1264"/>
      <c r="AA45" s="240"/>
    </row>
    <row r="46" spans="2:27" s="228" customFormat="1" ht="12.75" customHeight="1">
      <c r="B46" s="256"/>
      <c r="C46" s="297"/>
      <c r="D46" s="298" t="s">
        <v>415</v>
      </c>
      <c r="E46" s="299" t="s">
        <v>334</v>
      </c>
      <c r="F46" s="300"/>
      <c r="G46" s="331" t="s">
        <v>401</v>
      </c>
      <c r="H46" s="332" t="s">
        <v>401</v>
      </c>
      <c r="I46" s="332" t="s">
        <v>401</v>
      </c>
      <c r="J46" s="333" t="s">
        <v>401</v>
      </c>
      <c r="K46" s="333" t="s">
        <v>401</v>
      </c>
      <c r="L46" s="332" t="s">
        <v>401</v>
      </c>
      <c r="M46" s="332" t="s">
        <v>401</v>
      </c>
      <c r="N46" s="332" t="s">
        <v>401</v>
      </c>
      <c r="O46" s="324" t="s">
        <v>401</v>
      </c>
      <c r="P46" s="324" t="s">
        <v>401</v>
      </c>
      <c r="Q46" s="324" t="s">
        <v>401</v>
      </c>
      <c r="R46" s="332" t="s">
        <v>401</v>
      </c>
      <c r="S46" s="333" t="s">
        <v>401</v>
      </c>
      <c r="T46" s="333" t="s">
        <v>401</v>
      </c>
      <c r="U46" s="333" t="s">
        <v>401</v>
      </c>
      <c r="V46" s="333" t="s">
        <v>401</v>
      </c>
      <c r="W46" s="324" t="s">
        <v>401</v>
      </c>
      <c r="X46" s="324" t="s">
        <v>401</v>
      </c>
      <c r="Y46" s="1070" t="s">
        <v>401</v>
      </c>
      <c r="Z46" s="1264"/>
      <c r="AA46" s="240"/>
    </row>
    <row r="47" spans="2:27" s="228" customFormat="1" ht="12.75" customHeight="1">
      <c r="B47" s="251"/>
      <c r="C47" s="232">
        <v>38</v>
      </c>
      <c r="D47" s="233" t="s">
        <v>416</v>
      </c>
      <c r="E47" s="234" t="s">
        <v>335</v>
      </c>
      <c r="F47" s="235" t="s">
        <v>457</v>
      </c>
      <c r="G47" s="320" t="s">
        <v>401</v>
      </c>
      <c r="H47" s="321" t="s">
        <v>401</v>
      </c>
      <c r="I47" s="321">
        <v>0.6342000000000001</v>
      </c>
      <c r="J47" s="322" t="s">
        <v>401</v>
      </c>
      <c r="K47" s="322" t="s">
        <v>401</v>
      </c>
      <c r="L47" s="321">
        <v>0.66120000000000001</v>
      </c>
      <c r="M47" s="324" t="s">
        <v>401</v>
      </c>
      <c r="N47" s="321" t="s">
        <v>401</v>
      </c>
      <c r="O47" s="324" t="s">
        <v>401</v>
      </c>
      <c r="P47" s="324" t="s">
        <v>401</v>
      </c>
      <c r="Q47" s="324" t="s">
        <v>401</v>
      </c>
      <c r="R47" s="321" t="s">
        <v>401</v>
      </c>
      <c r="S47" s="322">
        <v>0.6342000000000001</v>
      </c>
      <c r="T47" s="322">
        <v>2.7E-2</v>
      </c>
      <c r="U47" s="322" t="s">
        <v>401</v>
      </c>
      <c r="V47" s="322" t="s">
        <v>401</v>
      </c>
      <c r="W47" s="324" t="s">
        <v>401</v>
      </c>
      <c r="X47" s="324" t="s">
        <v>401</v>
      </c>
      <c r="Y47" s="1069" t="s">
        <v>401</v>
      </c>
      <c r="Z47" s="1264"/>
      <c r="AA47" s="240"/>
    </row>
    <row r="48" spans="2:27" s="228" customFormat="1" ht="12.75" customHeight="1">
      <c r="B48" s="251" t="s">
        <v>184</v>
      </c>
      <c r="C48" s="232">
        <v>39</v>
      </c>
      <c r="D48" s="233" t="s">
        <v>417</v>
      </c>
      <c r="E48" s="234" t="s">
        <v>336</v>
      </c>
      <c r="F48" s="235" t="s">
        <v>457</v>
      </c>
      <c r="G48" s="320" t="s">
        <v>401</v>
      </c>
      <c r="H48" s="321">
        <v>0.44420000000000004</v>
      </c>
      <c r="I48" s="321">
        <v>0.44420000000000004</v>
      </c>
      <c r="J48" s="322" t="s">
        <v>401</v>
      </c>
      <c r="K48" s="322" t="s">
        <v>401</v>
      </c>
      <c r="L48" s="321">
        <v>1.0752000000000002</v>
      </c>
      <c r="M48" s="324" t="s">
        <v>401</v>
      </c>
      <c r="N48" s="321" t="s">
        <v>401</v>
      </c>
      <c r="O48" s="324" t="s">
        <v>401</v>
      </c>
      <c r="P48" s="324" t="s">
        <v>401</v>
      </c>
      <c r="Q48" s="324" t="s">
        <v>401</v>
      </c>
      <c r="R48" s="321" t="s">
        <v>401</v>
      </c>
      <c r="S48" s="322">
        <v>1.0752000000000002</v>
      </c>
      <c r="T48" s="322">
        <v>0.44420000000000004</v>
      </c>
      <c r="U48" s="322" t="s">
        <v>401</v>
      </c>
      <c r="V48" s="322">
        <v>0.44420000000000004</v>
      </c>
      <c r="W48" s="324" t="s">
        <v>401</v>
      </c>
      <c r="X48" s="324" t="s">
        <v>401</v>
      </c>
      <c r="Y48" s="1069" t="s">
        <v>401</v>
      </c>
      <c r="Z48" s="1264"/>
      <c r="AA48" s="240"/>
    </row>
    <row r="49" spans="2:27" s="228" customFormat="1" ht="12.75" customHeight="1">
      <c r="B49" s="251"/>
      <c r="C49" s="232">
        <v>40</v>
      </c>
      <c r="D49" s="233" t="s">
        <v>418</v>
      </c>
      <c r="E49" s="234" t="s">
        <v>337</v>
      </c>
      <c r="F49" s="235" t="s">
        <v>457</v>
      </c>
      <c r="G49" s="320" t="s">
        <v>401</v>
      </c>
      <c r="H49" s="321" t="s">
        <v>401</v>
      </c>
      <c r="I49" s="321">
        <v>1.5428000000000002</v>
      </c>
      <c r="J49" s="322" t="s">
        <v>401</v>
      </c>
      <c r="K49" s="322" t="s">
        <v>401</v>
      </c>
      <c r="L49" s="321">
        <v>3.4180000000000001</v>
      </c>
      <c r="M49" s="324" t="s">
        <v>401</v>
      </c>
      <c r="N49" s="321" t="s">
        <v>401</v>
      </c>
      <c r="O49" s="324" t="s">
        <v>401</v>
      </c>
      <c r="P49" s="324" t="s">
        <v>401</v>
      </c>
      <c r="Q49" s="324" t="s">
        <v>401</v>
      </c>
      <c r="R49" s="321" t="s">
        <v>401</v>
      </c>
      <c r="S49" s="322">
        <v>1.5428000000000002</v>
      </c>
      <c r="T49" s="322" t="s">
        <v>401</v>
      </c>
      <c r="U49" s="322" t="s">
        <v>401</v>
      </c>
      <c r="V49" s="322" t="s">
        <v>401</v>
      </c>
      <c r="W49" s="324" t="s">
        <v>401</v>
      </c>
      <c r="X49" s="324" t="s">
        <v>401</v>
      </c>
      <c r="Y49" s="1069" t="s">
        <v>401</v>
      </c>
      <c r="Z49" s="1264"/>
      <c r="AA49" s="240"/>
    </row>
    <row r="50" spans="2:27" s="228" customFormat="1" ht="12.75" customHeight="1">
      <c r="B50" s="251"/>
      <c r="C50" s="232">
        <v>41</v>
      </c>
      <c r="D50" s="233" t="s">
        <v>419</v>
      </c>
      <c r="E50" s="234" t="s">
        <v>338</v>
      </c>
      <c r="F50" s="235" t="s">
        <v>457</v>
      </c>
      <c r="G50" s="320" t="s">
        <v>401</v>
      </c>
      <c r="H50" s="321" t="s">
        <v>401</v>
      </c>
      <c r="I50" s="321" t="s">
        <v>401</v>
      </c>
      <c r="J50" s="322" t="s">
        <v>401</v>
      </c>
      <c r="K50" s="322" t="s">
        <v>401</v>
      </c>
      <c r="L50" s="321" t="s">
        <v>401</v>
      </c>
      <c r="M50" s="324" t="s">
        <v>401</v>
      </c>
      <c r="N50" s="321" t="s">
        <v>401</v>
      </c>
      <c r="O50" s="324" t="s">
        <v>401</v>
      </c>
      <c r="P50" s="324" t="s">
        <v>401</v>
      </c>
      <c r="Q50" s="324" t="s">
        <v>401</v>
      </c>
      <c r="R50" s="321" t="s">
        <v>401</v>
      </c>
      <c r="S50" s="322" t="s">
        <v>401</v>
      </c>
      <c r="T50" s="322" t="s">
        <v>401</v>
      </c>
      <c r="U50" s="322" t="s">
        <v>401</v>
      </c>
      <c r="V50" s="322" t="s">
        <v>401</v>
      </c>
      <c r="W50" s="324" t="s">
        <v>401</v>
      </c>
      <c r="X50" s="324" t="s">
        <v>401</v>
      </c>
      <c r="Y50" s="1069" t="s">
        <v>401</v>
      </c>
      <c r="Z50" s="1264"/>
      <c r="AA50" s="240"/>
    </row>
    <row r="51" spans="2:27" s="228" customFormat="1" ht="12.75" customHeight="1">
      <c r="B51" s="251"/>
      <c r="C51" s="232">
        <v>42</v>
      </c>
      <c r="D51" s="233" t="s">
        <v>420</v>
      </c>
      <c r="E51" s="234" t="s">
        <v>339</v>
      </c>
      <c r="F51" s="235" t="s">
        <v>457</v>
      </c>
      <c r="G51" s="320" t="s">
        <v>401</v>
      </c>
      <c r="H51" s="321">
        <v>2.3759999999999999</v>
      </c>
      <c r="I51" s="321">
        <v>0.64559999999999995</v>
      </c>
      <c r="J51" s="322" t="s">
        <v>401</v>
      </c>
      <c r="K51" s="322" t="s">
        <v>401</v>
      </c>
      <c r="L51" s="321">
        <v>3.0215999999999998</v>
      </c>
      <c r="M51" s="321">
        <v>3.0215999999999998</v>
      </c>
      <c r="N51" s="321" t="s">
        <v>401</v>
      </c>
      <c r="O51" s="324" t="s">
        <v>401</v>
      </c>
      <c r="P51" s="324" t="s">
        <v>401</v>
      </c>
      <c r="Q51" s="324" t="s">
        <v>401</v>
      </c>
      <c r="R51" s="321" t="s">
        <v>401</v>
      </c>
      <c r="S51" s="322">
        <v>3.0215999999999998</v>
      </c>
      <c r="T51" s="322">
        <v>2.3759999999999999</v>
      </c>
      <c r="U51" s="322" t="s">
        <v>401</v>
      </c>
      <c r="V51" s="322">
        <v>2.3759999999999999</v>
      </c>
      <c r="W51" s="324" t="s">
        <v>401</v>
      </c>
      <c r="X51" s="324" t="s">
        <v>401</v>
      </c>
      <c r="Y51" s="1069" t="s">
        <v>401</v>
      </c>
      <c r="Z51" s="1264"/>
      <c r="AA51" s="240"/>
    </row>
    <row r="52" spans="2:27" s="228" customFormat="1" ht="12.75" customHeight="1">
      <c r="B52" s="250"/>
      <c r="C52" s="297"/>
      <c r="D52" s="298" t="s">
        <v>421</v>
      </c>
      <c r="E52" s="299" t="s">
        <v>341</v>
      </c>
      <c r="F52" s="300"/>
      <c r="G52" s="331" t="s">
        <v>401</v>
      </c>
      <c r="H52" s="332" t="s">
        <v>401</v>
      </c>
      <c r="I52" s="332" t="s">
        <v>401</v>
      </c>
      <c r="J52" s="333" t="s">
        <v>401</v>
      </c>
      <c r="K52" s="333" t="s">
        <v>401</v>
      </c>
      <c r="L52" s="332" t="s">
        <v>401</v>
      </c>
      <c r="M52" s="324" t="s">
        <v>401</v>
      </c>
      <c r="N52" s="332" t="s">
        <v>401</v>
      </c>
      <c r="O52" s="324" t="s">
        <v>401</v>
      </c>
      <c r="P52" s="324" t="s">
        <v>401</v>
      </c>
      <c r="Q52" s="324" t="s">
        <v>401</v>
      </c>
      <c r="R52" s="332" t="s">
        <v>401</v>
      </c>
      <c r="S52" s="333" t="s">
        <v>401</v>
      </c>
      <c r="T52" s="333" t="s">
        <v>401</v>
      </c>
      <c r="U52" s="333" t="s">
        <v>401</v>
      </c>
      <c r="V52" s="333" t="s">
        <v>401</v>
      </c>
      <c r="W52" s="324" t="s">
        <v>401</v>
      </c>
      <c r="X52" s="324" t="s">
        <v>401</v>
      </c>
      <c r="Y52" s="1070" t="s">
        <v>401</v>
      </c>
      <c r="Z52" s="1264"/>
      <c r="AA52" s="240"/>
    </row>
    <row r="53" spans="2:27" s="228" customFormat="1" ht="12.75" customHeight="1">
      <c r="B53" s="251" t="s">
        <v>422</v>
      </c>
      <c r="C53" s="232">
        <v>43</v>
      </c>
      <c r="D53" s="233" t="s">
        <v>191</v>
      </c>
      <c r="E53" s="234" t="s">
        <v>342</v>
      </c>
      <c r="F53" s="235" t="s">
        <v>457</v>
      </c>
      <c r="G53" s="320">
        <v>2.2959999999999998</v>
      </c>
      <c r="H53" s="321">
        <v>7.4903999999999993</v>
      </c>
      <c r="I53" s="321">
        <v>6.7773999999999992</v>
      </c>
      <c r="J53" s="322">
        <v>2.2959999999999998</v>
      </c>
      <c r="K53" s="322" t="s">
        <v>401</v>
      </c>
      <c r="L53" s="321">
        <v>8.9459999999999997</v>
      </c>
      <c r="M53" s="324" t="s">
        <v>401</v>
      </c>
      <c r="N53" s="321">
        <v>8.6289999999999996</v>
      </c>
      <c r="O53" s="324" t="s">
        <v>401</v>
      </c>
      <c r="P53" s="324" t="s">
        <v>401</v>
      </c>
      <c r="Q53" s="324" t="s">
        <v>401</v>
      </c>
      <c r="R53" s="321">
        <v>4.1643999999999997</v>
      </c>
      <c r="S53" s="322">
        <v>7.9160000000000004</v>
      </c>
      <c r="T53" s="322">
        <v>7.5990000000000002</v>
      </c>
      <c r="U53" s="322" t="s">
        <v>401</v>
      </c>
      <c r="V53" s="322">
        <v>7.5990000000000002</v>
      </c>
      <c r="W53" s="324" t="s">
        <v>401</v>
      </c>
      <c r="X53" s="324" t="s">
        <v>401</v>
      </c>
      <c r="Y53" s="1069" t="s">
        <v>401</v>
      </c>
      <c r="Z53" s="1264"/>
      <c r="AA53" s="240"/>
    </row>
    <row r="54" spans="2:27" s="228" customFormat="1" ht="12.75" customHeight="1">
      <c r="B54" s="251" t="s">
        <v>423</v>
      </c>
      <c r="C54" s="232">
        <v>44</v>
      </c>
      <c r="D54" s="233" t="s">
        <v>192</v>
      </c>
      <c r="E54" s="234" t="s">
        <v>343</v>
      </c>
      <c r="F54" s="235" t="s">
        <v>457</v>
      </c>
      <c r="G54" s="320" t="s">
        <v>401</v>
      </c>
      <c r="H54" s="321">
        <v>15.383799999999999</v>
      </c>
      <c r="I54" s="321">
        <v>15.383799999999999</v>
      </c>
      <c r="J54" s="322" t="s">
        <v>401</v>
      </c>
      <c r="K54" s="322">
        <v>13.317600000000001</v>
      </c>
      <c r="L54" s="321">
        <v>15.383799999999999</v>
      </c>
      <c r="M54" s="324" t="s">
        <v>401</v>
      </c>
      <c r="N54" s="321" t="s">
        <v>401</v>
      </c>
      <c r="O54" s="324" t="s">
        <v>401</v>
      </c>
      <c r="P54" s="324" t="s">
        <v>401</v>
      </c>
      <c r="Q54" s="324" t="s">
        <v>401</v>
      </c>
      <c r="R54" s="321" t="s">
        <v>401</v>
      </c>
      <c r="S54" s="322">
        <v>15.383799999999999</v>
      </c>
      <c r="T54" s="322">
        <v>10.354599999999998</v>
      </c>
      <c r="U54" s="322" t="s">
        <v>401</v>
      </c>
      <c r="V54" s="322" t="s">
        <v>401</v>
      </c>
      <c r="W54" s="324" t="s">
        <v>401</v>
      </c>
      <c r="X54" s="324" t="s">
        <v>401</v>
      </c>
      <c r="Y54" s="1069">
        <v>5.6577999999999991</v>
      </c>
      <c r="Z54" s="1264"/>
      <c r="AA54" s="240"/>
    </row>
    <row r="55" spans="2:27" s="228" customFormat="1" ht="12.75" customHeight="1">
      <c r="B55" s="251"/>
      <c r="C55" s="232">
        <v>45</v>
      </c>
      <c r="D55" s="233" t="s">
        <v>193</v>
      </c>
      <c r="E55" s="234" t="s">
        <v>344</v>
      </c>
      <c r="F55" s="235" t="s">
        <v>457</v>
      </c>
      <c r="G55" s="320">
        <v>26.454199999999997</v>
      </c>
      <c r="H55" s="321">
        <v>72.776600000000002</v>
      </c>
      <c r="I55" s="321">
        <v>72.776600000000002</v>
      </c>
      <c r="J55" s="322">
        <v>26.454199999999997</v>
      </c>
      <c r="K55" s="322">
        <v>35.854600000000005</v>
      </c>
      <c r="L55" s="321">
        <v>72.776600000000002</v>
      </c>
      <c r="M55" s="324" t="s">
        <v>401</v>
      </c>
      <c r="N55" s="321">
        <v>72.776600000000002</v>
      </c>
      <c r="O55" s="324" t="s">
        <v>401</v>
      </c>
      <c r="P55" s="324" t="s">
        <v>401</v>
      </c>
      <c r="Q55" s="324" t="s">
        <v>401</v>
      </c>
      <c r="R55" s="321" t="s">
        <v>401</v>
      </c>
      <c r="S55" s="322">
        <v>72.776600000000002</v>
      </c>
      <c r="T55" s="322">
        <v>62.308800000000005</v>
      </c>
      <c r="U55" s="322" t="s">
        <v>401</v>
      </c>
      <c r="V55" s="322">
        <v>44.361800000000002</v>
      </c>
      <c r="W55" s="324" t="s">
        <v>401</v>
      </c>
      <c r="X55" s="324" t="s">
        <v>401</v>
      </c>
      <c r="Y55" s="1069" t="s">
        <v>401</v>
      </c>
      <c r="Z55" s="1264"/>
      <c r="AA55" s="240"/>
    </row>
    <row r="56" spans="2:27" s="228" customFormat="1" ht="12.75" customHeight="1">
      <c r="B56" s="251"/>
      <c r="C56" s="232">
        <v>46</v>
      </c>
      <c r="D56" s="233" t="s">
        <v>424</v>
      </c>
      <c r="E56" s="234"/>
      <c r="F56" s="235" t="s">
        <v>457</v>
      </c>
      <c r="G56" s="320" t="s">
        <v>401</v>
      </c>
      <c r="H56" s="321">
        <v>5.1547999999999989</v>
      </c>
      <c r="I56" s="321">
        <v>2.0144000000000002</v>
      </c>
      <c r="J56" s="322" t="s">
        <v>401</v>
      </c>
      <c r="K56" s="322" t="s">
        <v>401</v>
      </c>
      <c r="L56" s="321">
        <v>5.1547999999999989</v>
      </c>
      <c r="M56" s="324" t="s">
        <v>401</v>
      </c>
      <c r="N56" s="321">
        <v>5.1547999999999989</v>
      </c>
      <c r="O56" s="324" t="s">
        <v>401</v>
      </c>
      <c r="P56" s="324" t="s">
        <v>401</v>
      </c>
      <c r="Q56" s="324" t="s">
        <v>401</v>
      </c>
      <c r="R56" s="321" t="s">
        <v>401</v>
      </c>
      <c r="S56" s="322">
        <v>5.1547999999999989</v>
      </c>
      <c r="T56" s="322" t="s">
        <v>401</v>
      </c>
      <c r="U56" s="322" t="s">
        <v>401</v>
      </c>
      <c r="V56" s="322">
        <v>2.0144000000000002</v>
      </c>
      <c r="W56" s="324" t="s">
        <v>401</v>
      </c>
      <c r="X56" s="324" t="s">
        <v>401</v>
      </c>
      <c r="Y56" s="1069" t="s">
        <v>401</v>
      </c>
      <c r="Z56" s="1264"/>
      <c r="AA56" s="240"/>
    </row>
    <row r="57" spans="2:27" s="228" customFormat="1" ht="12.75" customHeight="1">
      <c r="B57" s="250"/>
      <c r="C57" s="297"/>
      <c r="D57" s="298" t="s">
        <v>425</v>
      </c>
      <c r="E57" s="299" t="s">
        <v>346</v>
      </c>
      <c r="F57" s="300"/>
      <c r="G57" s="331" t="s">
        <v>401</v>
      </c>
      <c r="H57" s="332" t="s">
        <v>401</v>
      </c>
      <c r="I57" s="332" t="s">
        <v>401</v>
      </c>
      <c r="J57" s="333" t="s">
        <v>401</v>
      </c>
      <c r="K57" s="333" t="s">
        <v>401</v>
      </c>
      <c r="L57" s="332" t="s">
        <v>401</v>
      </c>
      <c r="M57" s="324" t="s">
        <v>401</v>
      </c>
      <c r="N57" s="332" t="s">
        <v>401</v>
      </c>
      <c r="O57" s="324" t="s">
        <v>401</v>
      </c>
      <c r="P57" s="324" t="s">
        <v>401</v>
      </c>
      <c r="Q57" s="324" t="s">
        <v>401</v>
      </c>
      <c r="R57" s="332" t="s">
        <v>401</v>
      </c>
      <c r="S57" s="333" t="s">
        <v>401</v>
      </c>
      <c r="T57" s="333" t="s">
        <v>401</v>
      </c>
      <c r="U57" s="333" t="s">
        <v>401</v>
      </c>
      <c r="V57" s="333" t="s">
        <v>401</v>
      </c>
      <c r="W57" s="324" t="s">
        <v>401</v>
      </c>
      <c r="X57" s="324" t="s">
        <v>401</v>
      </c>
      <c r="Y57" s="1070" t="s">
        <v>401</v>
      </c>
      <c r="Z57" s="1264"/>
      <c r="AA57" s="240"/>
    </row>
    <row r="58" spans="2:27" s="228" customFormat="1" ht="12.75" customHeight="1">
      <c r="B58" s="251"/>
      <c r="C58" s="257">
        <v>47</v>
      </c>
      <c r="D58" s="258" t="s">
        <v>196</v>
      </c>
      <c r="E58" s="234" t="s">
        <v>347</v>
      </c>
      <c r="F58" s="235" t="s">
        <v>457</v>
      </c>
      <c r="G58" s="320" t="s">
        <v>401</v>
      </c>
      <c r="H58" s="321">
        <v>0.18939999999999999</v>
      </c>
      <c r="I58" s="321">
        <v>0.18939999999999999</v>
      </c>
      <c r="J58" s="322" t="s">
        <v>401</v>
      </c>
      <c r="K58" s="322" t="s">
        <v>401</v>
      </c>
      <c r="L58" s="321">
        <v>0.18939999999999999</v>
      </c>
      <c r="M58" s="324" t="s">
        <v>401</v>
      </c>
      <c r="N58" s="321">
        <v>0.18939999999999999</v>
      </c>
      <c r="O58" s="324" t="s">
        <v>401</v>
      </c>
      <c r="P58" s="324" t="s">
        <v>401</v>
      </c>
      <c r="Q58" s="324" t="s">
        <v>401</v>
      </c>
      <c r="R58" s="321" t="s">
        <v>401</v>
      </c>
      <c r="S58" s="322">
        <v>0.18939999999999999</v>
      </c>
      <c r="T58" s="322">
        <v>0.18939999999999999</v>
      </c>
      <c r="U58" s="322" t="s">
        <v>401</v>
      </c>
      <c r="V58" s="322">
        <v>0.18939999999999999</v>
      </c>
      <c r="W58" s="324" t="s">
        <v>401</v>
      </c>
      <c r="X58" s="324" t="s">
        <v>401</v>
      </c>
      <c r="Y58" s="1069" t="s">
        <v>401</v>
      </c>
      <c r="Z58" s="1264"/>
      <c r="AA58" s="240"/>
    </row>
    <row r="59" spans="2:27" s="228" customFormat="1" ht="12.75" customHeight="1">
      <c r="B59" s="251"/>
      <c r="C59" s="259">
        <v>48</v>
      </c>
      <c r="D59" s="260" t="s">
        <v>197</v>
      </c>
      <c r="E59" s="234" t="s">
        <v>348</v>
      </c>
      <c r="F59" s="235" t="s">
        <v>457</v>
      </c>
      <c r="G59" s="320" t="s">
        <v>401</v>
      </c>
      <c r="H59" s="321">
        <v>0.49553761658031098</v>
      </c>
      <c r="I59" s="321">
        <v>0.49553761658031098</v>
      </c>
      <c r="J59" s="322">
        <v>0.49553761658031098</v>
      </c>
      <c r="K59" s="322">
        <v>0.86586863426991934</v>
      </c>
      <c r="L59" s="321">
        <v>0.86586863426991934</v>
      </c>
      <c r="M59" s="324" t="s">
        <v>401</v>
      </c>
      <c r="N59" s="321">
        <v>0.86586863426991934</v>
      </c>
      <c r="O59" s="324" t="s">
        <v>401</v>
      </c>
      <c r="P59" s="324" t="s">
        <v>401</v>
      </c>
      <c r="Q59" s="324" t="s">
        <v>401</v>
      </c>
      <c r="R59" s="321">
        <v>0.49553761658031098</v>
      </c>
      <c r="S59" s="322">
        <v>0.86586863426991934</v>
      </c>
      <c r="T59" s="322">
        <v>0.86586863426991934</v>
      </c>
      <c r="U59" s="322" t="s">
        <v>401</v>
      </c>
      <c r="V59" s="322">
        <v>0.86586863426991934</v>
      </c>
      <c r="W59" s="324" t="s">
        <v>401</v>
      </c>
      <c r="X59" s="324" t="s">
        <v>401</v>
      </c>
      <c r="Y59" s="1069" t="s">
        <v>401</v>
      </c>
      <c r="Z59" s="1264"/>
      <c r="AA59" s="240"/>
    </row>
    <row r="60" spans="2:27" s="228" customFormat="1" ht="12.75" customHeight="1">
      <c r="B60" s="231"/>
      <c r="C60" s="257">
        <v>49</v>
      </c>
      <c r="D60" s="261" t="s">
        <v>198</v>
      </c>
      <c r="E60" s="234" t="s">
        <v>349</v>
      </c>
      <c r="F60" s="235" t="s">
        <v>457</v>
      </c>
      <c r="G60" s="320" t="s">
        <v>401</v>
      </c>
      <c r="H60" s="321">
        <v>1.6902000000000004</v>
      </c>
      <c r="I60" s="321">
        <v>1.6902000000000004</v>
      </c>
      <c r="J60" s="322" t="s">
        <v>401</v>
      </c>
      <c r="K60" s="322">
        <v>1.2228000000000001</v>
      </c>
      <c r="L60" s="321">
        <v>1.6902000000000004</v>
      </c>
      <c r="M60" s="324" t="s">
        <v>401</v>
      </c>
      <c r="N60" s="321">
        <v>1.2228000000000001</v>
      </c>
      <c r="O60" s="324" t="s">
        <v>401</v>
      </c>
      <c r="P60" s="324" t="s">
        <v>401</v>
      </c>
      <c r="Q60" s="324" t="s">
        <v>401</v>
      </c>
      <c r="R60" s="321" t="s">
        <v>401</v>
      </c>
      <c r="S60" s="322">
        <v>1.6902000000000004</v>
      </c>
      <c r="T60" s="322">
        <v>0.46740000000000004</v>
      </c>
      <c r="U60" s="322" t="s">
        <v>401</v>
      </c>
      <c r="V60" s="322">
        <v>0.46740000000000004</v>
      </c>
      <c r="W60" s="324" t="s">
        <v>401</v>
      </c>
      <c r="X60" s="324" t="s">
        <v>401</v>
      </c>
      <c r="Y60" s="1069" t="s">
        <v>401</v>
      </c>
      <c r="Z60" s="1264"/>
      <c r="AA60" s="240"/>
    </row>
    <row r="61" spans="2:27" s="228" customFormat="1" ht="12.75" customHeight="1">
      <c r="B61" s="231" t="s">
        <v>426</v>
      </c>
      <c r="C61" s="259">
        <v>50</v>
      </c>
      <c r="D61" s="233" t="s">
        <v>199</v>
      </c>
      <c r="E61" s="234" t="s">
        <v>350</v>
      </c>
      <c r="F61" s="235" t="s">
        <v>457</v>
      </c>
      <c r="G61" s="320" t="s">
        <v>401</v>
      </c>
      <c r="H61" s="321">
        <v>23.877800000000001</v>
      </c>
      <c r="I61" s="321">
        <v>23.877800000000001</v>
      </c>
      <c r="J61" s="322">
        <v>11.286</v>
      </c>
      <c r="K61" s="322">
        <v>23.877800000000001</v>
      </c>
      <c r="L61" s="321">
        <v>23.877800000000001</v>
      </c>
      <c r="M61" s="324" t="s">
        <v>401</v>
      </c>
      <c r="N61" s="321">
        <v>6.6982000000000008</v>
      </c>
      <c r="O61" s="324" t="s">
        <v>401</v>
      </c>
      <c r="P61" s="324" t="s">
        <v>401</v>
      </c>
      <c r="Q61" s="324" t="s">
        <v>401</v>
      </c>
      <c r="R61" s="321">
        <v>6.6982000000000008</v>
      </c>
      <c r="S61" s="322">
        <v>23.877800000000001</v>
      </c>
      <c r="T61" s="322">
        <v>19.29</v>
      </c>
      <c r="U61" s="322" t="s">
        <v>401</v>
      </c>
      <c r="V61" s="322">
        <v>6.6982000000000008</v>
      </c>
      <c r="W61" s="324" t="s">
        <v>401</v>
      </c>
      <c r="X61" s="324" t="s">
        <v>401</v>
      </c>
      <c r="Y61" s="1069" t="s">
        <v>401</v>
      </c>
      <c r="Z61" s="1264"/>
      <c r="AA61" s="240"/>
    </row>
    <row r="62" spans="2:27" s="228" customFormat="1" ht="12.75" customHeight="1">
      <c r="B62" s="251" t="s">
        <v>427</v>
      </c>
      <c r="C62" s="257">
        <v>51</v>
      </c>
      <c r="D62" s="233" t="s">
        <v>200</v>
      </c>
      <c r="E62" s="234" t="s">
        <v>351</v>
      </c>
      <c r="F62" s="235" t="s">
        <v>457</v>
      </c>
      <c r="G62" s="320" t="s">
        <v>401</v>
      </c>
      <c r="H62" s="321">
        <v>6.2332000000000001</v>
      </c>
      <c r="I62" s="321">
        <v>6.2332000000000001</v>
      </c>
      <c r="J62" s="322">
        <v>1.8488000000000002</v>
      </c>
      <c r="K62" s="322">
        <v>6.2332000000000001</v>
      </c>
      <c r="L62" s="321">
        <v>7.8523999999999994</v>
      </c>
      <c r="M62" s="324" t="s">
        <v>401</v>
      </c>
      <c r="N62" s="321">
        <v>4.3843999999999994</v>
      </c>
      <c r="O62" s="324" t="s">
        <v>401</v>
      </c>
      <c r="P62" s="324" t="s">
        <v>401</v>
      </c>
      <c r="Q62" s="324" t="s">
        <v>401</v>
      </c>
      <c r="R62" s="321">
        <v>4.3843999999999994</v>
      </c>
      <c r="S62" s="322">
        <v>7.8523999999999994</v>
      </c>
      <c r="T62" s="322">
        <v>7.8523999999999994</v>
      </c>
      <c r="U62" s="322" t="s">
        <v>401</v>
      </c>
      <c r="V62" s="322">
        <v>7.8523999999999994</v>
      </c>
      <c r="W62" s="324" t="s">
        <v>401</v>
      </c>
      <c r="X62" s="324" t="s">
        <v>401</v>
      </c>
      <c r="Y62" s="1069" t="s">
        <v>401</v>
      </c>
      <c r="Z62" s="1264"/>
      <c r="AA62" s="240"/>
    </row>
    <row r="63" spans="2:27" s="228" customFormat="1" ht="12.75" customHeight="1">
      <c r="B63" s="251"/>
      <c r="C63" s="259">
        <v>52</v>
      </c>
      <c r="D63" s="233" t="s">
        <v>201</v>
      </c>
      <c r="E63" s="234" t="s">
        <v>352</v>
      </c>
      <c r="F63" s="235" t="s">
        <v>457</v>
      </c>
      <c r="G63" s="320" t="s">
        <v>401</v>
      </c>
      <c r="H63" s="321" t="s">
        <v>401</v>
      </c>
      <c r="I63" s="321">
        <v>0.52079999999999993</v>
      </c>
      <c r="J63" s="322" t="s">
        <v>401</v>
      </c>
      <c r="K63" s="322" t="s">
        <v>401</v>
      </c>
      <c r="L63" s="321">
        <v>1.1485999999999998</v>
      </c>
      <c r="M63" s="324" t="s">
        <v>401</v>
      </c>
      <c r="N63" s="321">
        <v>0.62779999999999991</v>
      </c>
      <c r="O63" s="324" t="s">
        <v>401</v>
      </c>
      <c r="P63" s="324" t="s">
        <v>401</v>
      </c>
      <c r="Q63" s="324" t="s">
        <v>401</v>
      </c>
      <c r="R63" s="321">
        <v>0.62779999999999991</v>
      </c>
      <c r="S63" s="322">
        <v>0.62779999999999991</v>
      </c>
      <c r="T63" s="322">
        <v>1.1485999999999998</v>
      </c>
      <c r="U63" s="322" t="s">
        <v>401</v>
      </c>
      <c r="V63" s="322">
        <v>0.62779999999999991</v>
      </c>
      <c r="W63" s="324" t="s">
        <v>401</v>
      </c>
      <c r="X63" s="324" t="s">
        <v>401</v>
      </c>
      <c r="Y63" s="1069" t="s">
        <v>401</v>
      </c>
      <c r="Z63" s="1264"/>
      <c r="AA63" s="240"/>
    </row>
    <row r="64" spans="2:27" s="228" customFormat="1" ht="12.75" customHeight="1">
      <c r="B64" s="251"/>
      <c r="C64" s="257">
        <v>53</v>
      </c>
      <c r="D64" s="233" t="s">
        <v>202</v>
      </c>
      <c r="E64" s="234" t="s">
        <v>353</v>
      </c>
      <c r="F64" s="235" t="s">
        <v>457</v>
      </c>
      <c r="G64" s="320" t="s">
        <v>401</v>
      </c>
      <c r="H64" s="321" t="s">
        <v>401</v>
      </c>
      <c r="I64" s="321" t="s">
        <v>401</v>
      </c>
      <c r="J64" s="322" t="s">
        <v>401</v>
      </c>
      <c r="K64" s="322" t="s">
        <v>401</v>
      </c>
      <c r="L64" s="321">
        <v>0.35720000000000007</v>
      </c>
      <c r="M64" s="324" t="s">
        <v>401</v>
      </c>
      <c r="N64" s="321" t="s">
        <v>401</v>
      </c>
      <c r="O64" s="324" t="s">
        <v>401</v>
      </c>
      <c r="P64" s="324" t="s">
        <v>401</v>
      </c>
      <c r="Q64" s="324" t="s">
        <v>401</v>
      </c>
      <c r="R64" s="321" t="s">
        <v>401</v>
      </c>
      <c r="S64" s="322" t="s">
        <v>401</v>
      </c>
      <c r="T64" s="322" t="s">
        <v>401</v>
      </c>
      <c r="U64" s="322" t="s">
        <v>401</v>
      </c>
      <c r="V64" s="322" t="s">
        <v>401</v>
      </c>
      <c r="W64" s="324" t="s">
        <v>401</v>
      </c>
      <c r="X64" s="324" t="s">
        <v>401</v>
      </c>
      <c r="Y64" s="1069" t="s">
        <v>401</v>
      </c>
      <c r="Z64" s="1264"/>
      <c r="AA64" s="240"/>
    </row>
    <row r="65" spans="2:27" s="228" customFormat="1" ht="12.75" customHeight="1">
      <c r="B65" s="251"/>
      <c r="C65" s="259">
        <v>54</v>
      </c>
      <c r="D65" s="233" t="s">
        <v>203</v>
      </c>
      <c r="E65" s="234" t="s">
        <v>428</v>
      </c>
      <c r="F65" s="235" t="s">
        <v>457</v>
      </c>
      <c r="G65" s="320" t="s">
        <v>401</v>
      </c>
      <c r="H65" s="321">
        <v>15.352400000000001</v>
      </c>
      <c r="I65" s="321">
        <v>15.352400000000001</v>
      </c>
      <c r="J65" s="322" t="s">
        <v>401</v>
      </c>
      <c r="K65" s="322">
        <v>4.2737999999999996</v>
      </c>
      <c r="L65" s="321">
        <v>15.352400000000001</v>
      </c>
      <c r="M65" s="324" t="s">
        <v>401</v>
      </c>
      <c r="N65" s="321" t="s">
        <v>401</v>
      </c>
      <c r="O65" s="324" t="s">
        <v>401</v>
      </c>
      <c r="P65" s="324" t="s">
        <v>401</v>
      </c>
      <c r="Q65" s="324" t="s">
        <v>401</v>
      </c>
      <c r="R65" s="321" t="s">
        <v>401</v>
      </c>
      <c r="S65" s="322">
        <v>15.352400000000001</v>
      </c>
      <c r="T65" s="322">
        <v>12.9826</v>
      </c>
      <c r="U65" s="322" t="s">
        <v>401</v>
      </c>
      <c r="V65" s="322">
        <v>10.141200000000001</v>
      </c>
      <c r="W65" s="324" t="s">
        <v>401</v>
      </c>
      <c r="X65" s="324" t="s">
        <v>401</v>
      </c>
      <c r="Y65" s="1069" t="s">
        <v>401</v>
      </c>
      <c r="Z65" s="1264"/>
      <c r="AA65" s="240"/>
    </row>
    <row r="66" spans="2:27" s="228" customFormat="1" ht="12.75" customHeight="1">
      <c r="B66" s="262"/>
      <c r="C66" s="257">
        <v>55</v>
      </c>
      <c r="D66" s="233" t="s">
        <v>429</v>
      </c>
      <c r="E66" s="234"/>
      <c r="F66" s="235" t="s">
        <v>457</v>
      </c>
      <c r="G66" s="320">
        <v>46.669068982310392</v>
      </c>
      <c r="H66" s="321">
        <v>259.88401170932349</v>
      </c>
      <c r="I66" s="321">
        <v>259.88401170932349</v>
      </c>
      <c r="J66" s="322">
        <v>119.85033136573007</v>
      </c>
      <c r="K66" s="322">
        <v>259.88401170932349</v>
      </c>
      <c r="L66" s="321">
        <v>259.88401170932349</v>
      </c>
      <c r="M66" s="324" t="s">
        <v>401</v>
      </c>
      <c r="N66" s="321">
        <v>259.88401170932349</v>
      </c>
      <c r="O66" s="324" t="s">
        <v>401</v>
      </c>
      <c r="P66" s="324" t="s">
        <v>401</v>
      </c>
      <c r="Q66" s="324" t="s">
        <v>401</v>
      </c>
      <c r="R66" s="321">
        <v>213.2149427270131</v>
      </c>
      <c r="S66" s="322">
        <v>259.88401170932349</v>
      </c>
      <c r="T66" s="322">
        <v>259.88401170932349</v>
      </c>
      <c r="U66" s="322" t="s">
        <v>401</v>
      </c>
      <c r="V66" s="322">
        <v>259.88401170932349</v>
      </c>
      <c r="W66" s="324" t="s">
        <v>401</v>
      </c>
      <c r="X66" s="324" t="s">
        <v>401</v>
      </c>
      <c r="Y66" s="1069" t="s">
        <v>401</v>
      </c>
      <c r="Z66" s="1263"/>
      <c r="AA66" s="240"/>
    </row>
    <row r="67" spans="2:27" s="228" customFormat="1" ht="12.75" customHeight="1">
      <c r="B67" s="251" t="s">
        <v>430</v>
      </c>
      <c r="C67" s="297"/>
      <c r="D67" s="298" t="s">
        <v>431</v>
      </c>
      <c r="E67" s="299" t="s">
        <v>357</v>
      </c>
      <c r="F67" s="300"/>
      <c r="G67" s="331" t="s">
        <v>401</v>
      </c>
      <c r="H67" s="332" t="s">
        <v>401</v>
      </c>
      <c r="I67" s="332" t="s">
        <v>401</v>
      </c>
      <c r="J67" s="333" t="s">
        <v>401</v>
      </c>
      <c r="K67" s="333" t="s">
        <v>401</v>
      </c>
      <c r="L67" s="332" t="s">
        <v>401</v>
      </c>
      <c r="M67" s="324" t="s">
        <v>401</v>
      </c>
      <c r="N67" s="332" t="s">
        <v>401</v>
      </c>
      <c r="O67" s="324" t="s">
        <v>401</v>
      </c>
      <c r="P67" s="324" t="s">
        <v>401</v>
      </c>
      <c r="Q67" s="324" t="s">
        <v>401</v>
      </c>
      <c r="R67" s="332" t="s">
        <v>401</v>
      </c>
      <c r="S67" s="333" t="s">
        <v>401</v>
      </c>
      <c r="T67" s="333" t="s">
        <v>401</v>
      </c>
      <c r="U67" s="333" t="s">
        <v>401</v>
      </c>
      <c r="V67" s="333" t="s">
        <v>401</v>
      </c>
      <c r="W67" s="324" t="s">
        <v>401</v>
      </c>
      <c r="X67" s="324" t="s">
        <v>401</v>
      </c>
      <c r="Y67" s="1070" t="s">
        <v>401</v>
      </c>
      <c r="Z67" s="1264"/>
      <c r="AA67" s="240"/>
    </row>
    <row r="68" spans="2:27" s="228" customFormat="1" ht="12.75" customHeight="1">
      <c r="B68" s="263" t="s">
        <v>432</v>
      </c>
      <c r="C68" s="232">
        <v>56</v>
      </c>
      <c r="D68" s="233" t="s">
        <v>432</v>
      </c>
      <c r="E68" s="234" t="s">
        <v>358</v>
      </c>
      <c r="F68" s="235" t="s">
        <v>457</v>
      </c>
      <c r="G68" s="320">
        <v>5.0827999999999989</v>
      </c>
      <c r="H68" s="321">
        <v>8.1682000000000006</v>
      </c>
      <c r="I68" s="321">
        <v>14.938799999999999</v>
      </c>
      <c r="J68" s="322">
        <v>6.2615999999999996</v>
      </c>
      <c r="K68" s="322">
        <v>6.5467999999999993</v>
      </c>
      <c r="L68" s="321">
        <v>14.938799999999999</v>
      </c>
      <c r="M68" s="324" t="s">
        <v>401</v>
      </c>
      <c r="N68" s="321">
        <v>11.414199999999997</v>
      </c>
      <c r="O68" s="324" t="s">
        <v>401</v>
      </c>
      <c r="P68" s="324" t="s">
        <v>401</v>
      </c>
      <c r="Q68" s="324" t="s">
        <v>401</v>
      </c>
      <c r="R68" s="321" t="s">
        <v>401</v>
      </c>
      <c r="S68" s="322">
        <v>13.4748</v>
      </c>
      <c r="T68" s="322">
        <v>13.4748</v>
      </c>
      <c r="U68" s="322" t="s">
        <v>401</v>
      </c>
      <c r="V68" s="322">
        <v>12.146000000000001</v>
      </c>
      <c r="W68" s="324" t="s">
        <v>401</v>
      </c>
      <c r="X68" s="324" t="s">
        <v>401</v>
      </c>
      <c r="Y68" s="1069" t="s">
        <v>401</v>
      </c>
      <c r="Z68" s="1263"/>
      <c r="AA68" s="240"/>
    </row>
    <row r="69" spans="2:27" s="228" customFormat="1" ht="12.75" customHeight="1">
      <c r="B69" s="251" t="s">
        <v>359</v>
      </c>
      <c r="C69" s="305"/>
      <c r="D69" s="306" t="s">
        <v>433</v>
      </c>
      <c r="E69" s="288" t="s">
        <v>361</v>
      </c>
      <c r="F69" s="307"/>
      <c r="G69" s="331" t="s">
        <v>401</v>
      </c>
      <c r="H69" s="332" t="s">
        <v>401</v>
      </c>
      <c r="I69" s="332" t="s">
        <v>401</v>
      </c>
      <c r="J69" s="333" t="s">
        <v>401</v>
      </c>
      <c r="K69" s="333" t="s">
        <v>401</v>
      </c>
      <c r="L69" s="332" t="s">
        <v>401</v>
      </c>
      <c r="M69" s="324" t="s">
        <v>401</v>
      </c>
      <c r="N69" s="332" t="s">
        <v>401</v>
      </c>
      <c r="O69" s="324" t="s">
        <v>401</v>
      </c>
      <c r="P69" s="324" t="s">
        <v>401</v>
      </c>
      <c r="Q69" s="324" t="s">
        <v>401</v>
      </c>
      <c r="R69" s="332" t="s">
        <v>401</v>
      </c>
      <c r="S69" s="333" t="s">
        <v>401</v>
      </c>
      <c r="T69" s="333" t="s">
        <v>401</v>
      </c>
      <c r="U69" s="333" t="s">
        <v>401</v>
      </c>
      <c r="V69" s="333" t="s">
        <v>401</v>
      </c>
      <c r="W69" s="324" t="s">
        <v>401</v>
      </c>
      <c r="X69" s="324" t="s">
        <v>401</v>
      </c>
      <c r="Y69" s="1070" t="s">
        <v>401</v>
      </c>
      <c r="Z69" s="1264"/>
      <c r="AA69" s="240"/>
    </row>
    <row r="70" spans="2:27" s="228" customFormat="1" ht="12.75" customHeight="1">
      <c r="B70" s="251" t="s">
        <v>362</v>
      </c>
      <c r="C70" s="232">
        <v>57</v>
      </c>
      <c r="D70" s="233" t="s">
        <v>434</v>
      </c>
      <c r="E70" s="234" t="s">
        <v>363</v>
      </c>
      <c r="F70" s="235" t="s">
        <v>457</v>
      </c>
      <c r="G70" s="320" t="s">
        <v>401</v>
      </c>
      <c r="H70" s="321">
        <v>1.1714</v>
      </c>
      <c r="I70" s="321">
        <v>1.1714</v>
      </c>
      <c r="J70" s="322">
        <v>1.1714</v>
      </c>
      <c r="K70" s="322">
        <v>0.97760000000000002</v>
      </c>
      <c r="L70" s="321">
        <v>1.1714</v>
      </c>
      <c r="M70" s="324" t="s">
        <v>401</v>
      </c>
      <c r="N70" s="321">
        <v>1.1714</v>
      </c>
      <c r="O70" s="324" t="s">
        <v>401</v>
      </c>
      <c r="P70" s="324" t="s">
        <v>401</v>
      </c>
      <c r="Q70" s="324" t="s">
        <v>401</v>
      </c>
      <c r="R70" s="321" t="s">
        <v>401</v>
      </c>
      <c r="S70" s="322">
        <v>1.1714</v>
      </c>
      <c r="T70" s="322">
        <v>0.97760000000000002</v>
      </c>
      <c r="U70" s="322" t="s">
        <v>401</v>
      </c>
      <c r="V70" s="322">
        <v>0.97760000000000002</v>
      </c>
      <c r="W70" s="324" t="s">
        <v>401</v>
      </c>
      <c r="X70" s="324" t="s">
        <v>401</v>
      </c>
      <c r="Y70" s="1069" t="s">
        <v>401</v>
      </c>
      <c r="Z70" s="1263"/>
      <c r="AA70" s="240"/>
    </row>
    <row r="71" spans="2:27" s="228" customFormat="1" ht="12.75" customHeight="1">
      <c r="B71" s="251"/>
      <c r="C71" s="232">
        <v>58</v>
      </c>
      <c r="D71" s="233" t="s">
        <v>209</v>
      </c>
      <c r="E71" s="234" t="s">
        <v>364</v>
      </c>
      <c r="F71" s="235" t="s">
        <v>457</v>
      </c>
      <c r="G71" s="320" t="s">
        <v>401</v>
      </c>
      <c r="H71" s="321">
        <v>0.31739999999999996</v>
      </c>
      <c r="I71" s="321" t="s">
        <v>401</v>
      </c>
      <c r="J71" s="322">
        <v>0.31739999999999996</v>
      </c>
      <c r="K71" s="322">
        <v>0.31739999999999996</v>
      </c>
      <c r="L71" s="321">
        <v>0.31739999999999996</v>
      </c>
      <c r="M71" s="324" t="s">
        <v>401</v>
      </c>
      <c r="N71" s="321" t="s">
        <v>401</v>
      </c>
      <c r="O71" s="324" t="s">
        <v>401</v>
      </c>
      <c r="P71" s="324" t="s">
        <v>401</v>
      </c>
      <c r="Q71" s="324" t="s">
        <v>401</v>
      </c>
      <c r="R71" s="321" t="s">
        <v>401</v>
      </c>
      <c r="S71" s="322" t="s">
        <v>401</v>
      </c>
      <c r="T71" s="322">
        <v>0.31739999999999996</v>
      </c>
      <c r="U71" s="322" t="s">
        <v>401</v>
      </c>
      <c r="V71" s="322" t="s">
        <v>401</v>
      </c>
      <c r="W71" s="324" t="s">
        <v>401</v>
      </c>
      <c r="X71" s="324" t="s">
        <v>401</v>
      </c>
      <c r="Y71" s="1069" t="s">
        <v>401</v>
      </c>
      <c r="Z71" s="1263"/>
    </row>
    <row r="72" spans="2:27" s="228" customFormat="1" ht="12.75" customHeight="1">
      <c r="B72" s="264" t="s">
        <v>365</v>
      </c>
      <c r="C72" s="297"/>
      <c r="D72" s="298" t="s">
        <v>435</v>
      </c>
      <c r="E72" s="299" t="s">
        <v>436</v>
      </c>
      <c r="F72" s="307"/>
      <c r="G72" s="338" t="s">
        <v>401</v>
      </c>
      <c r="H72" s="332" t="s">
        <v>401</v>
      </c>
      <c r="I72" s="332" t="s">
        <v>401</v>
      </c>
      <c r="J72" s="333" t="s">
        <v>401</v>
      </c>
      <c r="K72" s="333" t="s">
        <v>401</v>
      </c>
      <c r="L72" s="332" t="s">
        <v>401</v>
      </c>
      <c r="M72" s="324" t="s">
        <v>401</v>
      </c>
      <c r="N72" s="332" t="s">
        <v>401</v>
      </c>
      <c r="O72" s="324" t="s">
        <v>401</v>
      </c>
      <c r="P72" s="324" t="s">
        <v>401</v>
      </c>
      <c r="Q72" s="324" t="s">
        <v>401</v>
      </c>
      <c r="R72" s="332" t="s">
        <v>401</v>
      </c>
      <c r="S72" s="333" t="s">
        <v>401</v>
      </c>
      <c r="T72" s="333" t="s">
        <v>401</v>
      </c>
      <c r="U72" s="333" t="s">
        <v>401</v>
      </c>
      <c r="V72" s="333" t="s">
        <v>401</v>
      </c>
      <c r="W72" s="324" t="s">
        <v>401</v>
      </c>
      <c r="X72" s="324" t="s">
        <v>401</v>
      </c>
      <c r="Y72" s="1070" t="s">
        <v>401</v>
      </c>
      <c r="Z72" s="1264"/>
      <c r="AA72" s="240"/>
    </row>
    <row r="73" spans="2:27" s="228" customFormat="1" ht="12.75" customHeight="1">
      <c r="B73" s="265" t="s">
        <v>220</v>
      </c>
      <c r="C73" s="232">
        <v>59</v>
      </c>
      <c r="D73" s="233" t="s">
        <v>437</v>
      </c>
      <c r="E73" s="234" t="s">
        <v>368</v>
      </c>
      <c r="F73" s="253" t="s">
        <v>457</v>
      </c>
      <c r="G73" s="336" t="s">
        <v>401</v>
      </c>
      <c r="H73" s="321">
        <v>58.313200000000002</v>
      </c>
      <c r="I73" s="321">
        <v>58.313200000000002</v>
      </c>
      <c r="J73" s="322" t="s">
        <v>401</v>
      </c>
      <c r="K73" s="322" t="s">
        <v>401</v>
      </c>
      <c r="L73" s="321">
        <v>58.313200000000002</v>
      </c>
      <c r="M73" s="324" t="s">
        <v>401</v>
      </c>
      <c r="N73" s="321" t="s">
        <v>401</v>
      </c>
      <c r="O73" s="324" t="s">
        <v>401</v>
      </c>
      <c r="P73" s="324" t="s">
        <v>401</v>
      </c>
      <c r="Q73" s="324" t="s">
        <v>401</v>
      </c>
      <c r="R73" s="321" t="s">
        <v>401</v>
      </c>
      <c r="S73" s="322">
        <v>58.313200000000002</v>
      </c>
      <c r="T73" s="322">
        <v>46.025600000000004</v>
      </c>
      <c r="U73" s="322" t="s">
        <v>401</v>
      </c>
      <c r="V73" s="322" t="s">
        <v>401</v>
      </c>
      <c r="W73" s="324" t="s">
        <v>401</v>
      </c>
      <c r="X73" s="324" t="s">
        <v>401</v>
      </c>
      <c r="Y73" s="1071" t="s">
        <v>401</v>
      </c>
      <c r="Z73" s="1263"/>
      <c r="AA73" s="240"/>
    </row>
    <row r="74" spans="2:27" s="228" customFormat="1" ht="12.75" customHeight="1">
      <c r="B74" s="262"/>
      <c r="C74" s="232">
        <v>60</v>
      </c>
      <c r="D74" s="233" t="s">
        <v>438</v>
      </c>
      <c r="E74" s="234"/>
      <c r="F74" s="235" t="s">
        <v>457</v>
      </c>
      <c r="G74" s="320">
        <v>31.340599999999998</v>
      </c>
      <c r="H74" s="321">
        <v>38.284599999999998</v>
      </c>
      <c r="I74" s="321">
        <v>38.284599999999998</v>
      </c>
      <c r="J74" s="322" t="s">
        <v>401</v>
      </c>
      <c r="K74" s="322" t="s">
        <v>401</v>
      </c>
      <c r="L74" s="321">
        <v>38.284599999999998</v>
      </c>
      <c r="M74" s="324" t="s">
        <v>401</v>
      </c>
      <c r="N74" s="321">
        <v>31.340599999999998</v>
      </c>
      <c r="O74" s="324" t="s">
        <v>401</v>
      </c>
      <c r="P74" s="324" t="s">
        <v>401</v>
      </c>
      <c r="Q74" s="324" t="s">
        <v>401</v>
      </c>
      <c r="R74" s="321" t="s">
        <v>401</v>
      </c>
      <c r="S74" s="322">
        <v>38.284599999999998</v>
      </c>
      <c r="T74" s="322">
        <v>38.284599999999998</v>
      </c>
      <c r="U74" s="322" t="s">
        <v>401</v>
      </c>
      <c r="V74" s="322" t="s">
        <v>401</v>
      </c>
      <c r="W74" s="324" t="s">
        <v>401</v>
      </c>
      <c r="X74" s="324" t="s">
        <v>401</v>
      </c>
      <c r="Y74" s="1069" t="s">
        <v>401</v>
      </c>
      <c r="Z74" s="1263"/>
      <c r="AA74" s="240"/>
    </row>
    <row r="75" spans="2:27" s="228" customFormat="1" ht="12.75" customHeight="1">
      <c r="B75" s="265" t="s">
        <v>439</v>
      </c>
      <c r="C75" s="297"/>
      <c r="D75" s="298" t="s">
        <v>440</v>
      </c>
      <c r="E75" s="299" t="s">
        <v>371</v>
      </c>
      <c r="F75" s="300"/>
      <c r="G75" s="331" t="s">
        <v>401</v>
      </c>
      <c r="H75" s="332" t="s">
        <v>401</v>
      </c>
      <c r="I75" s="332" t="s">
        <v>401</v>
      </c>
      <c r="J75" s="333" t="s">
        <v>401</v>
      </c>
      <c r="K75" s="333" t="s">
        <v>401</v>
      </c>
      <c r="L75" s="332" t="s">
        <v>401</v>
      </c>
      <c r="M75" s="324" t="s">
        <v>401</v>
      </c>
      <c r="N75" s="332" t="s">
        <v>401</v>
      </c>
      <c r="O75" s="324" t="s">
        <v>401</v>
      </c>
      <c r="P75" s="324" t="s">
        <v>401</v>
      </c>
      <c r="Q75" s="324" t="s">
        <v>401</v>
      </c>
      <c r="R75" s="332" t="s">
        <v>401</v>
      </c>
      <c r="S75" s="333" t="s">
        <v>401</v>
      </c>
      <c r="T75" s="333" t="s">
        <v>401</v>
      </c>
      <c r="U75" s="333" t="s">
        <v>401</v>
      </c>
      <c r="V75" s="333" t="s">
        <v>401</v>
      </c>
      <c r="W75" s="324" t="s">
        <v>401</v>
      </c>
      <c r="X75" s="324" t="s">
        <v>401</v>
      </c>
      <c r="Y75" s="1070" t="s">
        <v>401</v>
      </c>
      <c r="Z75" s="1264"/>
      <c r="AA75" s="240"/>
    </row>
    <row r="76" spans="2:27" s="228" customFormat="1" ht="12.75" customHeight="1">
      <c r="B76" s="267" t="s">
        <v>441</v>
      </c>
      <c r="C76" s="232">
        <v>61</v>
      </c>
      <c r="D76" s="233" t="s">
        <v>214</v>
      </c>
      <c r="E76" s="234" t="s">
        <v>372</v>
      </c>
      <c r="F76" s="235" t="s">
        <v>457</v>
      </c>
      <c r="G76" s="320">
        <v>2.0911999999999997</v>
      </c>
      <c r="H76" s="321">
        <v>11.576600000000001</v>
      </c>
      <c r="I76" s="321">
        <v>6.6642000000000001</v>
      </c>
      <c r="J76" s="322">
        <v>6.6642000000000001</v>
      </c>
      <c r="K76" s="322">
        <v>6.6642000000000001</v>
      </c>
      <c r="L76" s="321">
        <v>11.576600000000001</v>
      </c>
      <c r="M76" s="324" t="s">
        <v>401</v>
      </c>
      <c r="N76" s="321">
        <v>6.8658000000000001</v>
      </c>
      <c r="O76" s="324" t="s">
        <v>401</v>
      </c>
      <c r="P76" s="324" t="s">
        <v>401</v>
      </c>
      <c r="Q76" s="324" t="s">
        <v>401</v>
      </c>
      <c r="R76" s="321" t="s">
        <v>401</v>
      </c>
      <c r="S76" s="322">
        <v>7.0036000000000005</v>
      </c>
      <c r="T76" s="322">
        <v>4.9124000000000008</v>
      </c>
      <c r="U76" s="322" t="s">
        <v>401</v>
      </c>
      <c r="V76" s="322" t="s">
        <v>401</v>
      </c>
      <c r="W76" s="324" t="s">
        <v>401</v>
      </c>
      <c r="X76" s="324" t="s">
        <v>401</v>
      </c>
      <c r="Y76" s="1069" t="s">
        <v>401</v>
      </c>
      <c r="Z76" s="1263"/>
    </row>
    <row r="77" spans="2:27" s="228" customFormat="1" ht="12.75" customHeight="1">
      <c r="B77" s="268" t="s">
        <v>442</v>
      </c>
      <c r="C77" s="297">
        <v>62</v>
      </c>
      <c r="D77" s="298" t="s">
        <v>442</v>
      </c>
      <c r="E77" s="299" t="s">
        <v>374</v>
      </c>
      <c r="F77" s="300" t="s">
        <v>457</v>
      </c>
      <c r="G77" s="331">
        <v>367.56</v>
      </c>
      <c r="H77" s="332">
        <v>1083.78</v>
      </c>
      <c r="I77" s="332">
        <v>1129.92</v>
      </c>
      <c r="J77" s="333">
        <v>1054.3399999999999</v>
      </c>
      <c r="K77" s="333">
        <v>1086.82</v>
      </c>
      <c r="L77" s="332">
        <v>1563.6</v>
      </c>
      <c r="M77" s="324" t="s">
        <v>401</v>
      </c>
      <c r="N77" s="332">
        <v>834.26</v>
      </c>
      <c r="O77" s="324" t="s">
        <v>401</v>
      </c>
      <c r="P77" s="324" t="s">
        <v>401</v>
      </c>
      <c r="Q77" s="324" t="s">
        <v>401</v>
      </c>
      <c r="R77" s="332">
        <v>46.94</v>
      </c>
      <c r="S77" s="333">
        <v>1129.92</v>
      </c>
      <c r="T77" s="333">
        <v>1061.18</v>
      </c>
      <c r="U77" s="333">
        <v>178.1</v>
      </c>
      <c r="V77" s="333">
        <v>982.28</v>
      </c>
      <c r="W77" s="324" t="s">
        <v>401</v>
      </c>
      <c r="X77" s="324" t="s">
        <v>401</v>
      </c>
      <c r="Y77" s="1070" t="s">
        <v>401</v>
      </c>
      <c r="Z77" s="1264"/>
    </row>
    <row r="78" spans="2:27" s="228" customFormat="1" ht="12.75" customHeight="1">
      <c r="B78" s="256"/>
      <c r="C78" s="297"/>
      <c r="D78" s="298" t="s">
        <v>443</v>
      </c>
      <c r="E78" s="299" t="s">
        <v>376</v>
      </c>
      <c r="F78" s="300"/>
      <c r="G78" s="331" t="s">
        <v>401</v>
      </c>
      <c r="H78" s="332" t="s">
        <v>401</v>
      </c>
      <c r="I78" s="332" t="s">
        <v>401</v>
      </c>
      <c r="J78" s="333" t="s">
        <v>401</v>
      </c>
      <c r="K78" s="333" t="s">
        <v>401</v>
      </c>
      <c r="L78" s="339" t="s">
        <v>401</v>
      </c>
      <c r="M78" s="324" t="s">
        <v>401</v>
      </c>
      <c r="N78" s="340" t="s">
        <v>401</v>
      </c>
      <c r="O78" s="324" t="s">
        <v>401</v>
      </c>
      <c r="P78" s="324" t="s">
        <v>401</v>
      </c>
      <c r="Q78" s="324" t="s">
        <v>401</v>
      </c>
      <c r="R78" s="332" t="s">
        <v>401</v>
      </c>
      <c r="S78" s="333" t="s">
        <v>401</v>
      </c>
      <c r="T78" s="333" t="s">
        <v>401</v>
      </c>
      <c r="U78" s="333" t="s">
        <v>401</v>
      </c>
      <c r="V78" s="333" t="s">
        <v>401</v>
      </c>
      <c r="W78" s="324" t="s">
        <v>401</v>
      </c>
      <c r="X78" s="324" t="s">
        <v>401</v>
      </c>
      <c r="Y78" s="1070" t="s">
        <v>401</v>
      </c>
      <c r="Z78" s="1264"/>
    </row>
    <row r="79" spans="2:27" s="228" customFormat="1" ht="12.75" customHeight="1">
      <c r="B79" s="251" t="s">
        <v>444</v>
      </c>
      <c r="C79" s="232">
        <v>63</v>
      </c>
      <c r="D79" s="233" t="s">
        <v>217</v>
      </c>
      <c r="E79" s="234" t="s">
        <v>377</v>
      </c>
      <c r="F79" s="235" t="s">
        <v>458</v>
      </c>
      <c r="G79" s="320">
        <v>73.795000000000002</v>
      </c>
      <c r="H79" s="321">
        <v>131.76300000000001</v>
      </c>
      <c r="I79" s="321">
        <v>131.76300000000001</v>
      </c>
      <c r="J79" s="322">
        <v>117.271</v>
      </c>
      <c r="K79" s="322">
        <v>117.271</v>
      </c>
      <c r="L79" s="323">
        <v>131.76300000000001</v>
      </c>
      <c r="M79" s="324" t="s">
        <v>401</v>
      </c>
      <c r="N79" s="325">
        <v>49.16</v>
      </c>
      <c r="O79" s="324" t="s">
        <v>401</v>
      </c>
      <c r="P79" s="324" t="s">
        <v>401</v>
      </c>
      <c r="Q79" s="324" t="s">
        <v>401</v>
      </c>
      <c r="R79" s="321">
        <v>56.322000000000003</v>
      </c>
      <c r="S79" s="322">
        <v>131.76300000000001</v>
      </c>
      <c r="T79" s="322">
        <v>131.76300000000001</v>
      </c>
      <c r="U79" s="322" t="s">
        <v>401</v>
      </c>
      <c r="V79" s="322">
        <v>48.417000000000002</v>
      </c>
      <c r="W79" s="324" t="s">
        <v>401</v>
      </c>
      <c r="X79" s="324" t="s">
        <v>401</v>
      </c>
      <c r="Y79" s="1069" t="s">
        <v>401</v>
      </c>
      <c r="Z79" s="1263"/>
    </row>
    <row r="80" spans="2:27" s="228" customFormat="1" ht="12.75" customHeight="1">
      <c r="B80" s="251"/>
      <c r="C80" s="232">
        <v>64</v>
      </c>
      <c r="D80" s="233" t="s">
        <v>446</v>
      </c>
      <c r="E80" s="234"/>
      <c r="F80" s="235" t="s">
        <v>457</v>
      </c>
      <c r="G80" s="320" t="s">
        <v>401</v>
      </c>
      <c r="H80" s="321">
        <v>118.08179999999999</v>
      </c>
      <c r="I80" s="321">
        <v>109.77779999999998</v>
      </c>
      <c r="J80" s="322">
        <v>109.77779999999998</v>
      </c>
      <c r="K80" s="322">
        <v>62.252600000000001</v>
      </c>
      <c r="L80" s="323">
        <v>144.0942</v>
      </c>
      <c r="M80" s="324" t="s">
        <v>401</v>
      </c>
      <c r="N80" s="325" t="s">
        <v>401</v>
      </c>
      <c r="O80" s="324" t="s">
        <v>401</v>
      </c>
      <c r="P80" s="324" t="s">
        <v>401</v>
      </c>
      <c r="Q80" s="324" t="s">
        <v>401</v>
      </c>
      <c r="R80" s="321" t="s">
        <v>401</v>
      </c>
      <c r="S80" s="322">
        <v>118.08179999999999</v>
      </c>
      <c r="T80" s="322">
        <v>144.0942</v>
      </c>
      <c r="U80" s="322" t="s">
        <v>401</v>
      </c>
      <c r="V80" s="322">
        <v>70.556599999999989</v>
      </c>
      <c r="W80" s="324" t="s">
        <v>401</v>
      </c>
      <c r="X80" s="324" t="s">
        <v>401</v>
      </c>
      <c r="Y80" s="1069" t="s">
        <v>401</v>
      </c>
      <c r="Z80" s="1263"/>
    </row>
    <row r="81" spans="2:26" s="228" customFormat="1" ht="12.75" customHeight="1">
      <c r="B81" s="268" t="s">
        <v>447</v>
      </c>
      <c r="C81" s="297">
        <v>65</v>
      </c>
      <c r="D81" s="298" t="s">
        <v>448</v>
      </c>
      <c r="E81" s="299" t="s">
        <v>379</v>
      </c>
      <c r="F81" s="300" t="s">
        <v>463</v>
      </c>
      <c r="G81" s="331">
        <v>51.397199999999998</v>
      </c>
      <c r="H81" s="332">
        <v>107.48119999999999</v>
      </c>
      <c r="I81" s="332">
        <v>106.74099999999999</v>
      </c>
      <c r="J81" s="333">
        <v>110.7744</v>
      </c>
      <c r="K81" s="333">
        <v>107.16759999999999</v>
      </c>
      <c r="L81" s="339">
        <v>137.96659999999997</v>
      </c>
      <c r="M81" s="324" t="s">
        <v>401</v>
      </c>
      <c r="N81" s="340">
        <v>71.855599999999995</v>
      </c>
      <c r="O81" s="324" t="s">
        <v>401</v>
      </c>
      <c r="P81" s="324" t="s">
        <v>401</v>
      </c>
      <c r="Q81" s="324" t="s">
        <v>401</v>
      </c>
      <c r="R81" s="332">
        <v>22.597199999999997</v>
      </c>
      <c r="S81" s="333">
        <v>123.86299999999997</v>
      </c>
      <c r="T81" s="333">
        <v>93.390599999999992</v>
      </c>
      <c r="U81" s="333" t="s">
        <v>401</v>
      </c>
      <c r="V81" s="333">
        <v>77.953399999999988</v>
      </c>
      <c r="W81" s="324" t="s">
        <v>401</v>
      </c>
      <c r="X81" s="324" t="s">
        <v>401</v>
      </c>
      <c r="Y81" s="1070" t="s">
        <v>401</v>
      </c>
      <c r="Z81" s="1264"/>
    </row>
    <row r="82" spans="2:26" s="228" customFormat="1" ht="12.75" customHeight="1">
      <c r="B82" s="256"/>
      <c r="C82" s="297"/>
      <c r="D82" s="298" t="s">
        <v>449</v>
      </c>
      <c r="E82" s="299" t="s">
        <v>381</v>
      </c>
      <c r="F82" s="300"/>
      <c r="G82" s="331" t="s">
        <v>401</v>
      </c>
      <c r="H82" s="332" t="s">
        <v>401</v>
      </c>
      <c r="I82" s="332" t="s">
        <v>401</v>
      </c>
      <c r="J82" s="333" t="s">
        <v>401</v>
      </c>
      <c r="K82" s="333" t="s">
        <v>401</v>
      </c>
      <c r="L82" s="339" t="s">
        <v>401</v>
      </c>
      <c r="M82" s="324" t="s">
        <v>401</v>
      </c>
      <c r="N82" s="340" t="s">
        <v>401</v>
      </c>
      <c r="O82" s="324" t="s">
        <v>401</v>
      </c>
      <c r="P82" s="324" t="s">
        <v>401</v>
      </c>
      <c r="Q82" s="332" t="s">
        <v>401</v>
      </c>
      <c r="R82" s="332" t="s">
        <v>401</v>
      </c>
      <c r="S82" s="333" t="s">
        <v>401</v>
      </c>
      <c r="T82" s="333" t="s">
        <v>401</v>
      </c>
      <c r="U82" s="333" t="s">
        <v>401</v>
      </c>
      <c r="V82" s="333" t="s">
        <v>401</v>
      </c>
      <c r="W82" s="324" t="s">
        <v>401</v>
      </c>
      <c r="X82" s="324" t="s">
        <v>401</v>
      </c>
      <c r="Y82" s="1070" t="s">
        <v>401</v>
      </c>
      <c r="Z82" s="1263"/>
    </row>
    <row r="83" spans="2:26" s="228" customFormat="1" ht="12.75" customHeight="1">
      <c r="B83" s="251" t="s">
        <v>220</v>
      </c>
      <c r="C83" s="232">
        <v>66</v>
      </c>
      <c r="D83" s="233" t="s">
        <v>221</v>
      </c>
      <c r="E83" s="234" t="s">
        <v>382</v>
      </c>
      <c r="F83" s="235" t="s">
        <v>457</v>
      </c>
      <c r="G83" s="320">
        <v>3.9373999999999998</v>
      </c>
      <c r="H83" s="321">
        <v>22.7134</v>
      </c>
      <c r="I83" s="321">
        <v>21.854800000000004</v>
      </c>
      <c r="J83" s="322">
        <v>1.9024000000000001</v>
      </c>
      <c r="K83" s="322">
        <v>21.512199999999996</v>
      </c>
      <c r="L83" s="323">
        <v>22.7134</v>
      </c>
      <c r="M83" s="324" t="s">
        <v>401</v>
      </c>
      <c r="N83" s="325">
        <v>17.735199999999995</v>
      </c>
      <c r="O83" s="324" t="s">
        <v>401</v>
      </c>
      <c r="P83" s="324" t="s">
        <v>401</v>
      </c>
      <c r="Q83" s="324" t="s">
        <v>401</v>
      </c>
      <c r="R83" s="321" t="s">
        <v>401</v>
      </c>
      <c r="S83" s="322">
        <v>21.854800000000004</v>
      </c>
      <c r="T83" s="322">
        <v>22.7134</v>
      </c>
      <c r="U83" s="322" t="s">
        <v>401</v>
      </c>
      <c r="V83" s="322">
        <v>18.436399999999999</v>
      </c>
      <c r="W83" s="324" t="s">
        <v>401</v>
      </c>
      <c r="X83" s="324" t="s">
        <v>401</v>
      </c>
      <c r="Y83" s="1069" t="s">
        <v>401</v>
      </c>
      <c r="Z83" s="1263"/>
    </row>
    <row r="84" spans="2:26" s="228" customFormat="1" ht="12.75" customHeight="1">
      <c r="B84" s="251"/>
      <c r="C84" s="269">
        <v>67</v>
      </c>
      <c r="D84" s="233" t="s">
        <v>450</v>
      </c>
      <c r="E84" s="234" t="s">
        <v>383</v>
      </c>
      <c r="F84" s="235" t="s">
        <v>457</v>
      </c>
      <c r="G84" s="320" t="s">
        <v>401</v>
      </c>
      <c r="H84" s="321" t="s">
        <v>401</v>
      </c>
      <c r="I84" s="321">
        <v>5.484</v>
      </c>
      <c r="J84" s="322" t="s">
        <v>401</v>
      </c>
      <c r="K84" s="322" t="s">
        <v>401</v>
      </c>
      <c r="L84" s="323" t="s">
        <v>401</v>
      </c>
      <c r="M84" s="324" t="s">
        <v>401</v>
      </c>
      <c r="N84" s="325" t="s">
        <v>401</v>
      </c>
      <c r="O84" s="324" t="s">
        <v>401</v>
      </c>
      <c r="P84" s="324" t="s">
        <v>401</v>
      </c>
      <c r="Q84" s="321" t="s">
        <v>401</v>
      </c>
      <c r="R84" s="321" t="s">
        <v>401</v>
      </c>
      <c r="S84" s="322" t="s">
        <v>401</v>
      </c>
      <c r="T84" s="322" t="s">
        <v>401</v>
      </c>
      <c r="U84" s="322" t="s">
        <v>401</v>
      </c>
      <c r="V84" s="322" t="s">
        <v>401</v>
      </c>
      <c r="W84" s="324" t="s">
        <v>401</v>
      </c>
      <c r="X84" s="324" t="s">
        <v>401</v>
      </c>
      <c r="Y84" s="1069" t="s">
        <v>401</v>
      </c>
      <c r="Z84" s="1263"/>
    </row>
    <row r="85" spans="2:26" s="228" customFormat="1" ht="12.75" customHeight="1">
      <c r="B85" s="251"/>
      <c r="C85" s="269">
        <v>68</v>
      </c>
      <c r="D85" s="233" t="s">
        <v>223</v>
      </c>
      <c r="E85" s="234"/>
      <c r="F85" s="235" t="s">
        <v>457</v>
      </c>
      <c r="G85" s="320">
        <v>1242.8209999999997</v>
      </c>
      <c r="H85" s="321">
        <v>1309.8649999999998</v>
      </c>
      <c r="I85" s="321">
        <v>1309.8649999999998</v>
      </c>
      <c r="J85" s="322">
        <v>67.043999999999997</v>
      </c>
      <c r="K85" s="322">
        <v>103.03919999999999</v>
      </c>
      <c r="L85" s="323">
        <v>1338.3199999999997</v>
      </c>
      <c r="M85" s="324" t="s">
        <v>401</v>
      </c>
      <c r="N85" s="325">
        <v>1300.8069999999998</v>
      </c>
      <c r="O85" s="324" t="s">
        <v>401</v>
      </c>
      <c r="P85" s="317" t="s">
        <v>401</v>
      </c>
      <c r="Q85" s="317" t="s">
        <v>401</v>
      </c>
      <c r="R85" s="341">
        <v>37.512999999999998</v>
      </c>
      <c r="S85" s="322">
        <v>1338.3199999999997</v>
      </c>
      <c r="T85" s="322">
        <v>1338.3199999999997</v>
      </c>
      <c r="U85" s="322">
        <v>37.512999999999998</v>
      </c>
      <c r="V85" s="322">
        <v>1272.3519999999999</v>
      </c>
      <c r="W85" s="324" t="s">
        <v>401</v>
      </c>
      <c r="X85" s="324" t="s">
        <v>401</v>
      </c>
      <c r="Y85" s="1069">
        <v>1206.8257999999998</v>
      </c>
      <c r="Z85" s="1263"/>
    </row>
    <row r="86" spans="2:26" s="228" customFormat="1" ht="12.75" customHeight="1" thickBot="1">
      <c r="B86" s="1018" t="s">
        <v>452</v>
      </c>
      <c r="C86" s="1019">
        <v>69</v>
      </c>
      <c r="D86" s="1020" t="s">
        <v>452</v>
      </c>
      <c r="E86" s="1021" t="s">
        <v>453</v>
      </c>
      <c r="F86" s="1022" t="s">
        <v>457</v>
      </c>
      <c r="G86" s="1036">
        <v>281.08</v>
      </c>
      <c r="H86" s="1037">
        <v>593.4</v>
      </c>
      <c r="I86" s="1037">
        <v>593.4</v>
      </c>
      <c r="J86" s="1038">
        <v>494.14</v>
      </c>
      <c r="K86" s="1038">
        <v>576.29999999999995</v>
      </c>
      <c r="L86" s="1039">
        <v>593.4</v>
      </c>
      <c r="M86" s="1040" t="s">
        <v>401</v>
      </c>
      <c r="N86" s="1041">
        <v>344.34</v>
      </c>
      <c r="O86" s="1040" t="s">
        <v>401</v>
      </c>
      <c r="P86" s="1040" t="s">
        <v>401</v>
      </c>
      <c r="Q86" s="1040" t="s">
        <v>401</v>
      </c>
      <c r="R86" s="1037">
        <v>145.80000000000001</v>
      </c>
      <c r="S86" s="1038">
        <v>593.4</v>
      </c>
      <c r="T86" s="1038">
        <v>593.4</v>
      </c>
      <c r="U86" s="1038">
        <v>151.02000000000001</v>
      </c>
      <c r="V86" s="1038">
        <v>510.62</v>
      </c>
      <c r="W86" s="1040" t="s">
        <v>401</v>
      </c>
      <c r="X86" s="1040" t="s">
        <v>401</v>
      </c>
      <c r="Y86" s="1072">
        <v>151.02000000000001</v>
      </c>
      <c r="Z86" s="1266"/>
    </row>
    <row r="87" spans="2:26" s="228" customFormat="1" ht="12.75" customHeight="1" thickBot="1">
      <c r="B87" s="1268"/>
      <c r="C87" s="1269"/>
      <c r="D87" s="1269" t="s">
        <v>459</v>
      </c>
      <c r="E87" s="1270"/>
      <c r="F87" s="1271"/>
      <c r="G87" s="1272" t="s">
        <v>401</v>
      </c>
      <c r="H87" s="1273" t="s">
        <v>401</v>
      </c>
      <c r="I87" s="1273" t="s">
        <v>401</v>
      </c>
      <c r="J87" s="1273" t="s">
        <v>401</v>
      </c>
      <c r="K87" s="1273" t="s">
        <v>401</v>
      </c>
      <c r="L87" s="1274" t="s">
        <v>401</v>
      </c>
      <c r="M87" s="1273" t="s">
        <v>401</v>
      </c>
      <c r="N87" s="1273" t="s">
        <v>401</v>
      </c>
      <c r="O87" s="1273" t="s">
        <v>401</v>
      </c>
      <c r="P87" s="1273" t="s">
        <v>401</v>
      </c>
      <c r="Q87" s="1273" t="s">
        <v>401</v>
      </c>
      <c r="R87" s="1273" t="s">
        <v>401</v>
      </c>
      <c r="S87" s="1273" t="s">
        <v>401</v>
      </c>
      <c r="T87" s="1273" t="s">
        <v>401</v>
      </c>
      <c r="U87" s="1273" t="s">
        <v>401</v>
      </c>
      <c r="V87" s="1273" t="s">
        <v>401</v>
      </c>
      <c r="W87" s="1273" t="s">
        <v>401</v>
      </c>
      <c r="X87" s="1273" t="s">
        <v>401</v>
      </c>
      <c r="Y87" s="1275" t="s">
        <v>401</v>
      </c>
      <c r="Z87" s="1267"/>
    </row>
    <row r="88" spans="2:26" s="228" customFormat="1" ht="12.75" customHeight="1">
      <c r="D88" s="270"/>
      <c r="E88" s="270"/>
    </row>
    <row r="89" spans="2:26" s="228" customFormat="1"/>
    <row r="90" spans="2:26" s="228" customFormat="1"/>
    <row r="91" spans="2:26" s="228" customFormat="1"/>
    <row r="92" spans="2:26" s="228" customFormat="1"/>
    <row r="93" spans="2:26" s="228" customFormat="1"/>
    <row r="94" spans="2:26" s="228" customFormat="1"/>
    <row r="95" spans="2:26" s="228" customFormat="1"/>
    <row r="99" spans="2:26" ht="12">
      <c r="B99" s="1276"/>
      <c r="C99" s="1277"/>
      <c r="D99" s="1277"/>
      <c r="E99" s="1278"/>
      <c r="F99" s="1278"/>
      <c r="G99" s="1278"/>
      <c r="H99" s="1278"/>
      <c r="I99" s="1278"/>
      <c r="J99" s="1278"/>
      <c r="K99" s="1278"/>
      <c r="L99" s="1278"/>
      <c r="M99" s="1278"/>
      <c r="N99" s="1278"/>
      <c r="O99" s="1278"/>
      <c r="P99" s="1278"/>
      <c r="Q99" s="1278"/>
      <c r="R99" s="1278"/>
      <c r="S99" s="1278"/>
      <c r="T99" s="1278"/>
      <c r="U99" s="1278"/>
      <c r="V99" s="1278"/>
      <c r="W99" s="1278"/>
      <c r="X99" s="1278"/>
      <c r="Y99" s="1276"/>
      <c r="Z99" s="1229"/>
    </row>
    <row r="100" spans="2:26" ht="12">
      <c r="B100" s="1279"/>
      <c r="C100" s="1279"/>
      <c r="D100" s="1279"/>
      <c r="E100" s="1279"/>
      <c r="F100" s="1279"/>
      <c r="G100" s="1280"/>
      <c r="H100" s="1280"/>
      <c r="I100" s="1280"/>
      <c r="J100" s="1280"/>
      <c r="K100" s="1280"/>
      <c r="L100" s="1281"/>
      <c r="M100" s="1280"/>
      <c r="N100" s="1280"/>
      <c r="O100" s="1280"/>
      <c r="P100" s="1282"/>
      <c r="Q100" s="1282"/>
      <c r="R100" s="1283"/>
      <c r="S100" s="1284"/>
      <c r="T100" s="1285"/>
      <c r="U100" s="1283"/>
      <c r="V100" s="1283"/>
      <c r="W100" s="1282"/>
      <c r="X100" s="1283"/>
      <c r="Y100" s="1283"/>
      <c r="Z100" s="1230"/>
    </row>
    <row r="101" spans="2:26" ht="13">
      <c r="B101" s="1286"/>
      <c r="C101" s="1287"/>
      <c r="D101" s="1288"/>
      <c r="E101" s="1289"/>
      <c r="F101" s="1289"/>
      <c r="G101" s="1290"/>
      <c r="H101" s="1291"/>
      <c r="I101" s="1291"/>
      <c r="J101" s="1290"/>
      <c r="K101" s="1290"/>
      <c r="L101" s="1291"/>
      <c r="M101" s="1290"/>
      <c r="N101" s="1291"/>
      <c r="O101" s="1290"/>
      <c r="P101" s="1290"/>
      <c r="Q101" s="1290"/>
      <c r="R101" s="1291"/>
      <c r="S101" s="1290"/>
      <c r="T101" s="1290"/>
      <c r="U101" s="1290"/>
      <c r="V101" s="1290"/>
      <c r="W101" s="1291"/>
      <c r="X101" s="1291"/>
      <c r="Y101" s="1290"/>
      <c r="Z101" s="1292"/>
    </row>
    <row r="102" spans="2:26" ht="13">
      <c r="B102" s="1293"/>
      <c r="C102" s="1289"/>
      <c r="D102" s="1294"/>
      <c r="E102" s="1289"/>
      <c r="F102" s="1289"/>
      <c r="G102" s="1290"/>
      <c r="H102" s="1291"/>
      <c r="I102" s="1291"/>
      <c r="J102" s="1290"/>
      <c r="K102" s="1290"/>
      <c r="L102" s="1291"/>
      <c r="M102" s="1290"/>
      <c r="N102" s="1291"/>
      <c r="O102" s="1290"/>
      <c r="P102" s="1290"/>
      <c r="Q102" s="1290"/>
      <c r="R102" s="1291"/>
      <c r="S102" s="1290"/>
      <c r="T102" s="1290"/>
      <c r="U102" s="1290"/>
      <c r="V102" s="1290"/>
      <c r="W102" s="1290"/>
      <c r="X102" s="1290"/>
      <c r="Y102" s="1290"/>
      <c r="Z102" s="1292"/>
    </row>
    <row r="103" spans="2:26" ht="13">
      <c r="B103" s="1293"/>
      <c r="C103" s="1289"/>
      <c r="D103" s="1294"/>
      <c r="E103" s="1289"/>
      <c r="F103" s="1289"/>
      <c r="G103" s="1290"/>
      <c r="H103" s="1291"/>
      <c r="I103" s="1291"/>
      <c r="J103" s="1290"/>
      <c r="K103" s="1290"/>
      <c r="L103" s="1291"/>
      <c r="M103" s="1290"/>
      <c r="N103" s="1291"/>
      <c r="O103" s="1290"/>
      <c r="P103" s="1290"/>
      <c r="Q103" s="1290"/>
      <c r="R103" s="1291"/>
      <c r="S103" s="1290"/>
      <c r="T103" s="1290"/>
      <c r="U103" s="1290"/>
      <c r="V103" s="1290"/>
      <c r="W103" s="1291"/>
      <c r="X103" s="1291"/>
      <c r="Y103" s="1290"/>
      <c r="Z103" s="1292"/>
    </row>
    <row r="104" spans="2:26" ht="13">
      <c r="B104" s="1293"/>
      <c r="C104" s="1289"/>
      <c r="D104" s="1294"/>
      <c r="E104" s="1289"/>
      <c r="F104" s="1289"/>
      <c r="G104" s="1290"/>
      <c r="H104" s="1291"/>
      <c r="I104" s="1291"/>
      <c r="J104" s="1290"/>
      <c r="K104" s="1290"/>
      <c r="L104" s="1291"/>
      <c r="M104" s="1290"/>
      <c r="N104" s="1291"/>
      <c r="O104" s="1290"/>
      <c r="P104" s="1290"/>
      <c r="Q104" s="1290"/>
      <c r="R104" s="1291"/>
      <c r="S104" s="1290"/>
      <c r="T104" s="1290"/>
      <c r="U104" s="1290"/>
      <c r="V104" s="1290"/>
      <c r="W104" s="1290"/>
      <c r="X104" s="1290"/>
      <c r="Y104" s="1290"/>
      <c r="Z104" s="1292"/>
    </row>
    <row r="105" spans="2:26" ht="13">
      <c r="B105" s="1295"/>
      <c r="C105" s="1289"/>
      <c r="D105" s="1294"/>
      <c r="E105" s="1289"/>
      <c r="F105" s="1289"/>
      <c r="G105" s="1290"/>
      <c r="H105" s="1291"/>
      <c r="I105" s="1291"/>
      <c r="J105" s="1290"/>
      <c r="K105" s="1290"/>
      <c r="L105" s="1291"/>
      <c r="M105" s="1290"/>
      <c r="N105" s="1291"/>
      <c r="O105" s="1290"/>
      <c r="P105" s="1290"/>
      <c r="Q105" s="1290"/>
      <c r="R105" s="1291"/>
      <c r="S105" s="1290"/>
      <c r="T105" s="1290"/>
      <c r="U105" s="1290"/>
      <c r="V105" s="1290"/>
      <c r="W105" s="1290"/>
      <c r="X105" s="1290"/>
      <c r="Y105" s="1290"/>
      <c r="Z105" s="1292"/>
    </row>
    <row r="106" spans="2:26" ht="13">
      <c r="B106" s="1296"/>
      <c r="C106" s="1289"/>
      <c r="D106" s="1294"/>
      <c r="E106" s="1289"/>
      <c r="F106" s="1289"/>
      <c r="G106" s="1290"/>
      <c r="H106" s="1291"/>
      <c r="I106" s="1291"/>
      <c r="J106" s="1290"/>
      <c r="K106" s="1290"/>
      <c r="L106" s="1291"/>
      <c r="M106" s="1290"/>
      <c r="N106" s="1291"/>
      <c r="O106" s="1290"/>
      <c r="P106" s="1290"/>
      <c r="Q106" s="1290"/>
      <c r="R106" s="1291"/>
      <c r="S106" s="1290"/>
      <c r="T106" s="1290"/>
      <c r="U106" s="1290"/>
      <c r="V106" s="1290"/>
      <c r="W106" s="1290"/>
      <c r="X106" s="1290"/>
      <c r="Y106" s="1290"/>
      <c r="Z106" s="1292"/>
    </row>
    <row r="107" spans="2:26" ht="13">
      <c r="B107" s="1297"/>
      <c r="C107" s="1289"/>
      <c r="D107" s="1294"/>
      <c r="E107" s="1289"/>
      <c r="F107" s="1289"/>
      <c r="G107" s="1290"/>
      <c r="H107" s="1291"/>
      <c r="I107" s="1291"/>
      <c r="J107" s="1290"/>
      <c r="K107" s="1290"/>
      <c r="L107" s="1291"/>
      <c r="M107" s="1290"/>
      <c r="N107" s="1291"/>
      <c r="O107" s="1290"/>
      <c r="P107" s="1290"/>
      <c r="Q107" s="1290"/>
      <c r="R107" s="1291"/>
      <c r="S107" s="1290"/>
      <c r="T107" s="1290"/>
      <c r="U107" s="1290"/>
      <c r="V107" s="1290"/>
      <c r="W107" s="1290"/>
      <c r="X107" s="1290"/>
      <c r="Y107" s="1290"/>
      <c r="Z107" s="1292"/>
    </row>
    <row r="108" spans="2:26" ht="13">
      <c r="B108" s="1297"/>
      <c r="C108" s="1289"/>
      <c r="D108" s="1294"/>
      <c r="E108" s="1289"/>
      <c r="F108" s="1289"/>
      <c r="G108" s="1290"/>
      <c r="H108" s="1291"/>
      <c r="I108" s="1291"/>
      <c r="J108" s="1290"/>
      <c r="K108" s="1290"/>
      <c r="L108" s="1291"/>
      <c r="M108" s="1290"/>
      <c r="N108" s="1291"/>
      <c r="O108" s="1290"/>
      <c r="P108" s="1290"/>
      <c r="Q108" s="1290"/>
      <c r="R108" s="1291"/>
      <c r="S108" s="1290"/>
      <c r="T108" s="1290"/>
      <c r="U108" s="1290"/>
      <c r="V108" s="1290"/>
      <c r="W108" s="1290"/>
      <c r="X108" s="1290"/>
      <c r="Y108" s="1290"/>
      <c r="Z108" s="1292"/>
    </row>
    <row r="109" spans="2:26" ht="13">
      <c r="B109" s="1293"/>
      <c r="C109" s="1289"/>
      <c r="D109" s="1294"/>
      <c r="E109" s="1289"/>
      <c r="F109" s="1289"/>
      <c r="G109" s="1290"/>
      <c r="H109" s="1291"/>
      <c r="I109" s="1291"/>
      <c r="J109" s="1290"/>
      <c r="K109" s="1290"/>
      <c r="L109" s="1291"/>
      <c r="M109" s="1290"/>
      <c r="N109" s="1291"/>
      <c r="O109" s="1290"/>
      <c r="P109" s="1290"/>
      <c r="Q109" s="1290"/>
      <c r="R109" s="1291"/>
      <c r="S109" s="1290"/>
      <c r="T109" s="1290"/>
      <c r="U109" s="1290"/>
      <c r="V109" s="1290"/>
      <c r="W109" s="1290"/>
      <c r="X109" s="1290"/>
      <c r="Y109" s="1290"/>
      <c r="Z109" s="1292"/>
    </row>
    <row r="110" spans="2:26" ht="13">
      <c r="B110" s="1293"/>
      <c r="C110" s="1289"/>
      <c r="D110" s="1294"/>
      <c r="E110" s="1289"/>
      <c r="F110" s="1289"/>
      <c r="G110" s="1290"/>
      <c r="H110" s="1291"/>
      <c r="I110" s="1291"/>
      <c r="J110" s="1290"/>
      <c r="K110" s="1290"/>
      <c r="L110" s="1291"/>
      <c r="M110" s="1291"/>
      <c r="N110" s="1291"/>
      <c r="O110" s="1291"/>
      <c r="P110" s="1290"/>
      <c r="Q110" s="1290"/>
      <c r="R110" s="1291"/>
      <c r="S110" s="1290"/>
      <c r="T110" s="1290"/>
      <c r="U110" s="1290"/>
      <c r="V110" s="1290"/>
      <c r="W110" s="1290"/>
      <c r="X110" s="1290"/>
      <c r="Y110" s="1290"/>
      <c r="Z110" s="1292"/>
    </row>
    <row r="111" spans="2:26" ht="13">
      <c r="B111" s="1293"/>
      <c r="C111" s="1289"/>
      <c r="D111" s="1294"/>
      <c r="E111" s="1289"/>
      <c r="F111" s="1289"/>
      <c r="G111" s="1290"/>
      <c r="H111" s="1291"/>
      <c r="I111" s="1291"/>
      <c r="J111" s="1290"/>
      <c r="K111" s="1290"/>
      <c r="L111" s="1291"/>
      <c r="M111" s="1291"/>
      <c r="N111" s="1291"/>
      <c r="O111" s="1291"/>
      <c r="P111" s="1291"/>
      <c r="Q111" s="1291"/>
      <c r="R111" s="1291"/>
      <c r="S111" s="1290"/>
      <c r="T111" s="1290"/>
      <c r="U111" s="1290"/>
      <c r="V111" s="1290"/>
      <c r="W111" s="1290"/>
      <c r="X111" s="1290"/>
      <c r="Y111" s="1290"/>
      <c r="Z111" s="1292"/>
    </row>
    <row r="112" spans="2:26" ht="13">
      <c r="B112" s="1293"/>
      <c r="C112" s="1289"/>
      <c r="D112" s="1294"/>
      <c r="E112" s="1289"/>
      <c r="F112" s="1289"/>
      <c r="G112" s="1290"/>
      <c r="H112" s="1291"/>
      <c r="I112" s="1291"/>
      <c r="J112" s="1290"/>
      <c r="K112" s="1290"/>
      <c r="L112" s="1291"/>
      <c r="M112" s="1290"/>
      <c r="N112" s="1291"/>
      <c r="O112" s="1290"/>
      <c r="P112" s="1291"/>
      <c r="Q112" s="1291"/>
      <c r="R112" s="1291"/>
      <c r="S112" s="1290"/>
      <c r="T112" s="1290"/>
      <c r="U112" s="1290"/>
      <c r="V112" s="1290"/>
      <c r="W112" s="1290"/>
      <c r="X112" s="1290"/>
      <c r="Y112" s="1290"/>
      <c r="Z112" s="1292"/>
    </row>
    <row r="113" spans="2:26" ht="13">
      <c r="B113" s="1293"/>
      <c r="C113" s="1289"/>
      <c r="D113" s="1294"/>
      <c r="E113" s="1289"/>
      <c r="F113" s="1289"/>
      <c r="G113" s="1290"/>
      <c r="H113" s="1291"/>
      <c r="I113" s="1291"/>
      <c r="J113" s="1290"/>
      <c r="K113" s="1290"/>
      <c r="L113" s="1291"/>
      <c r="M113" s="1290"/>
      <c r="N113" s="1291"/>
      <c r="O113" s="1290"/>
      <c r="P113" s="1291"/>
      <c r="Q113" s="1291"/>
      <c r="R113" s="1291"/>
      <c r="S113" s="1290"/>
      <c r="T113" s="1290"/>
      <c r="U113" s="1290"/>
      <c r="V113" s="1290"/>
      <c r="W113" s="1290"/>
      <c r="X113" s="1290"/>
      <c r="Y113" s="1290"/>
      <c r="Z113" s="1292"/>
    </row>
    <row r="114" spans="2:26" ht="13">
      <c r="B114" s="1293"/>
      <c r="C114" s="1289"/>
      <c r="D114" s="1294"/>
      <c r="E114" s="1289"/>
      <c r="F114" s="1289"/>
      <c r="G114" s="1290"/>
      <c r="H114" s="1291"/>
      <c r="I114" s="1291"/>
      <c r="J114" s="1290"/>
      <c r="K114" s="1290"/>
      <c r="L114" s="1291"/>
      <c r="M114" s="1290"/>
      <c r="N114" s="1291"/>
      <c r="O114" s="1291"/>
      <c r="P114" s="1290"/>
      <c r="Q114" s="1290"/>
      <c r="R114" s="1291"/>
      <c r="S114" s="1290"/>
      <c r="T114" s="1290"/>
      <c r="U114" s="1290"/>
      <c r="V114" s="1290"/>
      <c r="W114" s="1290"/>
      <c r="X114" s="1290"/>
      <c r="Y114" s="1290"/>
      <c r="Z114" s="1292"/>
    </row>
    <row r="115" spans="2:26" ht="13">
      <c r="B115" s="1293"/>
      <c r="C115" s="1289"/>
      <c r="D115" s="1294"/>
      <c r="E115" s="1289"/>
      <c r="F115" s="1289"/>
      <c r="G115" s="1290"/>
      <c r="H115" s="1291"/>
      <c r="I115" s="1291"/>
      <c r="J115" s="1290"/>
      <c r="K115" s="1290"/>
      <c r="L115" s="1291"/>
      <c r="M115" s="1290"/>
      <c r="N115" s="1291"/>
      <c r="O115" s="1290"/>
      <c r="P115" s="1290"/>
      <c r="Q115" s="1290"/>
      <c r="R115" s="1291"/>
      <c r="S115" s="1290"/>
      <c r="T115" s="1290"/>
      <c r="U115" s="1290"/>
      <c r="V115" s="1290"/>
      <c r="W115" s="1290"/>
      <c r="X115" s="1290"/>
      <c r="Y115" s="1290"/>
      <c r="Z115" s="1292"/>
    </row>
    <row r="116" spans="2:26" ht="13">
      <c r="B116" s="1293"/>
      <c r="C116" s="1289"/>
      <c r="D116" s="1294"/>
      <c r="E116" s="1289"/>
      <c r="F116" s="1289"/>
      <c r="G116" s="1290"/>
      <c r="H116" s="1291"/>
      <c r="I116" s="1291"/>
      <c r="J116" s="1290"/>
      <c r="K116" s="1290"/>
      <c r="L116" s="1291"/>
      <c r="M116" s="1290"/>
      <c r="N116" s="1291"/>
      <c r="O116" s="1290"/>
      <c r="P116" s="1290"/>
      <c r="Q116" s="1290"/>
      <c r="R116" s="1291"/>
      <c r="S116" s="1290"/>
      <c r="T116" s="1290"/>
      <c r="U116" s="1290"/>
      <c r="V116" s="1290"/>
      <c r="W116" s="1290"/>
      <c r="X116" s="1290"/>
      <c r="Y116" s="1290"/>
      <c r="Z116" s="1292"/>
    </row>
    <row r="117" spans="2:26" ht="13">
      <c r="B117" s="1293"/>
      <c r="C117" s="1289"/>
      <c r="D117" s="1294"/>
      <c r="E117" s="1289"/>
      <c r="F117" s="1289"/>
      <c r="G117" s="1290"/>
      <c r="H117" s="1291"/>
      <c r="I117" s="1291"/>
      <c r="J117" s="1290"/>
      <c r="K117" s="1290"/>
      <c r="L117" s="1291"/>
      <c r="M117" s="1291"/>
      <c r="N117" s="1291"/>
      <c r="O117" s="1290"/>
      <c r="P117" s="1290"/>
      <c r="Q117" s="1290"/>
      <c r="R117" s="1291"/>
      <c r="S117" s="1290"/>
      <c r="T117" s="1290"/>
      <c r="U117" s="1290"/>
      <c r="V117" s="1290"/>
      <c r="W117" s="1290"/>
      <c r="X117" s="1290"/>
      <c r="Y117" s="1290"/>
      <c r="Z117" s="1292"/>
    </row>
    <row r="118" spans="2:26" ht="13">
      <c r="B118" s="1293"/>
      <c r="C118" s="1289"/>
      <c r="D118" s="1294"/>
      <c r="E118" s="1289"/>
      <c r="F118" s="1289"/>
      <c r="G118" s="1290"/>
      <c r="H118" s="1291"/>
      <c r="I118" s="1291"/>
      <c r="J118" s="1290"/>
      <c r="K118" s="1290"/>
      <c r="L118" s="1291"/>
      <c r="M118" s="1291"/>
      <c r="N118" s="1291"/>
      <c r="O118" s="1290"/>
      <c r="P118" s="1290"/>
      <c r="Q118" s="1290"/>
      <c r="R118" s="1291"/>
      <c r="S118" s="1290"/>
      <c r="T118" s="1290"/>
      <c r="U118" s="1290"/>
      <c r="V118" s="1290"/>
      <c r="W118" s="1290"/>
      <c r="X118" s="1290"/>
      <c r="Y118" s="1290"/>
      <c r="Z118" s="1292"/>
    </row>
    <row r="119" spans="2:26" ht="13">
      <c r="B119" s="1293"/>
      <c r="C119" s="1289"/>
      <c r="D119" s="1294"/>
      <c r="E119" s="1289"/>
      <c r="F119" s="1289"/>
      <c r="G119" s="1290"/>
      <c r="H119" s="1291"/>
      <c r="I119" s="1291"/>
      <c r="J119" s="1290"/>
      <c r="K119" s="1290"/>
      <c r="L119" s="1291"/>
      <c r="M119" s="1291"/>
      <c r="N119" s="1291"/>
      <c r="O119" s="1290"/>
      <c r="P119" s="1291"/>
      <c r="Q119" s="1290"/>
      <c r="R119" s="1291"/>
      <c r="S119" s="1290"/>
      <c r="T119" s="1290"/>
      <c r="U119" s="1290"/>
      <c r="V119" s="1290"/>
      <c r="W119" s="1290"/>
      <c r="X119" s="1290"/>
      <c r="Y119" s="1290"/>
      <c r="Z119" s="1292"/>
    </row>
    <row r="120" spans="2:26" ht="13">
      <c r="B120" s="1293"/>
      <c r="C120" s="1289"/>
      <c r="D120" s="1294"/>
      <c r="E120" s="1289"/>
      <c r="F120" s="1289"/>
      <c r="G120" s="1290"/>
      <c r="H120" s="1291"/>
      <c r="I120" s="1291"/>
      <c r="J120" s="1290"/>
      <c r="K120" s="1290"/>
      <c r="L120" s="1291"/>
      <c r="M120" s="1290"/>
      <c r="N120" s="1291"/>
      <c r="O120" s="1290"/>
      <c r="P120" s="1291"/>
      <c r="Q120" s="1290"/>
      <c r="R120" s="1291"/>
      <c r="S120" s="1290"/>
      <c r="T120" s="1290"/>
      <c r="U120" s="1290"/>
      <c r="V120" s="1290"/>
      <c r="W120" s="1290"/>
      <c r="X120" s="1290"/>
      <c r="Y120" s="1290"/>
      <c r="Z120" s="1292"/>
    </row>
    <row r="121" spans="2:26" ht="13">
      <c r="B121" s="1293"/>
      <c r="C121" s="1289"/>
      <c r="D121" s="1294"/>
      <c r="E121" s="1289"/>
      <c r="F121" s="1289"/>
      <c r="G121" s="1290"/>
      <c r="H121" s="1291"/>
      <c r="I121" s="1291"/>
      <c r="J121" s="1290"/>
      <c r="K121" s="1290"/>
      <c r="L121" s="1291"/>
      <c r="M121" s="1290"/>
      <c r="N121" s="1291"/>
      <c r="O121" s="1290"/>
      <c r="P121" s="1290"/>
      <c r="Q121" s="1290"/>
      <c r="R121" s="1291"/>
      <c r="S121" s="1290"/>
      <c r="T121" s="1290"/>
      <c r="U121" s="1290"/>
      <c r="V121" s="1290"/>
      <c r="W121" s="1290"/>
      <c r="X121" s="1290"/>
      <c r="Y121" s="1290"/>
      <c r="Z121" s="1292"/>
    </row>
    <row r="122" spans="2:26" ht="13">
      <c r="B122" s="1293"/>
      <c r="C122" s="1289"/>
      <c r="D122" s="1294"/>
      <c r="E122" s="1289"/>
      <c r="F122" s="1289"/>
      <c r="G122" s="1290"/>
      <c r="H122" s="1291"/>
      <c r="I122" s="1291"/>
      <c r="J122" s="1290"/>
      <c r="K122" s="1290"/>
      <c r="L122" s="1291"/>
      <c r="M122" s="1290"/>
      <c r="N122" s="1291"/>
      <c r="O122" s="1290"/>
      <c r="P122" s="1290"/>
      <c r="Q122" s="1290"/>
      <c r="R122" s="1291"/>
      <c r="S122" s="1290"/>
      <c r="T122" s="1290"/>
      <c r="U122" s="1290"/>
      <c r="V122" s="1290"/>
      <c r="W122" s="1290"/>
      <c r="X122" s="1290"/>
      <c r="Y122" s="1290"/>
      <c r="Z122" s="1292"/>
    </row>
    <row r="123" spans="2:26" ht="13">
      <c r="B123" s="1293"/>
      <c r="C123" s="1289"/>
      <c r="D123" s="1294"/>
      <c r="E123" s="1289"/>
      <c r="F123" s="1289"/>
      <c r="G123" s="1290"/>
      <c r="H123" s="1291"/>
      <c r="I123" s="1291"/>
      <c r="J123" s="1290"/>
      <c r="K123" s="1290"/>
      <c r="L123" s="1291"/>
      <c r="M123" s="1290"/>
      <c r="N123" s="1291"/>
      <c r="O123" s="1290"/>
      <c r="P123" s="1290"/>
      <c r="Q123" s="1290"/>
      <c r="R123" s="1291"/>
      <c r="S123" s="1290"/>
      <c r="T123" s="1290"/>
      <c r="U123" s="1290"/>
      <c r="V123" s="1290"/>
      <c r="W123" s="1290"/>
      <c r="X123" s="1290"/>
      <c r="Y123" s="1290"/>
      <c r="Z123" s="1292"/>
    </row>
    <row r="124" spans="2:26" ht="13">
      <c r="B124" s="1293"/>
      <c r="C124" s="1289"/>
      <c r="D124" s="1294"/>
      <c r="E124" s="1289"/>
      <c r="F124" s="1289"/>
      <c r="G124" s="1290"/>
      <c r="H124" s="1291"/>
      <c r="I124" s="1291"/>
      <c r="J124" s="1290"/>
      <c r="K124" s="1290"/>
      <c r="L124" s="1291"/>
      <c r="M124" s="1290"/>
      <c r="N124" s="1291"/>
      <c r="O124" s="1290"/>
      <c r="P124" s="1290"/>
      <c r="Q124" s="1290"/>
      <c r="R124" s="1291"/>
      <c r="S124" s="1290"/>
      <c r="T124" s="1290"/>
      <c r="U124" s="1290"/>
      <c r="V124" s="1290"/>
      <c r="W124" s="1290"/>
      <c r="X124" s="1290"/>
      <c r="Y124" s="1290"/>
      <c r="Z124" s="1292"/>
    </row>
    <row r="125" spans="2:26" ht="13">
      <c r="B125" s="1293"/>
      <c r="C125" s="1289"/>
      <c r="D125" s="1294"/>
      <c r="E125" s="1289"/>
      <c r="F125" s="1289"/>
      <c r="G125" s="1290"/>
      <c r="H125" s="1291"/>
      <c r="I125" s="1291"/>
      <c r="J125" s="1290"/>
      <c r="K125" s="1290"/>
      <c r="L125" s="1291"/>
      <c r="M125" s="1290"/>
      <c r="N125" s="1291"/>
      <c r="O125" s="1290"/>
      <c r="P125" s="1290"/>
      <c r="Q125" s="1290"/>
      <c r="R125" s="1291"/>
      <c r="S125" s="1290"/>
      <c r="T125" s="1290"/>
      <c r="U125" s="1290"/>
      <c r="V125" s="1290"/>
      <c r="W125" s="1290"/>
      <c r="X125" s="1290"/>
      <c r="Y125" s="1290"/>
      <c r="Z125" s="1292"/>
    </row>
    <row r="126" spans="2:26" ht="13">
      <c r="B126" s="1293"/>
      <c r="C126" s="1289"/>
      <c r="D126" s="1294"/>
      <c r="E126" s="1289"/>
      <c r="F126" s="1289"/>
      <c r="G126" s="1290"/>
      <c r="H126" s="1291"/>
      <c r="I126" s="1291"/>
      <c r="J126" s="1290"/>
      <c r="K126" s="1290"/>
      <c r="L126" s="1291"/>
      <c r="M126" s="1290"/>
      <c r="N126" s="1291"/>
      <c r="O126" s="1290"/>
      <c r="P126" s="1290"/>
      <c r="Q126" s="1290"/>
      <c r="R126" s="1291"/>
      <c r="S126" s="1290"/>
      <c r="T126" s="1290"/>
      <c r="U126" s="1290"/>
      <c r="V126" s="1290"/>
      <c r="W126" s="1290"/>
      <c r="X126" s="1290"/>
      <c r="Y126" s="1290"/>
      <c r="Z126" s="1292"/>
    </row>
    <row r="127" spans="2:26" ht="13">
      <c r="B127" s="1293"/>
      <c r="C127" s="1289"/>
      <c r="D127" s="1294"/>
      <c r="E127" s="1289"/>
      <c r="F127" s="1289"/>
      <c r="G127" s="1290"/>
      <c r="H127" s="1291"/>
      <c r="I127" s="1291"/>
      <c r="J127" s="1290"/>
      <c r="K127" s="1290"/>
      <c r="L127" s="1291"/>
      <c r="M127" s="1290"/>
      <c r="N127" s="1291"/>
      <c r="O127" s="1290"/>
      <c r="P127" s="1290"/>
      <c r="Q127" s="1290"/>
      <c r="R127" s="1291"/>
      <c r="S127" s="1290"/>
      <c r="T127" s="1290"/>
      <c r="U127" s="1290"/>
      <c r="V127" s="1290"/>
      <c r="W127" s="1290"/>
      <c r="X127" s="1290"/>
      <c r="Y127" s="1290"/>
      <c r="Z127" s="1292"/>
    </row>
    <row r="128" spans="2:26" ht="13">
      <c r="B128" s="1293"/>
      <c r="C128" s="1289"/>
      <c r="D128" s="1294"/>
      <c r="E128" s="1289"/>
      <c r="F128" s="1289"/>
      <c r="G128" s="1290"/>
      <c r="H128" s="1291"/>
      <c r="I128" s="1291"/>
      <c r="J128" s="1290"/>
      <c r="K128" s="1290"/>
      <c r="L128" s="1291"/>
      <c r="M128" s="1290"/>
      <c r="N128" s="1291"/>
      <c r="O128" s="1290"/>
      <c r="P128" s="1290"/>
      <c r="Q128" s="1290"/>
      <c r="R128" s="1291"/>
      <c r="S128" s="1290"/>
      <c r="T128" s="1290"/>
      <c r="U128" s="1290"/>
      <c r="V128" s="1290"/>
      <c r="W128" s="1290"/>
      <c r="X128" s="1290"/>
      <c r="Y128" s="1290"/>
      <c r="Z128" s="1292"/>
    </row>
    <row r="129" spans="2:26" ht="13">
      <c r="B129" s="1293"/>
      <c r="C129" s="1289"/>
      <c r="D129" s="1294"/>
      <c r="E129" s="1289"/>
      <c r="F129" s="1289"/>
      <c r="G129" s="1290"/>
      <c r="H129" s="1291"/>
      <c r="I129" s="1291"/>
      <c r="J129" s="1290"/>
      <c r="K129" s="1290"/>
      <c r="L129" s="1291"/>
      <c r="M129" s="1290"/>
      <c r="N129" s="1291"/>
      <c r="O129" s="1290"/>
      <c r="P129" s="1290"/>
      <c r="Q129" s="1290"/>
      <c r="R129" s="1291"/>
      <c r="S129" s="1290"/>
      <c r="T129" s="1290"/>
      <c r="U129" s="1290"/>
      <c r="V129" s="1290"/>
      <c r="W129" s="1290"/>
      <c r="X129" s="1290"/>
      <c r="Y129" s="1290"/>
      <c r="Z129" s="1292"/>
    </row>
    <row r="130" spans="2:26" ht="13">
      <c r="B130" s="1293"/>
      <c r="C130" s="1289"/>
      <c r="D130" s="1294"/>
      <c r="E130" s="1289"/>
      <c r="F130" s="1289"/>
      <c r="G130" s="1290"/>
      <c r="H130" s="1291"/>
      <c r="I130" s="1291"/>
      <c r="J130" s="1290"/>
      <c r="K130" s="1290"/>
      <c r="L130" s="1291"/>
      <c r="M130" s="1290"/>
      <c r="N130" s="1291"/>
      <c r="O130" s="1290"/>
      <c r="P130" s="1290"/>
      <c r="Q130" s="1290"/>
      <c r="R130" s="1291"/>
      <c r="S130" s="1290"/>
      <c r="T130" s="1290"/>
      <c r="U130" s="1290"/>
      <c r="V130" s="1290"/>
      <c r="W130" s="1290"/>
      <c r="X130" s="1290"/>
      <c r="Y130" s="1290"/>
      <c r="Z130" s="1292"/>
    </row>
    <row r="131" spans="2:26" ht="13">
      <c r="B131" s="1293"/>
      <c r="C131" s="1289"/>
      <c r="D131" s="1294"/>
      <c r="E131" s="1289"/>
      <c r="F131" s="1289"/>
      <c r="G131" s="1290"/>
      <c r="H131" s="1291"/>
      <c r="I131" s="1291"/>
      <c r="J131" s="1290"/>
      <c r="K131" s="1290"/>
      <c r="L131" s="1291"/>
      <c r="M131" s="1290"/>
      <c r="N131" s="1291"/>
      <c r="O131" s="1290"/>
      <c r="P131" s="1290"/>
      <c r="Q131" s="1290"/>
      <c r="R131" s="1291"/>
      <c r="S131" s="1290"/>
      <c r="T131" s="1290"/>
      <c r="U131" s="1290"/>
      <c r="V131" s="1290"/>
      <c r="W131" s="1290"/>
      <c r="X131" s="1290"/>
      <c r="Y131" s="1290"/>
      <c r="Z131" s="1292"/>
    </row>
    <row r="132" spans="2:26" ht="13">
      <c r="B132" s="1293"/>
      <c r="C132" s="1289"/>
      <c r="D132" s="1294"/>
      <c r="E132" s="1289"/>
      <c r="F132" s="1289"/>
      <c r="G132" s="1290"/>
      <c r="H132" s="1291"/>
      <c r="I132" s="1291"/>
      <c r="J132" s="1290"/>
      <c r="K132" s="1290"/>
      <c r="L132" s="1291"/>
      <c r="M132" s="1290"/>
      <c r="N132" s="1291"/>
      <c r="O132" s="1290"/>
      <c r="P132" s="1290"/>
      <c r="Q132" s="1290"/>
      <c r="R132" s="1291"/>
      <c r="S132" s="1290"/>
      <c r="T132" s="1290"/>
      <c r="U132" s="1290"/>
      <c r="V132" s="1290"/>
      <c r="W132" s="1290"/>
      <c r="X132" s="1290"/>
      <c r="Y132" s="1290"/>
      <c r="Z132" s="1292"/>
    </row>
    <row r="133" spans="2:26" ht="13">
      <c r="B133" s="1293"/>
      <c r="C133" s="1289"/>
      <c r="D133" s="1294"/>
      <c r="E133" s="1289"/>
      <c r="F133" s="1289"/>
      <c r="G133" s="1290"/>
      <c r="H133" s="1291"/>
      <c r="I133" s="1291"/>
      <c r="J133" s="1290"/>
      <c r="K133" s="1290"/>
      <c r="L133" s="1291"/>
      <c r="M133" s="1290"/>
      <c r="N133" s="1291"/>
      <c r="O133" s="1290"/>
      <c r="P133" s="1290"/>
      <c r="Q133" s="1290"/>
      <c r="R133" s="1291"/>
      <c r="S133" s="1290"/>
      <c r="T133" s="1290"/>
      <c r="U133" s="1290"/>
      <c r="V133" s="1290"/>
      <c r="W133" s="1290"/>
      <c r="X133" s="1290"/>
      <c r="Y133" s="1290"/>
      <c r="Z133" s="1292"/>
    </row>
    <row r="134" spans="2:26" ht="13">
      <c r="B134" s="1293"/>
      <c r="C134" s="1289"/>
      <c r="D134" s="1294"/>
      <c r="E134" s="1289"/>
      <c r="F134" s="1289"/>
      <c r="G134" s="1290"/>
      <c r="H134" s="1291"/>
      <c r="I134" s="1291"/>
      <c r="J134" s="1290"/>
      <c r="K134" s="1290"/>
      <c r="L134" s="1291"/>
      <c r="M134" s="1290"/>
      <c r="N134" s="1291"/>
      <c r="O134" s="1290"/>
      <c r="P134" s="1290"/>
      <c r="Q134" s="1290"/>
      <c r="R134" s="1291"/>
      <c r="S134" s="1290"/>
      <c r="T134" s="1298"/>
      <c r="U134" s="1290"/>
      <c r="V134" s="1290"/>
      <c r="W134" s="1290"/>
      <c r="X134" s="1290"/>
      <c r="Y134" s="1290"/>
      <c r="Z134" s="1292"/>
    </row>
    <row r="135" spans="2:26" ht="13">
      <c r="B135" s="1293"/>
      <c r="C135" s="1289"/>
      <c r="D135" s="1294"/>
      <c r="E135" s="1289"/>
      <c r="F135" s="1289"/>
      <c r="G135" s="1290"/>
      <c r="H135" s="1291"/>
      <c r="I135" s="1291"/>
      <c r="J135" s="1290"/>
      <c r="K135" s="1290"/>
      <c r="L135" s="1291"/>
      <c r="M135" s="1290"/>
      <c r="N135" s="1291"/>
      <c r="O135" s="1290"/>
      <c r="P135" s="1290"/>
      <c r="Q135" s="1290"/>
      <c r="R135" s="1291"/>
      <c r="S135" s="1290"/>
      <c r="T135" s="1290"/>
      <c r="U135" s="1290"/>
      <c r="V135" s="1290"/>
      <c r="W135" s="1290"/>
      <c r="X135" s="1290"/>
      <c r="Y135" s="1290"/>
      <c r="Z135" s="1292"/>
    </row>
    <row r="136" spans="2:26" ht="13">
      <c r="B136" s="1293"/>
      <c r="C136" s="1289"/>
      <c r="D136" s="1288"/>
      <c r="E136" s="1289"/>
      <c r="F136" s="1289"/>
      <c r="G136" s="1290"/>
      <c r="H136" s="1291"/>
      <c r="I136" s="1291"/>
      <c r="J136" s="1290"/>
      <c r="K136" s="1290"/>
      <c r="L136" s="1291"/>
      <c r="M136" s="1290"/>
      <c r="N136" s="1291"/>
      <c r="O136" s="1290"/>
      <c r="P136" s="1290"/>
      <c r="Q136" s="1290"/>
      <c r="R136" s="1291"/>
      <c r="S136" s="1290"/>
      <c r="T136" s="1290"/>
      <c r="U136" s="1290"/>
      <c r="V136" s="1290"/>
      <c r="W136" s="1290"/>
      <c r="X136" s="1290"/>
      <c r="Y136" s="1290"/>
      <c r="Z136" s="1292"/>
    </row>
    <row r="137" spans="2:26" ht="13">
      <c r="B137" s="1293"/>
      <c r="C137" s="1289"/>
      <c r="D137" s="1294"/>
      <c r="E137" s="1289"/>
      <c r="F137" s="1289"/>
      <c r="G137" s="1290"/>
      <c r="H137" s="1291"/>
      <c r="I137" s="1291"/>
      <c r="J137" s="1290"/>
      <c r="K137" s="1290"/>
      <c r="L137" s="1291"/>
      <c r="M137" s="1290"/>
      <c r="N137" s="1291"/>
      <c r="O137" s="1290"/>
      <c r="P137" s="1290"/>
      <c r="Q137" s="1290"/>
      <c r="R137" s="1291"/>
      <c r="S137" s="1290"/>
      <c r="T137" s="1290"/>
      <c r="U137" s="1290"/>
      <c r="V137" s="1290"/>
      <c r="W137" s="1290"/>
      <c r="X137" s="1290"/>
      <c r="Y137" s="1290"/>
      <c r="Z137" s="1292"/>
    </row>
    <row r="138" spans="2:26" ht="13">
      <c r="B138" s="1293"/>
      <c r="C138" s="1289"/>
      <c r="D138" s="1294"/>
      <c r="E138" s="1289"/>
      <c r="F138" s="1289"/>
      <c r="G138" s="1290"/>
      <c r="H138" s="1291"/>
      <c r="I138" s="1291"/>
      <c r="J138" s="1290"/>
      <c r="K138" s="1290"/>
      <c r="L138" s="1291"/>
      <c r="M138" s="1290"/>
      <c r="N138" s="1291"/>
      <c r="O138" s="1290"/>
      <c r="P138" s="1290"/>
      <c r="Q138" s="1290"/>
      <c r="R138" s="1291"/>
      <c r="S138" s="1290"/>
      <c r="T138" s="1290"/>
      <c r="U138" s="1290"/>
      <c r="V138" s="1290"/>
      <c r="W138" s="1290"/>
      <c r="X138" s="1290"/>
      <c r="Y138" s="1290"/>
      <c r="Z138" s="1292"/>
    </row>
    <row r="139" spans="2:26" ht="13">
      <c r="B139" s="1293"/>
      <c r="C139" s="1289"/>
      <c r="D139" s="1294"/>
      <c r="E139" s="1289"/>
      <c r="F139" s="1289"/>
      <c r="G139" s="1290"/>
      <c r="H139" s="1291"/>
      <c r="I139" s="1291"/>
      <c r="J139" s="1290"/>
      <c r="K139" s="1290"/>
      <c r="L139" s="1291"/>
      <c r="M139" s="1290"/>
      <c r="N139" s="1291"/>
      <c r="O139" s="1290"/>
      <c r="P139" s="1290"/>
      <c r="Q139" s="1290"/>
      <c r="R139" s="1291"/>
      <c r="S139" s="1290"/>
      <c r="T139" s="1290"/>
      <c r="U139" s="1290"/>
      <c r="V139" s="1290"/>
      <c r="W139" s="1290"/>
      <c r="X139" s="1290"/>
      <c r="Y139" s="1290"/>
      <c r="Z139" s="1292"/>
    </row>
    <row r="140" spans="2:26" ht="13">
      <c r="B140" s="1293"/>
      <c r="C140" s="1289"/>
      <c r="D140" s="1294"/>
      <c r="E140" s="1289"/>
      <c r="F140" s="1289"/>
      <c r="G140" s="1290"/>
      <c r="H140" s="1291"/>
      <c r="I140" s="1291"/>
      <c r="J140" s="1290"/>
      <c r="K140" s="1290"/>
      <c r="L140" s="1291"/>
      <c r="M140" s="1290"/>
      <c r="N140" s="1291"/>
      <c r="O140" s="1290"/>
      <c r="P140" s="1290"/>
      <c r="Q140" s="1290"/>
      <c r="R140" s="1291"/>
      <c r="S140" s="1290"/>
      <c r="T140" s="1290"/>
      <c r="U140" s="1290"/>
      <c r="V140" s="1290"/>
      <c r="W140" s="1290"/>
      <c r="X140" s="1290"/>
      <c r="Y140" s="1290"/>
      <c r="Z140" s="1292"/>
    </row>
    <row r="141" spans="2:26" ht="13">
      <c r="B141" s="1293"/>
      <c r="C141" s="1289"/>
      <c r="D141" s="1294"/>
      <c r="E141" s="1289"/>
      <c r="F141" s="1289"/>
      <c r="G141" s="1290"/>
      <c r="H141" s="1291"/>
      <c r="I141" s="1291"/>
      <c r="J141" s="1290"/>
      <c r="K141" s="1290"/>
      <c r="L141" s="1291"/>
      <c r="M141" s="1290"/>
      <c r="N141" s="1291"/>
      <c r="O141" s="1290"/>
      <c r="P141" s="1290"/>
      <c r="Q141" s="1290"/>
      <c r="R141" s="1291"/>
      <c r="S141" s="1290"/>
      <c r="T141" s="1290"/>
      <c r="U141" s="1290"/>
      <c r="V141" s="1290"/>
      <c r="W141" s="1290"/>
      <c r="X141" s="1290"/>
      <c r="Y141" s="1290"/>
      <c r="Z141" s="1292"/>
    </row>
    <row r="142" spans="2:26" ht="13">
      <c r="B142" s="1293"/>
      <c r="C142" s="1289"/>
      <c r="D142" s="1294"/>
      <c r="E142" s="1289"/>
      <c r="F142" s="1289"/>
      <c r="G142" s="1290"/>
      <c r="H142" s="1291"/>
      <c r="I142" s="1291"/>
      <c r="J142" s="1290"/>
      <c r="K142" s="1290"/>
      <c r="L142" s="1291"/>
      <c r="M142" s="1291"/>
      <c r="N142" s="1291"/>
      <c r="O142" s="1290"/>
      <c r="P142" s="1290"/>
      <c r="Q142" s="1290"/>
      <c r="R142" s="1291"/>
      <c r="S142" s="1290"/>
      <c r="T142" s="1290"/>
      <c r="U142" s="1290"/>
      <c r="V142" s="1290"/>
      <c r="W142" s="1290"/>
      <c r="X142" s="1290"/>
      <c r="Y142" s="1290"/>
      <c r="Z142" s="1292"/>
    </row>
    <row r="143" spans="2:26" ht="13">
      <c r="B143" s="1293"/>
      <c r="C143" s="1289"/>
      <c r="D143" s="1294"/>
      <c r="E143" s="1289"/>
      <c r="F143" s="1289"/>
      <c r="G143" s="1290"/>
      <c r="H143" s="1291"/>
      <c r="I143" s="1291"/>
      <c r="J143" s="1290"/>
      <c r="K143" s="1290"/>
      <c r="L143" s="1291"/>
      <c r="M143" s="1290"/>
      <c r="N143" s="1291"/>
      <c r="O143" s="1290"/>
      <c r="P143" s="1290"/>
      <c r="Q143" s="1290"/>
      <c r="R143" s="1291"/>
      <c r="S143" s="1290"/>
      <c r="T143" s="1290"/>
      <c r="U143" s="1290"/>
      <c r="V143" s="1290"/>
      <c r="W143" s="1290"/>
      <c r="X143" s="1290"/>
      <c r="Y143" s="1290"/>
      <c r="Z143" s="1292"/>
    </row>
    <row r="144" spans="2:26" ht="13">
      <c r="B144" s="1293"/>
      <c r="C144" s="1289"/>
      <c r="D144" s="1294"/>
      <c r="E144" s="1289"/>
      <c r="F144" s="1289"/>
      <c r="G144" s="1290"/>
      <c r="H144" s="1291"/>
      <c r="I144" s="1291"/>
      <c r="J144" s="1290"/>
      <c r="K144" s="1290"/>
      <c r="L144" s="1291"/>
      <c r="M144" s="1290"/>
      <c r="N144" s="1291"/>
      <c r="O144" s="1290"/>
      <c r="P144" s="1290"/>
      <c r="Q144" s="1290"/>
      <c r="R144" s="1291"/>
      <c r="S144" s="1290"/>
      <c r="T144" s="1290"/>
      <c r="U144" s="1290"/>
      <c r="V144" s="1290"/>
      <c r="W144" s="1290"/>
      <c r="X144" s="1290"/>
      <c r="Y144" s="1290"/>
      <c r="Z144" s="1292"/>
    </row>
    <row r="145" spans="2:26" ht="13">
      <c r="B145" s="1293"/>
      <c r="C145" s="1289"/>
      <c r="D145" s="1294"/>
      <c r="E145" s="1289"/>
      <c r="F145" s="1289"/>
      <c r="G145" s="1290"/>
      <c r="H145" s="1291"/>
      <c r="I145" s="1291"/>
      <c r="J145" s="1290"/>
      <c r="K145" s="1290"/>
      <c r="L145" s="1291"/>
      <c r="M145" s="1290"/>
      <c r="N145" s="1291"/>
      <c r="O145" s="1290"/>
      <c r="P145" s="1290"/>
      <c r="Q145" s="1290"/>
      <c r="R145" s="1291"/>
      <c r="S145" s="1290"/>
      <c r="T145" s="1290"/>
      <c r="U145" s="1290"/>
      <c r="V145" s="1290"/>
      <c r="W145" s="1290"/>
      <c r="X145" s="1290"/>
      <c r="Y145" s="1290"/>
      <c r="Z145" s="1292"/>
    </row>
    <row r="146" spans="2:26" ht="13">
      <c r="B146" s="1293"/>
      <c r="C146" s="1289"/>
      <c r="D146" s="1294"/>
      <c r="E146" s="1289"/>
      <c r="F146" s="1289"/>
      <c r="G146" s="1290"/>
      <c r="H146" s="1291"/>
      <c r="I146" s="1291"/>
      <c r="J146" s="1290"/>
      <c r="K146" s="1290"/>
      <c r="L146" s="1291"/>
      <c r="M146" s="1290"/>
      <c r="N146" s="1291"/>
      <c r="O146" s="1290"/>
      <c r="P146" s="1290"/>
      <c r="Q146" s="1290"/>
      <c r="R146" s="1291"/>
      <c r="S146" s="1290"/>
      <c r="T146" s="1290"/>
      <c r="U146" s="1290"/>
      <c r="V146" s="1290"/>
      <c r="W146" s="1290"/>
      <c r="X146" s="1290"/>
      <c r="Y146" s="1290"/>
      <c r="Z146" s="1292"/>
    </row>
    <row r="147" spans="2:26" ht="13">
      <c r="B147" s="1293"/>
      <c r="C147" s="1289"/>
      <c r="D147" s="1294"/>
      <c r="E147" s="1289"/>
      <c r="F147" s="1289"/>
      <c r="G147" s="1290"/>
      <c r="H147" s="1291"/>
      <c r="I147" s="1291"/>
      <c r="J147" s="1290"/>
      <c r="K147" s="1290"/>
      <c r="L147" s="1291"/>
      <c r="M147" s="1291"/>
      <c r="N147" s="1291"/>
      <c r="O147" s="1290"/>
      <c r="P147" s="1290"/>
      <c r="Q147" s="1290"/>
      <c r="R147" s="1291"/>
      <c r="S147" s="1290"/>
      <c r="T147" s="1290"/>
      <c r="U147" s="1290"/>
      <c r="V147" s="1290"/>
      <c r="W147" s="1290"/>
      <c r="X147" s="1290"/>
      <c r="Y147" s="1290"/>
      <c r="Z147" s="1292"/>
    </row>
    <row r="148" spans="2:26" ht="13">
      <c r="B148" s="1293"/>
      <c r="C148" s="1289"/>
      <c r="D148" s="1294"/>
      <c r="E148" s="1289"/>
      <c r="F148" s="1289"/>
      <c r="G148" s="1290"/>
      <c r="H148" s="1291"/>
      <c r="I148" s="1291"/>
      <c r="J148" s="1290"/>
      <c r="K148" s="1290"/>
      <c r="L148" s="1291"/>
      <c r="M148" s="1290"/>
      <c r="N148" s="1291"/>
      <c r="O148" s="1290"/>
      <c r="P148" s="1290"/>
      <c r="Q148" s="1290"/>
      <c r="R148" s="1291"/>
      <c r="S148" s="1290"/>
      <c r="T148" s="1290"/>
      <c r="U148" s="1290"/>
      <c r="V148" s="1290"/>
      <c r="W148" s="1290"/>
      <c r="X148" s="1290"/>
      <c r="Y148" s="1290"/>
      <c r="Z148" s="1292"/>
    </row>
    <row r="149" spans="2:26" ht="13">
      <c r="B149" s="1293"/>
      <c r="C149" s="1289"/>
      <c r="D149" s="1294"/>
      <c r="E149" s="1289"/>
      <c r="F149" s="1289"/>
      <c r="G149" s="1290"/>
      <c r="H149" s="1291"/>
      <c r="I149" s="1291"/>
      <c r="J149" s="1290"/>
      <c r="K149" s="1290"/>
      <c r="L149" s="1291"/>
      <c r="M149" s="1290"/>
      <c r="N149" s="1291"/>
      <c r="O149" s="1290"/>
      <c r="P149" s="1290"/>
      <c r="Q149" s="1290"/>
      <c r="R149" s="1291"/>
      <c r="S149" s="1290"/>
      <c r="T149" s="1290"/>
      <c r="U149" s="1290"/>
      <c r="V149" s="1290"/>
      <c r="W149" s="1290"/>
      <c r="X149" s="1290"/>
      <c r="Y149" s="1290"/>
      <c r="Z149" s="1292"/>
    </row>
    <row r="150" spans="2:26" ht="13">
      <c r="B150" s="1293"/>
      <c r="C150" s="1289"/>
      <c r="D150" s="1294"/>
      <c r="E150" s="1289"/>
      <c r="F150" s="1289"/>
      <c r="G150" s="1290"/>
      <c r="H150" s="1291"/>
      <c r="I150" s="1291"/>
      <c r="J150" s="1290"/>
      <c r="K150" s="1290"/>
      <c r="L150" s="1291"/>
      <c r="M150" s="1290"/>
      <c r="N150" s="1291"/>
      <c r="O150" s="1290"/>
      <c r="P150" s="1290"/>
      <c r="Q150" s="1290"/>
      <c r="R150" s="1291"/>
      <c r="S150" s="1290"/>
      <c r="T150" s="1290"/>
      <c r="U150" s="1290"/>
      <c r="V150" s="1290"/>
      <c r="W150" s="1290"/>
      <c r="X150" s="1290"/>
      <c r="Y150" s="1290"/>
      <c r="Z150" s="1292"/>
    </row>
    <row r="151" spans="2:26" ht="13">
      <c r="B151" s="1293"/>
      <c r="C151" s="1289"/>
      <c r="D151" s="1294"/>
      <c r="E151" s="1289"/>
      <c r="F151" s="1289"/>
      <c r="G151" s="1290"/>
      <c r="H151" s="1291"/>
      <c r="I151" s="1291"/>
      <c r="J151" s="1290"/>
      <c r="K151" s="1290"/>
      <c r="L151" s="1291"/>
      <c r="M151" s="1290"/>
      <c r="N151" s="1291"/>
      <c r="O151" s="1290"/>
      <c r="P151" s="1290"/>
      <c r="Q151" s="1290"/>
      <c r="R151" s="1291"/>
      <c r="S151" s="1290"/>
      <c r="T151" s="1290"/>
      <c r="U151" s="1290"/>
      <c r="V151" s="1290"/>
      <c r="W151" s="1290"/>
      <c r="X151" s="1290"/>
      <c r="Y151" s="1290"/>
      <c r="Z151" s="1292"/>
    </row>
    <row r="152" spans="2:26" ht="13">
      <c r="B152" s="1293"/>
      <c r="C152" s="1289"/>
      <c r="D152" s="1294"/>
      <c r="E152" s="1289"/>
      <c r="F152" s="1289"/>
      <c r="G152" s="1290"/>
      <c r="H152" s="1291"/>
      <c r="I152" s="1291"/>
      <c r="J152" s="1290"/>
      <c r="K152" s="1290"/>
      <c r="L152" s="1291"/>
      <c r="M152" s="1290"/>
      <c r="N152" s="1291"/>
      <c r="O152" s="1290"/>
      <c r="P152" s="1290"/>
      <c r="Q152" s="1290"/>
      <c r="R152" s="1291"/>
      <c r="S152" s="1290"/>
      <c r="T152" s="1290"/>
      <c r="U152" s="1290"/>
      <c r="V152" s="1290"/>
      <c r="W152" s="1290"/>
      <c r="X152" s="1290"/>
      <c r="Y152" s="1290"/>
      <c r="Z152" s="1292"/>
    </row>
    <row r="153" spans="2:26" ht="13">
      <c r="B153" s="1293"/>
      <c r="C153" s="1289"/>
      <c r="D153" s="1294"/>
      <c r="E153" s="1289"/>
      <c r="F153" s="1289"/>
      <c r="G153" s="1290"/>
      <c r="H153" s="1291"/>
      <c r="I153" s="1291"/>
      <c r="J153" s="1290"/>
      <c r="K153" s="1290"/>
      <c r="L153" s="1291"/>
      <c r="M153" s="1290"/>
      <c r="N153" s="1291"/>
      <c r="O153" s="1290"/>
      <c r="P153" s="1290"/>
      <c r="Q153" s="1290"/>
      <c r="R153" s="1291"/>
      <c r="S153" s="1290"/>
      <c r="T153" s="1290"/>
      <c r="U153" s="1290"/>
      <c r="V153" s="1290"/>
      <c r="W153" s="1290"/>
      <c r="X153" s="1290"/>
      <c r="Y153" s="1290"/>
      <c r="Z153" s="1292"/>
    </row>
    <row r="154" spans="2:26" ht="13">
      <c r="B154" s="1293"/>
      <c r="C154" s="1289"/>
      <c r="D154" s="1294"/>
      <c r="E154" s="1289"/>
      <c r="F154" s="1289"/>
      <c r="G154" s="1290"/>
      <c r="H154" s="1291"/>
      <c r="I154" s="1291"/>
      <c r="J154" s="1290"/>
      <c r="K154" s="1290"/>
      <c r="L154" s="1291"/>
      <c r="M154" s="1290"/>
      <c r="N154" s="1291"/>
      <c r="O154" s="1290"/>
      <c r="P154" s="1290"/>
      <c r="Q154" s="1290"/>
      <c r="R154" s="1291"/>
      <c r="S154" s="1290"/>
      <c r="T154" s="1290"/>
      <c r="U154" s="1290"/>
      <c r="V154" s="1290"/>
      <c r="W154" s="1290"/>
      <c r="X154" s="1290"/>
      <c r="Y154" s="1290"/>
      <c r="Z154" s="1292"/>
    </row>
    <row r="155" spans="2:26" ht="13">
      <c r="B155" s="1293"/>
      <c r="C155" s="1299"/>
      <c r="D155" s="1300"/>
      <c r="E155" s="1289"/>
      <c r="F155" s="1289"/>
      <c r="G155" s="1290"/>
      <c r="H155" s="1291"/>
      <c r="I155" s="1291"/>
      <c r="J155" s="1290"/>
      <c r="K155" s="1290"/>
      <c r="L155" s="1291"/>
      <c r="M155" s="1290"/>
      <c r="N155" s="1291"/>
      <c r="O155" s="1290"/>
      <c r="P155" s="1290"/>
      <c r="Q155" s="1290"/>
      <c r="R155" s="1291"/>
      <c r="S155" s="1290"/>
      <c r="T155" s="1290"/>
      <c r="U155" s="1290"/>
      <c r="V155" s="1290"/>
      <c r="W155" s="1290"/>
      <c r="X155" s="1290"/>
      <c r="Y155" s="1290"/>
      <c r="Z155" s="1292"/>
    </row>
    <row r="156" spans="2:26" ht="13">
      <c r="B156" s="1293"/>
      <c r="C156" s="1289"/>
      <c r="D156" s="1294"/>
      <c r="E156" s="1289"/>
      <c r="F156" s="1289"/>
      <c r="G156" s="1290"/>
      <c r="H156" s="1291"/>
      <c r="I156" s="1291"/>
      <c r="J156" s="1290"/>
      <c r="K156" s="1290"/>
      <c r="L156" s="1291"/>
      <c r="M156" s="1290"/>
      <c r="N156" s="1291"/>
      <c r="O156" s="1290"/>
      <c r="P156" s="1290"/>
      <c r="Q156" s="1290"/>
      <c r="R156" s="1291"/>
      <c r="S156" s="1290"/>
      <c r="T156" s="1290"/>
      <c r="U156" s="1290"/>
      <c r="V156" s="1290"/>
      <c r="W156" s="1290"/>
      <c r="X156" s="1290"/>
      <c r="Y156" s="1290"/>
      <c r="Z156" s="1292"/>
    </row>
    <row r="157" spans="2:26" ht="13">
      <c r="B157" s="1293"/>
      <c r="C157" s="1299"/>
      <c r="D157" s="1294"/>
      <c r="E157" s="1289"/>
      <c r="F157" s="1289"/>
      <c r="G157" s="1290"/>
      <c r="H157" s="1291"/>
      <c r="I157" s="1291"/>
      <c r="J157" s="1290"/>
      <c r="K157" s="1290"/>
      <c r="L157" s="1291"/>
      <c r="M157" s="1290"/>
      <c r="N157" s="1291"/>
      <c r="O157" s="1290"/>
      <c r="P157" s="1290"/>
      <c r="Q157" s="1290"/>
      <c r="R157" s="1291"/>
      <c r="S157" s="1290"/>
      <c r="T157" s="1290"/>
      <c r="U157" s="1290"/>
      <c r="V157" s="1290"/>
      <c r="W157" s="1290"/>
      <c r="X157" s="1290"/>
      <c r="Y157" s="1290"/>
      <c r="Z157" s="1292"/>
    </row>
    <row r="158" spans="2:26" ht="13">
      <c r="B158" s="1293"/>
      <c r="C158" s="1289"/>
      <c r="D158" s="1294"/>
      <c r="E158" s="1289"/>
      <c r="F158" s="1289"/>
      <c r="G158" s="1290"/>
      <c r="H158" s="1291"/>
      <c r="I158" s="1291"/>
      <c r="J158" s="1290"/>
      <c r="K158" s="1290"/>
      <c r="L158" s="1291"/>
      <c r="M158" s="1290"/>
      <c r="N158" s="1291"/>
      <c r="O158" s="1290"/>
      <c r="P158" s="1290"/>
      <c r="Q158" s="1290"/>
      <c r="R158" s="1291"/>
      <c r="S158" s="1290"/>
      <c r="T158" s="1290"/>
      <c r="U158" s="1290"/>
      <c r="V158" s="1290"/>
      <c r="W158" s="1290"/>
      <c r="X158" s="1290"/>
      <c r="Y158" s="1290"/>
      <c r="Z158" s="1292"/>
    </row>
    <row r="159" spans="2:26" ht="13">
      <c r="B159" s="1293"/>
      <c r="C159" s="1299"/>
      <c r="D159" s="1294"/>
      <c r="E159" s="1289"/>
      <c r="F159" s="1289"/>
      <c r="G159" s="1290"/>
      <c r="H159" s="1291"/>
      <c r="I159" s="1291"/>
      <c r="J159" s="1290"/>
      <c r="K159" s="1290"/>
      <c r="L159" s="1291"/>
      <c r="M159" s="1290"/>
      <c r="N159" s="1291"/>
      <c r="O159" s="1290"/>
      <c r="P159" s="1290"/>
      <c r="Q159" s="1290"/>
      <c r="R159" s="1291"/>
      <c r="S159" s="1290"/>
      <c r="T159" s="1290"/>
      <c r="U159" s="1290"/>
      <c r="V159" s="1290"/>
      <c r="W159" s="1290"/>
      <c r="X159" s="1290"/>
      <c r="Y159" s="1290"/>
      <c r="Z159" s="1292"/>
    </row>
    <row r="160" spans="2:26" ht="13">
      <c r="B160" s="1293"/>
      <c r="C160" s="1289"/>
      <c r="D160" s="1294"/>
      <c r="E160" s="1289"/>
      <c r="F160" s="1289"/>
      <c r="G160" s="1290"/>
      <c r="H160" s="1291"/>
      <c r="I160" s="1291"/>
      <c r="J160" s="1290"/>
      <c r="K160" s="1290"/>
      <c r="L160" s="1291"/>
      <c r="M160" s="1290"/>
      <c r="N160" s="1291"/>
      <c r="O160" s="1290"/>
      <c r="P160" s="1290"/>
      <c r="Q160" s="1290"/>
      <c r="R160" s="1291"/>
      <c r="S160" s="1290"/>
      <c r="T160" s="1290"/>
      <c r="U160" s="1290"/>
      <c r="V160" s="1290"/>
      <c r="W160" s="1290"/>
      <c r="X160" s="1290"/>
      <c r="Y160" s="1290"/>
      <c r="Z160" s="1292"/>
    </row>
    <row r="161" spans="2:26" ht="13">
      <c r="B161" s="1293"/>
      <c r="C161" s="1299"/>
      <c r="D161" s="1294"/>
      <c r="E161" s="1289"/>
      <c r="F161" s="1289"/>
      <c r="G161" s="1290"/>
      <c r="H161" s="1291"/>
      <c r="I161" s="1291"/>
      <c r="J161" s="1290"/>
      <c r="K161" s="1290"/>
      <c r="L161" s="1291"/>
      <c r="M161" s="1290"/>
      <c r="N161" s="1291"/>
      <c r="O161" s="1290"/>
      <c r="P161" s="1290"/>
      <c r="Q161" s="1290"/>
      <c r="R161" s="1291"/>
      <c r="S161" s="1290"/>
      <c r="T161" s="1290"/>
      <c r="U161" s="1290"/>
      <c r="V161" s="1290"/>
      <c r="W161" s="1290"/>
      <c r="X161" s="1290"/>
      <c r="Y161" s="1290"/>
      <c r="Z161" s="1292"/>
    </row>
    <row r="162" spans="2:26" ht="13">
      <c r="B162" s="1293"/>
      <c r="C162" s="1289"/>
      <c r="D162" s="1294"/>
      <c r="E162" s="1289"/>
      <c r="F162" s="1289"/>
      <c r="G162" s="1290"/>
      <c r="H162" s="1291"/>
      <c r="I162" s="1291"/>
      <c r="J162" s="1290"/>
      <c r="K162" s="1290"/>
      <c r="L162" s="1291"/>
      <c r="M162" s="1290"/>
      <c r="N162" s="1291"/>
      <c r="O162" s="1290"/>
      <c r="P162" s="1290"/>
      <c r="Q162" s="1290"/>
      <c r="R162" s="1291"/>
      <c r="S162" s="1290"/>
      <c r="T162" s="1290"/>
      <c r="U162" s="1290"/>
      <c r="V162" s="1290"/>
      <c r="W162" s="1290"/>
      <c r="X162" s="1290"/>
      <c r="Y162" s="1290"/>
      <c r="Z162" s="1292"/>
    </row>
    <row r="163" spans="2:26" ht="13">
      <c r="B163" s="1293"/>
      <c r="C163" s="1289"/>
      <c r="D163" s="1294"/>
      <c r="E163" s="1289"/>
      <c r="F163" s="1289"/>
      <c r="G163" s="1290"/>
      <c r="H163" s="1291"/>
      <c r="I163" s="1291"/>
      <c r="J163" s="1290"/>
      <c r="K163" s="1290"/>
      <c r="L163" s="1291"/>
      <c r="M163" s="1290"/>
      <c r="N163" s="1291"/>
      <c r="O163" s="1290"/>
      <c r="P163" s="1290"/>
      <c r="Q163" s="1290"/>
      <c r="R163" s="1291"/>
      <c r="S163" s="1290"/>
      <c r="T163" s="1290"/>
      <c r="U163" s="1290"/>
      <c r="V163" s="1290"/>
      <c r="W163" s="1290"/>
      <c r="X163" s="1290"/>
      <c r="Y163" s="1290"/>
      <c r="Z163" s="1292"/>
    </row>
    <row r="164" spans="2:26" ht="13">
      <c r="B164" s="1293"/>
      <c r="C164" s="1289"/>
      <c r="D164" s="1294"/>
      <c r="E164" s="1289"/>
      <c r="F164" s="1289"/>
      <c r="G164" s="1290"/>
      <c r="H164" s="1291"/>
      <c r="I164" s="1291"/>
      <c r="J164" s="1290"/>
      <c r="K164" s="1290"/>
      <c r="L164" s="1291"/>
      <c r="M164" s="1290"/>
      <c r="N164" s="1291"/>
      <c r="O164" s="1290"/>
      <c r="P164" s="1290"/>
      <c r="Q164" s="1290"/>
      <c r="R164" s="1291"/>
      <c r="S164" s="1290"/>
      <c r="T164" s="1290"/>
      <c r="U164" s="1290"/>
      <c r="V164" s="1290"/>
      <c r="W164" s="1290"/>
      <c r="X164" s="1290"/>
      <c r="Y164" s="1290"/>
      <c r="Z164" s="1292"/>
    </row>
    <row r="165" spans="2:26" ht="13">
      <c r="B165" s="1293"/>
      <c r="C165" s="1289"/>
      <c r="D165" s="1294"/>
      <c r="E165" s="1289"/>
      <c r="F165" s="1289"/>
      <c r="G165" s="1290"/>
      <c r="H165" s="1291"/>
      <c r="I165" s="1291"/>
      <c r="J165" s="1290"/>
      <c r="K165" s="1290"/>
      <c r="L165" s="1291"/>
      <c r="M165" s="1290"/>
      <c r="N165" s="1291"/>
      <c r="O165" s="1290"/>
      <c r="P165" s="1290"/>
      <c r="Q165" s="1290"/>
      <c r="R165" s="1291"/>
      <c r="S165" s="1290"/>
      <c r="T165" s="1290"/>
      <c r="U165" s="1290"/>
      <c r="V165" s="1290"/>
      <c r="W165" s="1290"/>
      <c r="X165" s="1290"/>
      <c r="Y165" s="1290"/>
      <c r="Z165" s="1292"/>
    </row>
    <row r="166" spans="2:26" ht="13">
      <c r="B166" s="1293"/>
      <c r="C166" s="1289"/>
      <c r="D166" s="1294"/>
      <c r="E166" s="1289"/>
      <c r="F166" s="1289"/>
      <c r="G166" s="1290"/>
      <c r="H166" s="1291"/>
      <c r="I166" s="1291"/>
      <c r="J166" s="1290"/>
      <c r="K166" s="1290"/>
      <c r="L166" s="1291"/>
      <c r="M166" s="1290"/>
      <c r="N166" s="1291"/>
      <c r="O166" s="1290"/>
      <c r="P166" s="1290"/>
      <c r="Q166" s="1290"/>
      <c r="R166" s="1291"/>
      <c r="S166" s="1290"/>
      <c r="T166" s="1290"/>
      <c r="U166" s="1290"/>
      <c r="V166" s="1290"/>
      <c r="W166" s="1290"/>
      <c r="X166" s="1290"/>
      <c r="Y166" s="1290"/>
      <c r="Z166" s="1292"/>
    </row>
    <row r="167" spans="2:26" ht="13">
      <c r="B167" s="1293"/>
      <c r="C167" s="1289"/>
      <c r="D167" s="1294"/>
      <c r="E167" s="1289"/>
      <c r="F167" s="1289"/>
      <c r="G167" s="1290"/>
      <c r="H167" s="1291"/>
      <c r="I167" s="1291"/>
      <c r="J167" s="1290"/>
      <c r="K167" s="1290"/>
      <c r="L167" s="1291"/>
      <c r="M167" s="1290"/>
      <c r="N167" s="1291"/>
      <c r="O167" s="1290"/>
      <c r="P167" s="1290"/>
      <c r="Q167" s="1290"/>
      <c r="R167" s="1291"/>
      <c r="S167" s="1290"/>
      <c r="T167" s="1290"/>
      <c r="U167" s="1290"/>
      <c r="V167" s="1290"/>
      <c r="W167" s="1290"/>
      <c r="X167" s="1290"/>
      <c r="Y167" s="1290"/>
      <c r="Z167" s="1292"/>
    </row>
    <row r="168" spans="2:26" ht="13">
      <c r="B168" s="1301"/>
      <c r="C168" s="1289"/>
      <c r="D168" s="1294"/>
      <c r="E168" s="1289"/>
      <c r="F168" s="1289"/>
      <c r="G168" s="1290"/>
      <c r="H168" s="1291"/>
      <c r="I168" s="1291"/>
      <c r="J168" s="1290"/>
      <c r="K168" s="1290"/>
      <c r="L168" s="1291"/>
      <c r="M168" s="1290"/>
      <c r="N168" s="1291"/>
      <c r="O168" s="1290"/>
      <c r="P168" s="1290"/>
      <c r="Q168" s="1290"/>
      <c r="R168" s="1291"/>
      <c r="S168" s="1290"/>
      <c r="T168" s="1290"/>
      <c r="U168" s="1290"/>
      <c r="V168" s="1290"/>
      <c r="W168" s="1290"/>
      <c r="X168" s="1290"/>
      <c r="Y168" s="1290"/>
      <c r="Z168" s="1292"/>
    </row>
    <row r="169" spans="2:26" ht="13">
      <c r="B169" s="1301"/>
      <c r="C169" s="1289"/>
      <c r="D169" s="1294"/>
      <c r="E169" s="1289"/>
      <c r="F169" s="1289"/>
      <c r="G169" s="1290"/>
      <c r="H169" s="1291"/>
      <c r="I169" s="1291"/>
      <c r="J169" s="1290"/>
      <c r="K169" s="1290"/>
      <c r="L169" s="1291"/>
      <c r="M169" s="1290"/>
      <c r="N169" s="1291"/>
      <c r="O169" s="1290"/>
      <c r="P169" s="1290"/>
      <c r="Q169" s="1290"/>
      <c r="R169" s="1291"/>
      <c r="S169" s="1290"/>
      <c r="T169" s="1290"/>
      <c r="U169" s="1290"/>
      <c r="V169" s="1290"/>
      <c r="W169" s="1290"/>
      <c r="X169" s="1290"/>
      <c r="Y169" s="1290"/>
      <c r="Z169" s="1292"/>
    </row>
    <row r="170" spans="2:26" ht="13">
      <c r="B170" s="1293"/>
      <c r="C170" s="1289"/>
      <c r="D170" s="1294"/>
      <c r="E170" s="1289"/>
      <c r="F170" s="1289"/>
      <c r="G170" s="1290"/>
      <c r="H170" s="1291"/>
      <c r="I170" s="1291"/>
      <c r="J170" s="1290"/>
      <c r="K170" s="1290"/>
      <c r="L170" s="1291"/>
      <c r="M170" s="1290"/>
      <c r="N170" s="1291"/>
      <c r="O170" s="1290"/>
      <c r="P170" s="1290"/>
      <c r="Q170" s="1290"/>
      <c r="R170" s="1291"/>
      <c r="S170" s="1290"/>
      <c r="T170" s="1290"/>
      <c r="U170" s="1290"/>
      <c r="V170" s="1290"/>
      <c r="W170" s="1290"/>
      <c r="X170" s="1290"/>
      <c r="Y170" s="1290"/>
      <c r="Z170" s="1292"/>
    </row>
    <row r="171" spans="2:26" ht="13">
      <c r="B171" s="1301"/>
      <c r="C171" s="1289"/>
      <c r="D171" s="1294"/>
      <c r="E171" s="1289"/>
      <c r="F171" s="1289"/>
      <c r="G171" s="1290"/>
      <c r="H171" s="1291"/>
      <c r="I171" s="1291"/>
      <c r="J171" s="1290"/>
      <c r="K171" s="1290"/>
      <c r="L171" s="1291"/>
      <c r="M171" s="1290"/>
      <c r="N171" s="1291"/>
      <c r="O171" s="1290"/>
      <c r="P171" s="1290"/>
      <c r="Q171" s="1290"/>
      <c r="R171" s="1291"/>
      <c r="S171" s="1290"/>
      <c r="T171" s="1290"/>
      <c r="U171" s="1290"/>
      <c r="V171" s="1290"/>
      <c r="W171" s="1290"/>
      <c r="X171" s="1290"/>
      <c r="Y171" s="1290"/>
      <c r="Z171" s="1292"/>
    </row>
    <row r="172" spans="2:26" ht="13">
      <c r="B172" s="1302"/>
      <c r="C172" s="1289"/>
      <c r="D172" s="1294"/>
      <c r="E172" s="1289"/>
      <c r="F172" s="1289"/>
      <c r="G172" s="1290"/>
      <c r="H172" s="1291"/>
      <c r="I172" s="1291"/>
      <c r="J172" s="1290"/>
      <c r="K172" s="1290"/>
      <c r="L172" s="1291"/>
      <c r="M172" s="1290"/>
      <c r="N172" s="1291"/>
      <c r="O172" s="1290"/>
      <c r="P172" s="1290"/>
      <c r="Q172" s="1290"/>
      <c r="R172" s="1291"/>
      <c r="S172" s="1290"/>
      <c r="T172" s="1290"/>
      <c r="U172" s="1290"/>
      <c r="V172" s="1290"/>
      <c r="W172" s="1290"/>
      <c r="X172" s="1290"/>
      <c r="Y172" s="1290"/>
      <c r="Z172" s="1292"/>
    </row>
    <row r="173" spans="2:26" ht="13">
      <c r="B173" s="1301"/>
      <c r="C173" s="1289"/>
      <c r="D173" s="1294"/>
      <c r="E173" s="1289"/>
      <c r="F173" s="1289"/>
      <c r="G173" s="1290"/>
      <c r="H173" s="1291"/>
      <c r="I173" s="1291"/>
      <c r="J173" s="1290"/>
      <c r="K173" s="1290"/>
      <c r="L173" s="1291"/>
      <c r="M173" s="1290"/>
      <c r="N173" s="1291"/>
      <c r="O173" s="1290"/>
      <c r="P173" s="1290"/>
      <c r="Q173" s="1290"/>
      <c r="R173" s="1291"/>
      <c r="S173" s="1290"/>
      <c r="T173" s="1290"/>
      <c r="U173" s="1290"/>
      <c r="V173" s="1290"/>
      <c r="W173" s="1290"/>
      <c r="X173" s="1290"/>
      <c r="Y173" s="1290"/>
      <c r="Z173" s="1292"/>
    </row>
    <row r="174" spans="2:26" ht="13">
      <c r="B174" s="1293"/>
      <c r="C174" s="1289"/>
      <c r="D174" s="1294"/>
      <c r="E174" s="1289"/>
      <c r="F174" s="1289"/>
      <c r="G174" s="1290"/>
      <c r="H174" s="1291"/>
      <c r="I174" s="1291"/>
      <c r="J174" s="1290"/>
      <c r="K174" s="1290"/>
      <c r="L174" s="1291"/>
      <c r="M174" s="1290"/>
      <c r="N174" s="1291"/>
      <c r="O174" s="1290"/>
      <c r="P174" s="1290"/>
      <c r="Q174" s="1290"/>
      <c r="R174" s="1291"/>
      <c r="S174" s="1290"/>
      <c r="T174" s="1290"/>
      <c r="U174" s="1290"/>
      <c r="V174" s="1290"/>
      <c r="W174" s="1290"/>
      <c r="X174" s="1290"/>
      <c r="Y174" s="1290"/>
      <c r="Z174" s="1292"/>
    </row>
    <row r="175" spans="2:26" ht="13">
      <c r="B175" s="1293"/>
      <c r="C175" s="1289"/>
      <c r="D175" s="1294"/>
      <c r="E175" s="1289"/>
      <c r="F175" s="1289"/>
      <c r="G175" s="1290"/>
      <c r="H175" s="1291"/>
      <c r="I175" s="1291"/>
      <c r="J175" s="1290"/>
      <c r="K175" s="1290"/>
      <c r="L175" s="1291"/>
      <c r="M175" s="1290"/>
      <c r="N175" s="1291"/>
      <c r="O175" s="1290"/>
      <c r="P175" s="1290"/>
      <c r="Q175" s="1290"/>
      <c r="R175" s="1291"/>
      <c r="S175" s="1290"/>
      <c r="T175" s="1290"/>
      <c r="U175" s="1290"/>
      <c r="V175" s="1290"/>
      <c r="W175" s="1290"/>
      <c r="X175" s="1290"/>
      <c r="Y175" s="1290"/>
      <c r="Z175" s="1292"/>
    </row>
    <row r="176" spans="2:26" ht="13">
      <c r="B176" s="1293"/>
      <c r="C176" s="1289"/>
      <c r="D176" s="1294"/>
      <c r="E176" s="1289"/>
      <c r="F176" s="1289"/>
      <c r="G176" s="1290"/>
      <c r="H176" s="1291"/>
      <c r="I176" s="1291"/>
      <c r="J176" s="1290"/>
      <c r="K176" s="1290"/>
      <c r="L176" s="1291"/>
      <c r="M176" s="1290"/>
      <c r="N176" s="1291"/>
      <c r="O176" s="1290"/>
      <c r="P176" s="1290"/>
      <c r="Q176" s="1290"/>
      <c r="R176" s="1291"/>
      <c r="S176" s="1290"/>
      <c r="T176" s="1290"/>
      <c r="U176" s="1290"/>
      <c r="V176" s="1290"/>
      <c r="W176" s="1290"/>
      <c r="X176" s="1290"/>
      <c r="Y176" s="1290"/>
      <c r="Z176" s="1292"/>
    </row>
    <row r="177" spans="2:26" ht="13">
      <c r="B177" s="1301"/>
      <c r="C177" s="1289"/>
      <c r="D177" s="1294"/>
      <c r="E177" s="1289"/>
      <c r="F177" s="1289"/>
      <c r="G177" s="1290"/>
      <c r="H177" s="1291"/>
      <c r="I177" s="1291"/>
      <c r="J177" s="1290"/>
      <c r="K177" s="1290"/>
      <c r="L177" s="1291"/>
      <c r="M177" s="1290"/>
      <c r="N177" s="1291"/>
      <c r="O177" s="1290"/>
      <c r="P177" s="1290"/>
      <c r="Q177" s="1290"/>
      <c r="R177" s="1291"/>
      <c r="S177" s="1290"/>
      <c r="T177" s="1290"/>
      <c r="U177" s="1290"/>
      <c r="V177" s="1290"/>
      <c r="W177" s="1290"/>
      <c r="X177" s="1290"/>
      <c r="Y177" s="1290"/>
      <c r="Z177" s="1292"/>
    </row>
    <row r="178" spans="2:26" ht="13">
      <c r="B178" s="1293"/>
      <c r="C178" s="1289"/>
      <c r="D178" s="1294"/>
      <c r="E178" s="1289"/>
      <c r="F178" s="1289"/>
      <c r="G178" s="1290"/>
      <c r="H178" s="1291"/>
      <c r="I178" s="1291"/>
      <c r="J178" s="1290"/>
      <c r="K178" s="1290"/>
      <c r="L178" s="1291"/>
      <c r="M178" s="1290"/>
      <c r="N178" s="1291"/>
      <c r="O178" s="1290"/>
      <c r="P178" s="1290"/>
      <c r="Q178" s="1291"/>
      <c r="R178" s="1291"/>
      <c r="S178" s="1290"/>
      <c r="T178" s="1290"/>
      <c r="U178" s="1290"/>
      <c r="V178" s="1290"/>
      <c r="W178" s="1290"/>
      <c r="X178" s="1290"/>
      <c r="Y178" s="1290"/>
      <c r="Z178" s="1292"/>
    </row>
    <row r="179" spans="2:26" ht="13">
      <c r="B179" s="1293"/>
      <c r="C179" s="1289"/>
      <c r="D179" s="1294"/>
      <c r="E179" s="1289"/>
      <c r="F179" s="1289"/>
      <c r="G179" s="1290"/>
      <c r="H179" s="1291"/>
      <c r="I179" s="1291"/>
      <c r="J179" s="1290"/>
      <c r="K179" s="1290"/>
      <c r="L179" s="1291"/>
      <c r="M179" s="1290"/>
      <c r="N179" s="1291"/>
      <c r="O179" s="1290"/>
      <c r="P179" s="1290"/>
      <c r="Q179" s="1290"/>
      <c r="R179" s="1291"/>
      <c r="S179" s="1290"/>
      <c r="T179" s="1290"/>
      <c r="U179" s="1290"/>
      <c r="V179" s="1290"/>
      <c r="W179" s="1290"/>
      <c r="X179" s="1290"/>
      <c r="Y179" s="1290"/>
      <c r="Z179" s="1292"/>
    </row>
    <row r="180" spans="2:26" ht="13">
      <c r="B180" s="1293"/>
      <c r="C180" s="1303"/>
      <c r="D180" s="1294"/>
      <c r="E180" s="1289"/>
      <c r="F180" s="1289"/>
      <c r="G180" s="1290"/>
      <c r="H180" s="1291"/>
      <c r="I180" s="1291"/>
      <c r="J180" s="1290"/>
      <c r="K180" s="1290"/>
      <c r="L180" s="1291"/>
      <c r="M180" s="1290"/>
      <c r="N180" s="1291"/>
      <c r="O180" s="1290"/>
      <c r="P180" s="1290"/>
      <c r="Q180" s="1291"/>
      <c r="R180" s="1291"/>
      <c r="S180" s="1290"/>
      <c r="T180" s="1290"/>
      <c r="U180" s="1290"/>
      <c r="V180" s="1290"/>
      <c r="W180" s="1290"/>
      <c r="X180" s="1290"/>
      <c r="Y180" s="1290"/>
      <c r="Z180" s="1292"/>
    </row>
    <row r="181" spans="2:26" ht="13">
      <c r="B181" s="1293"/>
      <c r="C181" s="1303"/>
      <c r="D181" s="1294"/>
      <c r="E181" s="1289"/>
      <c r="F181" s="1289"/>
      <c r="G181" s="1290"/>
      <c r="H181" s="1291"/>
      <c r="I181" s="1291"/>
      <c r="J181" s="1290"/>
      <c r="K181" s="1290"/>
      <c r="L181" s="1291"/>
      <c r="M181" s="1290"/>
      <c r="N181" s="1291"/>
      <c r="O181" s="1290"/>
      <c r="P181" s="1290"/>
      <c r="Q181" s="1290"/>
      <c r="R181" s="1291"/>
      <c r="S181" s="1290"/>
      <c r="T181" s="1290"/>
      <c r="U181" s="1290"/>
      <c r="V181" s="1290"/>
      <c r="W181" s="1290"/>
      <c r="X181" s="1290"/>
      <c r="Y181" s="1290"/>
      <c r="Z181" s="1292"/>
    </row>
    <row r="182" spans="2:26" ht="13">
      <c r="B182" s="1293"/>
      <c r="C182" s="1289"/>
      <c r="D182" s="1294"/>
      <c r="E182" s="1289"/>
      <c r="F182" s="1289"/>
      <c r="G182" s="1290"/>
      <c r="H182" s="1291"/>
      <c r="I182" s="1291"/>
      <c r="J182" s="1290"/>
      <c r="K182" s="1290"/>
      <c r="L182" s="1291"/>
      <c r="M182" s="1290"/>
      <c r="N182" s="1291"/>
      <c r="O182" s="1290"/>
      <c r="P182" s="1290"/>
      <c r="Q182" s="1290"/>
      <c r="R182" s="1291"/>
      <c r="S182" s="1290"/>
      <c r="T182" s="1290"/>
      <c r="U182" s="1290"/>
      <c r="V182" s="1290"/>
      <c r="W182" s="1290"/>
      <c r="X182" s="1290"/>
      <c r="Y182" s="1290"/>
      <c r="Z182" s="1292"/>
    </row>
    <row r="183" spans="2:26" ht="13">
      <c r="B183" s="1304"/>
      <c r="C183" s="1304"/>
      <c r="D183" s="1304"/>
      <c r="E183" s="1304"/>
      <c r="F183" s="1304"/>
      <c r="G183" s="1305"/>
      <c r="H183" s="1305"/>
      <c r="I183" s="1305"/>
      <c r="J183" s="1305"/>
      <c r="K183" s="1305"/>
      <c r="L183" s="1305"/>
      <c r="M183" s="1305"/>
      <c r="N183" s="1305"/>
      <c r="O183" s="1305"/>
      <c r="P183" s="1305"/>
      <c r="Q183" s="1305"/>
      <c r="R183" s="1305"/>
      <c r="S183" s="1305"/>
      <c r="T183" s="1305"/>
      <c r="U183" s="1305"/>
      <c r="V183" s="1305"/>
      <c r="W183" s="1305"/>
      <c r="X183" s="1305"/>
      <c r="Y183" s="1305"/>
      <c r="Z183" s="1231"/>
    </row>
  </sheetData>
  <phoneticPr fontId="16"/>
  <printOptions horizontalCentered="1"/>
  <pageMargins left="0.23622047244094491" right="0.23622047244094491" top="0.59055118110236227" bottom="0.19685039370078741" header="0.31496062992125984" footer="0.31496062992125984"/>
  <pageSetup paperSize="9" scale="5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2">
    <tabColor rgb="FFFFFF00"/>
    <pageSetUpPr fitToPage="1"/>
  </sheetPr>
  <dimension ref="A1:BA104"/>
  <sheetViews>
    <sheetView showGridLines="0" topLeftCell="H1" zoomScale="85" zoomScaleNormal="85" zoomScaleSheetLayoutView="70" workbookViewId="0">
      <selection activeCell="P8" sqref="P8"/>
    </sheetView>
  </sheetViews>
  <sheetFormatPr defaultColWidth="11" defaultRowHeight="14"/>
  <cols>
    <col min="1" max="1" width="1.54296875" style="342" customWidth="1"/>
    <col min="2" max="2" width="28.453125" style="342" customWidth="1"/>
    <col min="3" max="3" width="17.81640625" style="343" customWidth="1"/>
    <col min="4" max="7" width="17.81640625" style="342" customWidth="1"/>
    <col min="8" max="10" width="17.81640625" style="343" customWidth="1"/>
    <col min="11" max="11" width="17.81640625" style="342" customWidth="1"/>
    <col min="12" max="12" width="17.81640625" style="343" customWidth="1"/>
    <col min="13" max="13" width="2.1796875" style="342" customWidth="1"/>
    <col min="14" max="15" width="11" style="342"/>
    <col min="16" max="16" width="12.81640625" style="342" bestFit="1" customWidth="1"/>
    <col min="17" max="17" width="11.54296875" style="342" bestFit="1" customWidth="1"/>
    <col min="18" max="18" width="11.1796875" style="342" bestFit="1" customWidth="1"/>
    <col min="19" max="21" width="12.81640625" style="342" bestFit="1" customWidth="1"/>
    <col min="22" max="22" width="11.1796875" style="342" bestFit="1" customWidth="1"/>
    <col min="23" max="24" width="12.81640625" style="342" bestFit="1" customWidth="1"/>
    <col min="25" max="25" width="11.54296875" style="342" bestFit="1" customWidth="1"/>
    <col min="26" max="27" width="12.81640625" style="342" bestFit="1" customWidth="1"/>
    <col min="28" max="28" width="11.54296875" style="342" bestFit="1" customWidth="1"/>
    <col min="29" max="207" width="11" style="342"/>
    <col min="208" max="208" width="1.54296875" style="342" customWidth="1"/>
    <col min="209" max="209" width="17.7265625" style="342" customWidth="1"/>
    <col min="210" max="210" width="11.26953125" style="342" customWidth="1"/>
    <col min="211" max="229" width="8.453125" style="342" customWidth="1"/>
    <col min="230" max="230" width="9.453125" style="342" customWidth="1"/>
    <col min="231" max="231" width="10.453125" style="342" customWidth="1"/>
    <col min="232" max="232" width="10.7265625" style="342" bestFit="1" customWidth="1"/>
    <col min="233" max="233" width="9.453125" style="342" bestFit="1" customWidth="1"/>
    <col min="234" max="234" width="10.453125" style="342" customWidth="1"/>
    <col min="235" max="235" width="8" style="342" bestFit="1" customWidth="1"/>
    <col min="236" max="236" width="15.7265625" style="342" bestFit="1" customWidth="1"/>
    <col min="237" max="237" width="1.54296875" style="342" customWidth="1"/>
    <col min="238" max="238" width="5.453125" style="342" customWidth="1"/>
    <col min="239" max="463" width="11" style="342"/>
    <col min="464" max="464" width="1.54296875" style="342" customWidth="1"/>
    <col min="465" max="465" width="17.7265625" style="342" customWidth="1"/>
    <col min="466" max="466" width="11.26953125" style="342" customWidth="1"/>
    <col min="467" max="485" width="8.453125" style="342" customWidth="1"/>
    <col min="486" max="486" width="9.453125" style="342" customWidth="1"/>
    <col min="487" max="487" width="10.453125" style="342" customWidth="1"/>
    <col min="488" max="488" width="10.7265625" style="342" bestFit="1" customWidth="1"/>
    <col min="489" max="489" width="9.453125" style="342" bestFit="1" customWidth="1"/>
    <col min="490" max="490" width="10.453125" style="342" customWidth="1"/>
    <col min="491" max="491" width="8" style="342" bestFit="1" customWidth="1"/>
    <col min="492" max="492" width="15.7265625" style="342" bestFit="1" customWidth="1"/>
    <col min="493" max="493" width="1.54296875" style="342" customWidth="1"/>
    <col min="494" max="494" width="5.453125" style="342" customWidth="1"/>
    <col min="495" max="719" width="11" style="342"/>
    <col min="720" max="720" width="1.54296875" style="342" customWidth="1"/>
    <col min="721" max="721" width="17.7265625" style="342" customWidth="1"/>
    <col min="722" max="722" width="11.26953125" style="342" customWidth="1"/>
    <col min="723" max="741" width="8.453125" style="342" customWidth="1"/>
    <col min="742" max="742" width="9.453125" style="342" customWidth="1"/>
    <col min="743" max="743" width="10.453125" style="342" customWidth="1"/>
    <col min="744" max="744" width="10.7265625" style="342" bestFit="1" customWidth="1"/>
    <col min="745" max="745" width="9.453125" style="342" bestFit="1" customWidth="1"/>
    <col min="746" max="746" width="10.453125" style="342" customWidth="1"/>
    <col min="747" max="747" width="8" style="342" bestFit="1" customWidth="1"/>
    <col min="748" max="748" width="15.7265625" style="342" bestFit="1" customWidth="1"/>
    <col min="749" max="749" width="1.54296875" style="342" customWidth="1"/>
    <col min="750" max="750" width="5.453125" style="342" customWidth="1"/>
    <col min="751" max="975" width="11" style="342"/>
    <col min="976" max="976" width="1.54296875" style="342" customWidth="1"/>
    <col min="977" max="977" width="17.7265625" style="342" customWidth="1"/>
    <col min="978" max="978" width="11.26953125" style="342" customWidth="1"/>
    <col min="979" max="997" width="8.453125" style="342" customWidth="1"/>
    <col min="998" max="998" width="9.453125" style="342" customWidth="1"/>
    <col min="999" max="999" width="10.453125" style="342" customWidth="1"/>
    <col min="1000" max="1000" width="10.7265625" style="342" bestFit="1" customWidth="1"/>
    <col min="1001" max="1001" width="9.453125" style="342" bestFit="1" customWidth="1"/>
    <col min="1002" max="1002" width="10.453125" style="342" customWidth="1"/>
    <col min="1003" max="1003" width="8" style="342" bestFit="1" customWidth="1"/>
    <col min="1004" max="1004" width="15.7265625" style="342" bestFit="1" customWidth="1"/>
    <col min="1005" max="1005" width="1.54296875" style="342" customWidth="1"/>
    <col min="1006" max="1006" width="5.453125" style="342" customWidth="1"/>
    <col min="1007" max="1231" width="11" style="342"/>
    <col min="1232" max="1232" width="1.54296875" style="342" customWidth="1"/>
    <col min="1233" max="1233" width="17.7265625" style="342" customWidth="1"/>
    <col min="1234" max="1234" width="11.26953125" style="342" customWidth="1"/>
    <col min="1235" max="1253" width="8.453125" style="342" customWidth="1"/>
    <col min="1254" max="1254" width="9.453125" style="342" customWidth="1"/>
    <col min="1255" max="1255" width="10.453125" style="342" customWidth="1"/>
    <col min="1256" max="1256" width="10.7265625" style="342" bestFit="1" customWidth="1"/>
    <col min="1257" max="1257" width="9.453125" style="342" bestFit="1" customWidth="1"/>
    <col min="1258" max="1258" width="10.453125" style="342" customWidth="1"/>
    <col min="1259" max="1259" width="8" style="342" bestFit="1" customWidth="1"/>
    <col min="1260" max="1260" width="15.7265625" style="342" bestFit="1" customWidth="1"/>
    <col min="1261" max="1261" width="1.54296875" style="342" customWidth="1"/>
    <col min="1262" max="1262" width="5.453125" style="342" customWidth="1"/>
    <col min="1263" max="1487" width="11" style="342"/>
    <col min="1488" max="1488" width="1.54296875" style="342" customWidth="1"/>
    <col min="1489" max="1489" width="17.7265625" style="342" customWidth="1"/>
    <col min="1490" max="1490" width="11.26953125" style="342" customWidth="1"/>
    <col min="1491" max="1509" width="8.453125" style="342" customWidth="1"/>
    <col min="1510" max="1510" width="9.453125" style="342" customWidth="1"/>
    <col min="1511" max="1511" width="10.453125" style="342" customWidth="1"/>
    <col min="1512" max="1512" width="10.7265625" style="342" bestFit="1" customWidth="1"/>
    <col min="1513" max="1513" width="9.453125" style="342" bestFit="1" customWidth="1"/>
    <col min="1514" max="1514" width="10.453125" style="342" customWidth="1"/>
    <col min="1515" max="1515" width="8" style="342" bestFit="1" customWidth="1"/>
    <col min="1516" max="1516" width="15.7265625" style="342" bestFit="1" customWidth="1"/>
    <col min="1517" max="1517" width="1.54296875" style="342" customWidth="1"/>
    <col min="1518" max="1518" width="5.453125" style="342" customWidth="1"/>
    <col min="1519" max="1743" width="11" style="342"/>
    <col min="1744" max="1744" width="1.54296875" style="342" customWidth="1"/>
    <col min="1745" max="1745" width="17.7265625" style="342" customWidth="1"/>
    <col min="1746" max="1746" width="11.26953125" style="342" customWidth="1"/>
    <col min="1747" max="1765" width="8.453125" style="342" customWidth="1"/>
    <col min="1766" max="1766" width="9.453125" style="342" customWidth="1"/>
    <col min="1767" max="1767" width="10.453125" style="342" customWidth="1"/>
    <col min="1768" max="1768" width="10.7265625" style="342" bestFit="1" customWidth="1"/>
    <col min="1769" max="1769" width="9.453125" style="342" bestFit="1" customWidth="1"/>
    <col min="1770" max="1770" width="10.453125" style="342" customWidth="1"/>
    <col min="1771" max="1771" width="8" style="342" bestFit="1" customWidth="1"/>
    <col min="1772" max="1772" width="15.7265625" style="342" bestFit="1" customWidth="1"/>
    <col min="1773" max="1773" width="1.54296875" style="342" customWidth="1"/>
    <col min="1774" max="1774" width="5.453125" style="342" customWidth="1"/>
    <col min="1775" max="1999" width="11" style="342"/>
    <col min="2000" max="2000" width="1.54296875" style="342" customWidth="1"/>
    <col min="2001" max="2001" width="17.7265625" style="342" customWidth="1"/>
    <col min="2002" max="2002" width="11.26953125" style="342" customWidth="1"/>
    <col min="2003" max="2021" width="8.453125" style="342" customWidth="1"/>
    <col min="2022" max="2022" width="9.453125" style="342" customWidth="1"/>
    <col min="2023" max="2023" width="10.453125" style="342" customWidth="1"/>
    <col min="2024" max="2024" width="10.7265625" style="342" bestFit="1" customWidth="1"/>
    <col min="2025" max="2025" width="9.453125" style="342" bestFit="1" customWidth="1"/>
    <col min="2026" max="2026" width="10.453125" style="342" customWidth="1"/>
    <col min="2027" max="2027" width="8" style="342" bestFit="1" customWidth="1"/>
    <col min="2028" max="2028" width="15.7265625" style="342" bestFit="1" customWidth="1"/>
    <col min="2029" max="2029" width="1.54296875" style="342" customWidth="1"/>
    <col min="2030" max="2030" width="5.453125" style="342" customWidth="1"/>
    <col min="2031" max="2255" width="11" style="342"/>
    <col min="2256" max="2256" width="1.54296875" style="342" customWidth="1"/>
    <col min="2257" max="2257" width="17.7265625" style="342" customWidth="1"/>
    <col min="2258" max="2258" width="11.26953125" style="342" customWidth="1"/>
    <col min="2259" max="2277" width="8.453125" style="342" customWidth="1"/>
    <col min="2278" max="2278" width="9.453125" style="342" customWidth="1"/>
    <col min="2279" max="2279" width="10.453125" style="342" customWidth="1"/>
    <col min="2280" max="2280" width="10.7265625" style="342" bestFit="1" customWidth="1"/>
    <col min="2281" max="2281" width="9.453125" style="342" bestFit="1" customWidth="1"/>
    <col min="2282" max="2282" width="10.453125" style="342" customWidth="1"/>
    <col min="2283" max="2283" width="8" style="342" bestFit="1" customWidth="1"/>
    <col min="2284" max="2284" width="15.7265625" style="342" bestFit="1" customWidth="1"/>
    <col min="2285" max="2285" width="1.54296875" style="342" customWidth="1"/>
    <col min="2286" max="2286" width="5.453125" style="342" customWidth="1"/>
    <col min="2287" max="2511" width="11" style="342"/>
    <col min="2512" max="2512" width="1.54296875" style="342" customWidth="1"/>
    <col min="2513" max="2513" width="17.7265625" style="342" customWidth="1"/>
    <col min="2514" max="2514" width="11.26953125" style="342" customWidth="1"/>
    <col min="2515" max="2533" width="8.453125" style="342" customWidth="1"/>
    <col min="2534" max="2534" width="9.453125" style="342" customWidth="1"/>
    <col min="2535" max="2535" width="10.453125" style="342" customWidth="1"/>
    <col min="2536" max="2536" width="10.7265625" style="342" bestFit="1" customWidth="1"/>
    <col min="2537" max="2537" width="9.453125" style="342" bestFit="1" customWidth="1"/>
    <col min="2538" max="2538" width="10.453125" style="342" customWidth="1"/>
    <col min="2539" max="2539" width="8" style="342" bestFit="1" customWidth="1"/>
    <col min="2540" max="2540" width="15.7265625" style="342" bestFit="1" customWidth="1"/>
    <col min="2541" max="2541" width="1.54296875" style="342" customWidth="1"/>
    <col min="2542" max="2542" width="5.453125" style="342" customWidth="1"/>
    <col min="2543" max="2767" width="11" style="342"/>
    <col min="2768" max="2768" width="1.54296875" style="342" customWidth="1"/>
    <col min="2769" max="2769" width="17.7265625" style="342" customWidth="1"/>
    <col min="2770" max="2770" width="11.26953125" style="342" customWidth="1"/>
    <col min="2771" max="2789" width="8.453125" style="342" customWidth="1"/>
    <col min="2790" max="2790" width="9.453125" style="342" customWidth="1"/>
    <col min="2791" max="2791" width="10.453125" style="342" customWidth="1"/>
    <col min="2792" max="2792" width="10.7265625" style="342" bestFit="1" customWidth="1"/>
    <col min="2793" max="2793" width="9.453125" style="342" bestFit="1" customWidth="1"/>
    <col min="2794" max="2794" width="10.453125" style="342" customWidth="1"/>
    <col min="2795" max="2795" width="8" style="342" bestFit="1" customWidth="1"/>
    <col min="2796" max="2796" width="15.7265625" style="342" bestFit="1" customWidth="1"/>
    <col min="2797" max="2797" width="1.54296875" style="342" customWidth="1"/>
    <col min="2798" max="2798" width="5.453125" style="342" customWidth="1"/>
    <col min="2799" max="3023" width="11" style="342"/>
    <col min="3024" max="3024" width="1.54296875" style="342" customWidth="1"/>
    <col min="3025" max="3025" width="17.7265625" style="342" customWidth="1"/>
    <col min="3026" max="3026" width="11.26953125" style="342" customWidth="1"/>
    <col min="3027" max="3045" width="8.453125" style="342" customWidth="1"/>
    <col min="3046" max="3046" width="9.453125" style="342" customWidth="1"/>
    <col min="3047" max="3047" width="10.453125" style="342" customWidth="1"/>
    <col min="3048" max="3048" width="10.7265625" style="342" bestFit="1" customWidth="1"/>
    <col min="3049" max="3049" width="9.453125" style="342" bestFit="1" customWidth="1"/>
    <col min="3050" max="3050" width="10.453125" style="342" customWidth="1"/>
    <col min="3051" max="3051" width="8" style="342" bestFit="1" customWidth="1"/>
    <col min="3052" max="3052" width="15.7265625" style="342" bestFit="1" customWidth="1"/>
    <col min="3053" max="3053" width="1.54296875" style="342" customWidth="1"/>
    <col min="3054" max="3054" width="5.453125" style="342" customWidth="1"/>
    <col min="3055" max="3279" width="11" style="342"/>
    <col min="3280" max="3280" width="1.54296875" style="342" customWidth="1"/>
    <col min="3281" max="3281" width="17.7265625" style="342" customWidth="1"/>
    <col min="3282" max="3282" width="11.26953125" style="342" customWidth="1"/>
    <col min="3283" max="3301" width="8.453125" style="342" customWidth="1"/>
    <col min="3302" max="3302" width="9.453125" style="342" customWidth="1"/>
    <col min="3303" max="3303" width="10.453125" style="342" customWidth="1"/>
    <col min="3304" max="3304" width="10.7265625" style="342" bestFit="1" customWidth="1"/>
    <col min="3305" max="3305" width="9.453125" style="342" bestFit="1" customWidth="1"/>
    <col min="3306" max="3306" width="10.453125" style="342" customWidth="1"/>
    <col min="3307" max="3307" width="8" style="342" bestFit="1" customWidth="1"/>
    <col min="3308" max="3308" width="15.7265625" style="342" bestFit="1" customWidth="1"/>
    <col min="3309" max="3309" width="1.54296875" style="342" customWidth="1"/>
    <col min="3310" max="3310" width="5.453125" style="342" customWidth="1"/>
    <col min="3311" max="3535" width="11" style="342"/>
    <col min="3536" max="3536" width="1.54296875" style="342" customWidth="1"/>
    <col min="3537" max="3537" width="17.7265625" style="342" customWidth="1"/>
    <col min="3538" max="3538" width="11.26953125" style="342" customWidth="1"/>
    <col min="3539" max="3557" width="8.453125" style="342" customWidth="1"/>
    <col min="3558" max="3558" width="9.453125" style="342" customWidth="1"/>
    <col min="3559" max="3559" width="10.453125" style="342" customWidth="1"/>
    <col min="3560" max="3560" width="10.7265625" style="342" bestFit="1" customWidth="1"/>
    <col min="3561" max="3561" width="9.453125" style="342" bestFit="1" customWidth="1"/>
    <col min="3562" max="3562" width="10.453125" style="342" customWidth="1"/>
    <col min="3563" max="3563" width="8" style="342" bestFit="1" customWidth="1"/>
    <col min="3564" max="3564" width="15.7265625" style="342" bestFit="1" customWidth="1"/>
    <col min="3565" max="3565" width="1.54296875" style="342" customWidth="1"/>
    <col min="3566" max="3566" width="5.453125" style="342" customWidth="1"/>
    <col min="3567" max="3791" width="11" style="342"/>
    <col min="3792" max="3792" width="1.54296875" style="342" customWidth="1"/>
    <col min="3793" max="3793" width="17.7265625" style="342" customWidth="1"/>
    <col min="3794" max="3794" width="11.26953125" style="342" customWidth="1"/>
    <col min="3795" max="3813" width="8.453125" style="342" customWidth="1"/>
    <col min="3814" max="3814" width="9.453125" style="342" customWidth="1"/>
    <col min="3815" max="3815" width="10.453125" style="342" customWidth="1"/>
    <col min="3816" max="3816" width="10.7265625" style="342" bestFit="1" customWidth="1"/>
    <col min="3817" max="3817" width="9.453125" style="342" bestFit="1" customWidth="1"/>
    <col min="3818" max="3818" width="10.453125" style="342" customWidth="1"/>
    <col min="3819" max="3819" width="8" style="342" bestFit="1" customWidth="1"/>
    <col min="3820" max="3820" width="15.7265625" style="342" bestFit="1" customWidth="1"/>
    <col min="3821" max="3821" width="1.54296875" style="342" customWidth="1"/>
    <col min="3822" max="3822" width="5.453125" style="342" customWidth="1"/>
    <col min="3823" max="4047" width="11" style="342"/>
    <col min="4048" max="4048" width="1.54296875" style="342" customWidth="1"/>
    <col min="4049" max="4049" width="17.7265625" style="342" customWidth="1"/>
    <col min="4050" max="4050" width="11.26953125" style="342" customWidth="1"/>
    <col min="4051" max="4069" width="8.453125" style="342" customWidth="1"/>
    <col min="4070" max="4070" width="9.453125" style="342" customWidth="1"/>
    <col min="4071" max="4071" width="10.453125" style="342" customWidth="1"/>
    <col min="4072" max="4072" width="10.7265625" style="342" bestFit="1" customWidth="1"/>
    <col min="4073" max="4073" width="9.453125" style="342" bestFit="1" customWidth="1"/>
    <col min="4074" max="4074" width="10.453125" style="342" customWidth="1"/>
    <col min="4075" max="4075" width="8" style="342" bestFit="1" customWidth="1"/>
    <col min="4076" max="4076" width="15.7265625" style="342" bestFit="1" customWidth="1"/>
    <col min="4077" max="4077" width="1.54296875" style="342" customWidth="1"/>
    <col min="4078" max="4078" width="5.453125" style="342" customWidth="1"/>
    <col min="4079" max="4303" width="11" style="342"/>
    <col min="4304" max="4304" width="1.54296875" style="342" customWidth="1"/>
    <col min="4305" max="4305" width="17.7265625" style="342" customWidth="1"/>
    <col min="4306" max="4306" width="11.26953125" style="342" customWidth="1"/>
    <col min="4307" max="4325" width="8.453125" style="342" customWidth="1"/>
    <col min="4326" max="4326" width="9.453125" style="342" customWidth="1"/>
    <col min="4327" max="4327" width="10.453125" style="342" customWidth="1"/>
    <col min="4328" max="4328" width="10.7265625" style="342" bestFit="1" customWidth="1"/>
    <col min="4329" max="4329" width="9.453125" style="342" bestFit="1" customWidth="1"/>
    <col min="4330" max="4330" width="10.453125" style="342" customWidth="1"/>
    <col min="4331" max="4331" width="8" style="342" bestFit="1" customWidth="1"/>
    <col min="4332" max="4332" width="15.7265625" style="342" bestFit="1" customWidth="1"/>
    <col min="4333" max="4333" width="1.54296875" style="342" customWidth="1"/>
    <col min="4334" max="4334" width="5.453125" style="342" customWidth="1"/>
    <col min="4335" max="4559" width="11" style="342"/>
    <col min="4560" max="4560" width="1.54296875" style="342" customWidth="1"/>
    <col min="4561" max="4561" width="17.7265625" style="342" customWidth="1"/>
    <col min="4562" max="4562" width="11.26953125" style="342" customWidth="1"/>
    <col min="4563" max="4581" width="8.453125" style="342" customWidth="1"/>
    <col min="4582" max="4582" width="9.453125" style="342" customWidth="1"/>
    <col min="4583" max="4583" width="10.453125" style="342" customWidth="1"/>
    <col min="4584" max="4584" width="10.7265625" style="342" bestFit="1" customWidth="1"/>
    <col min="4585" max="4585" width="9.453125" style="342" bestFit="1" customWidth="1"/>
    <col min="4586" max="4586" width="10.453125" style="342" customWidth="1"/>
    <col min="4587" max="4587" width="8" style="342" bestFit="1" customWidth="1"/>
    <col min="4588" max="4588" width="15.7265625" style="342" bestFit="1" customWidth="1"/>
    <col min="4589" max="4589" width="1.54296875" style="342" customWidth="1"/>
    <col min="4590" max="4590" width="5.453125" style="342" customWidth="1"/>
    <col min="4591" max="4815" width="11" style="342"/>
    <col min="4816" max="4816" width="1.54296875" style="342" customWidth="1"/>
    <col min="4817" max="4817" width="17.7265625" style="342" customWidth="1"/>
    <col min="4818" max="4818" width="11.26953125" style="342" customWidth="1"/>
    <col min="4819" max="4837" width="8.453125" style="342" customWidth="1"/>
    <col min="4838" max="4838" width="9.453125" style="342" customWidth="1"/>
    <col min="4839" max="4839" width="10.453125" style="342" customWidth="1"/>
    <col min="4840" max="4840" width="10.7265625" style="342" bestFit="1" customWidth="1"/>
    <col min="4841" max="4841" width="9.453125" style="342" bestFit="1" customWidth="1"/>
    <col min="4842" max="4842" width="10.453125" style="342" customWidth="1"/>
    <col min="4843" max="4843" width="8" style="342" bestFit="1" customWidth="1"/>
    <col min="4844" max="4844" width="15.7265625" style="342" bestFit="1" customWidth="1"/>
    <col min="4845" max="4845" width="1.54296875" style="342" customWidth="1"/>
    <col min="4846" max="4846" width="5.453125" style="342" customWidth="1"/>
    <col min="4847" max="5071" width="11" style="342"/>
    <col min="5072" max="5072" width="1.54296875" style="342" customWidth="1"/>
    <col min="5073" max="5073" width="17.7265625" style="342" customWidth="1"/>
    <col min="5074" max="5074" width="11.26953125" style="342" customWidth="1"/>
    <col min="5075" max="5093" width="8.453125" style="342" customWidth="1"/>
    <col min="5094" max="5094" width="9.453125" style="342" customWidth="1"/>
    <col min="5095" max="5095" width="10.453125" style="342" customWidth="1"/>
    <col min="5096" max="5096" width="10.7265625" style="342" bestFit="1" customWidth="1"/>
    <col min="5097" max="5097" width="9.453125" style="342" bestFit="1" customWidth="1"/>
    <col min="5098" max="5098" width="10.453125" style="342" customWidth="1"/>
    <col min="5099" max="5099" width="8" style="342" bestFit="1" customWidth="1"/>
    <col min="5100" max="5100" width="15.7265625" style="342" bestFit="1" customWidth="1"/>
    <col min="5101" max="5101" width="1.54296875" style="342" customWidth="1"/>
    <col min="5102" max="5102" width="5.453125" style="342" customWidth="1"/>
    <col min="5103" max="5327" width="11" style="342"/>
    <col min="5328" max="5328" width="1.54296875" style="342" customWidth="1"/>
    <col min="5329" max="5329" width="17.7265625" style="342" customWidth="1"/>
    <col min="5330" max="5330" width="11.26953125" style="342" customWidth="1"/>
    <col min="5331" max="5349" width="8.453125" style="342" customWidth="1"/>
    <col min="5350" max="5350" width="9.453125" style="342" customWidth="1"/>
    <col min="5351" max="5351" width="10.453125" style="342" customWidth="1"/>
    <col min="5352" max="5352" width="10.7265625" style="342" bestFit="1" customWidth="1"/>
    <col min="5353" max="5353" width="9.453125" style="342" bestFit="1" customWidth="1"/>
    <col min="5354" max="5354" width="10.453125" style="342" customWidth="1"/>
    <col min="5355" max="5355" width="8" style="342" bestFit="1" customWidth="1"/>
    <col min="5356" max="5356" width="15.7265625" style="342" bestFit="1" customWidth="1"/>
    <col min="5357" max="5357" width="1.54296875" style="342" customWidth="1"/>
    <col min="5358" max="5358" width="5.453125" style="342" customWidth="1"/>
    <col min="5359" max="5583" width="11" style="342"/>
    <col min="5584" max="5584" width="1.54296875" style="342" customWidth="1"/>
    <col min="5585" max="5585" width="17.7265625" style="342" customWidth="1"/>
    <col min="5586" max="5586" width="11.26953125" style="342" customWidth="1"/>
    <col min="5587" max="5605" width="8.453125" style="342" customWidth="1"/>
    <col min="5606" max="5606" width="9.453125" style="342" customWidth="1"/>
    <col min="5607" max="5607" width="10.453125" style="342" customWidth="1"/>
    <col min="5608" max="5608" width="10.7265625" style="342" bestFit="1" customWidth="1"/>
    <col min="5609" max="5609" width="9.453125" style="342" bestFit="1" customWidth="1"/>
    <col min="5610" max="5610" width="10.453125" style="342" customWidth="1"/>
    <col min="5611" max="5611" width="8" style="342" bestFit="1" customWidth="1"/>
    <col min="5612" max="5612" width="15.7265625" style="342" bestFit="1" customWidth="1"/>
    <col min="5613" max="5613" width="1.54296875" style="342" customWidth="1"/>
    <col min="5614" max="5614" width="5.453125" style="342" customWidth="1"/>
    <col min="5615" max="5839" width="11" style="342"/>
    <col min="5840" max="5840" width="1.54296875" style="342" customWidth="1"/>
    <col min="5841" max="5841" width="17.7265625" style="342" customWidth="1"/>
    <col min="5842" max="5842" width="11.26953125" style="342" customWidth="1"/>
    <col min="5843" max="5861" width="8.453125" style="342" customWidth="1"/>
    <col min="5862" max="5862" width="9.453125" style="342" customWidth="1"/>
    <col min="5863" max="5863" width="10.453125" style="342" customWidth="1"/>
    <col min="5864" max="5864" width="10.7265625" style="342" bestFit="1" customWidth="1"/>
    <col min="5865" max="5865" width="9.453125" style="342" bestFit="1" customWidth="1"/>
    <col min="5866" max="5866" width="10.453125" style="342" customWidth="1"/>
    <col min="5867" max="5867" width="8" style="342" bestFit="1" customWidth="1"/>
    <col min="5868" max="5868" width="15.7265625" style="342" bestFit="1" customWidth="1"/>
    <col min="5869" max="5869" width="1.54296875" style="342" customWidth="1"/>
    <col min="5870" max="5870" width="5.453125" style="342" customWidth="1"/>
    <col min="5871" max="6095" width="11" style="342"/>
    <col min="6096" max="6096" width="1.54296875" style="342" customWidth="1"/>
    <col min="6097" max="6097" width="17.7265625" style="342" customWidth="1"/>
    <col min="6098" max="6098" width="11.26953125" style="342" customWidth="1"/>
    <col min="6099" max="6117" width="8.453125" style="342" customWidth="1"/>
    <col min="6118" max="6118" width="9.453125" style="342" customWidth="1"/>
    <col min="6119" max="6119" width="10.453125" style="342" customWidth="1"/>
    <col min="6120" max="6120" width="10.7265625" style="342" bestFit="1" customWidth="1"/>
    <col min="6121" max="6121" width="9.453125" style="342" bestFit="1" customWidth="1"/>
    <col min="6122" max="6122" width="10.453125" style="342" customWidth="1"/>
    <col min="6123" max="6123" width="8" style="342" bestFit="1" customWidth="1"/>
    <col min="6124" max="6124" width="15.7265625" style="342" bestFit="1" customWidth="1"/>
    <col min="6125" max="6125" width="1.54296875" style="342" customWidth="1"/>
    <col min="6126" max="6126" width="5.453125" style="342" customWidth="1"/>
    <col min="6127" max="6351" width="11" style="342"/>
    <col min="6352" max="6352" width="1.54296875" style="342" customWidth="1"/>
    <col min="6353" max="6353" width="17.7265625" style="342" customWidth="1"/>
    <col min="6354" max="6354" width="11.26953125" style="342" customWidth="1"/>
    <col min="6355" max="6373" width="8.453125" style="342" customWidth="1"/>
    <col min="6374" max="6374" width="9.453125" style="342" customWidth="1"/>
    <col min="6375" max="6375" width="10.453125" style="342" customWidth="1"/>
    <col min="6376" max="6376" width="10.7265625" style="342" bestFit="1" customWidth="1"/>
    <col min="6377" max="6377" width="9.453125" style="342" bestFit="1" customWidth="1"/>
    <col min="6378" max="6378" width="10.453125" style="342" customWidth="1"/>
    <col min="6379" max="6379" width="8" style="342" bestFit="1" customWidth="1"/>
    <col min="6380" max="6380" width="15.7265625" style="342" bestFit="1" customWidth="1"/>
    <col min="6381" max="6381" width="1.54296875" style="342" customWidth="1"/>
    <col min="6382" max="6382" width="5.453125" style="342" customWidth="1"/>
    <col min="6383" max="6607" width="11" style="342"/>
    <col min="6608" max="6608" width="1.54296875" style="342" customWidth="1"/>
    <col min="6609" max="6609" width="17.7265625" style="342" customWidth="1"/>
    <col min="6610" max="6610" width="11.26953125" style="342" customWidth="1"/>
    <col min="6611" max="6629" width="8.453125" style="342" customWidth="1"/>
    <col min="6630" max="6630" width="9.453125" style="342" customWidth="1"/>
    <col min="6631" max="6631" width="10.453125" style="342" customWidth="1"/>
    <col min="6632" max="6632" width="10.7265625" style="342" bestFit="1" customWidth="1"/>
    <col min="6633" max="6633" width="9.453125" style="342" bestFit="1" customWidth="1"/>
    <col min="6634" max="6634" width="10.453125" style="342" customWidth="1"/>
    <col min="6635" max="6635" width="8" style="342" bestFit="1" customWidth="1"/>
    <col min="6636" max="6636" width="15.7265625" style="342" bestFit="1" customWidth="1"/>
    <col min="6637" max="6637" width="1.54296875" style="342" customWidth="1"/>
    <col min="6638" max="6638" width="5.453125" style="342" customWidth="1"/>
    <col min="6639" max="6863" width="11" style="342"/>
    <col min="6864" max="6864" width="1.54296875" style="342" customWidth="1"/>
    <col min="6865" max="6865" width="17.7265625" style="342" customWidth="1"/>
    <col min="6866" max="6866" width="11.26953125" style="342" customWidth="1"/>
    <col min="6867" max="6885" width="8.453125" style="342" customWidth="1"/>
    <col min="6886" max="6886" width="9.453125" style="342" customWidth="1"/>
    <col min="6887" max="6887" width="10.453125" style="342" customWidth="1"/>
    <col min="6888" max="6888" width="10.7265625" style="342" bestFit="1" customWidth="1"/>
    <col min="6889" max="6889" width="9.453125" style="342" bestFit="1" customWidth="1"/>
    <col min="6890" max="6890" width="10.453125" style="342" customWidth="1"/>
    <col min="6891" max="6891" width="8" style="342" bestFit="1" customWidth="1"/>
    <col min="6892" max="6892" width="15.7265625" style="342" bestFit="1" customWidth="1"/>
    <col min="6893" max="6893" width="1.54296875" style="342" customWidth="1"/>
    <col min="6894" max="6894" width="5.453125" style="342" customWidth="1"/>
    <col min="6895" max="7119" width="11" style="342"/>
    <col min="7120" max="7120" width="1.54296875" style="342" customWidth="1"/>
    <col min="7121" max="7121" width="17.7265625" style="342" customWidth="1"/>
    <col min="7122" max="7122" width="11.26953125" style="342" customWidth="1"/>
    <col min="7123" max="7141" width="8.453125" style="342" customWidth="1"/>
    <col min="7142" max="7142" width="9.453125" style="342" customWidth="1"/>
    <col min="7143" max="7143" width="10.453125" style="342" customWidth="1"/>
    <col min="7144" max="7144" width="10.7265625" style="342" bestFit="1" customWidth="1"/>
    <col min="7145" max="7145" width="9.453125" style="342" bestFit="1" customWidth="1"/>
    <col min="7146" max="7146" width="10.453125" style="342" customWidth="1"/>
    <col min="7147" max="7147" width="8" style="342" bestFit="1" customWidth="1"/>
    <col min="7148" max="7148" width="15.7265625" style="342" bestFit="1" customWidth="1"/>
    <col min="7149" max="7149" width="1.54296875" style="342" customWidth="1"/>
    <col min="7150" max="7150" width="5.453125" style="342" customWidth="1"/>
    <col min="7151" max="7375" width="11" style="342"/>
    <col min="7376" max="7376" width="1.54296875" style="342" customWidth="1"/>
    <col min="7377" max="7377" width="17.7265625" style="342" customWidth="1"/>
    <col min="7378" max="7378" width="11.26953125" style="342" customWidth="1"/>
    <col min="7379" max="7397" width="8.453125" style="342" customWidth="1"/>
    <col min="7398" max="7398" width="9.453125" style="342" customWidth="1"/>
    <col min="7399" max="7399" width="10.453125" style="342" customWidth="1"/>
    <col min="7400" max="7400" width="10.7265625" style="342" bestFit="1" customWidth="1"/>
    <col min="7401" max="7401" width="9.453125" style="342" bestFit="1" customWidth="1"/>
    <col min="7402" max="7402" width="10.453125" style="342" customWidth="1"/>
    <col min="7403" max="7403" width="8" style="342" bestFit="1" customWidth="1"/>
    <col min="7404" max="7404" width="15.7265625" style="342" bestFit="1" customWidth="1"/>
    <col min="7405" max="7405" width="1.54296875" style="342" customWidth="1"/>
    <col min="7406" max="7406" width="5.453125" style="342" customWidth="1"/>
    <col min="7407" max="7631" width="11" style="342"/>
    <col min="7632" max="7632" width="1.54296875" style="342" customWidth="1"/>
    <col min="7633" max="7633" width="17.7265625" style="342" customWidth="1"/>
    <col min="7634" max="7634" width="11.26953125" style="342" customWidth="1"/>
    <col min="7635" max="7653" width="8.453125" style="342" customWidth="1"/>
    <col min="7654" max="7654" width="9.453125" style="342" customWidth="1"/>
    <col min="7655" max="7655" width="10.453125" style="342" customWidth="1"/>
    <col min="7656" max="7656" width="10.7265625" style="342" bestFit="1" customWidth="1"/>
    <col min="7657" max="7657" width="9.453125" style="342" bestFit="1" customWidth="1"/>
    <col min="7658" max="7658" width="10.453125" style="342" customWidth="1"/>
    <col min="7659" max="7659" width="8" style="342" bestFit="1" customWidth="1"/>
    <col min="7660" max="7660" width="15.7265625" style="342" bestFit="1" customWidth="1"/>
    <col min="7661" max="7661" width="1.54296875" style="342" customWidth="1"/>
    <col min="7662" max="7662" width="5.453125" style="342" customWidth="1"/>
    <col min="7663" max="7887" width="11" style="342"/>
    <col min="7888" max="7888" width="1.54296875" style="342" customWidth="1"/>
    <col min="7889" max="7889" width="17.7265625" style="342" customWidth="1"/>
    <col min="7890" max="7890" width="11.26953125" style="342" customWidth="1"/>
    <col min="7891" max="7909" width="8.453125" style="342" customWidth="1"/>
    <col min="7910" max="7910" width="9.453125" style="342" customWidth="1"/>
    <col min="7911" max="7911" width="10.453125" style="342" customWidth="1"/>
    <col min="7912" max="7912" width="10.7265625" style="342" bestFit="1" customWidth="1"/>
    <col min="7913" max="7913" width="9.453125" style="342" bestFit="1" customWidth="1"/>
    <col min="7914" max="7914" width="10.453125" style="342" customWidth="1"/>
    <col min="7915" max="7915" width="8" style="342" bestFit="1" customWidth="1"/>
    <col min="7916" max="7916" width="15.7265625" style="342" bestFit="1" customWidth="1"/>
    <col min="7917" max="7917" width="1.54296875" style="342" customWidth="1"/>
    <col min="7918" max="7918" width="5.453125" style="342" customWidth="1"/>
    <col min="7919" max="8143" width="11" style="342"/>
    <col min="8144" max="8144" width="1.54296875" style="342" customWidth="1"/>
    <col min="8145" max="8145" width="17.7265625" style="342" customWidth="1"/>
    <col min="8146" max="8146" width="11.26953125" style="342" customWidth="1"/>
    <col min="8147" max="8165" width="8.453125" style="342" customWidth="1"/>
    <col min="8166" max="8166" width="9.453125" style="342" customWidth="1"/>
    <col min="8167" max="8167" width="10.453125" style="342" customWidth="1"/>
    <col min="8168" max="8168" width="10.7265625" style="342" bestFit="1" customWidth="1"/>
    <col min="8169" max="8169" width="9.453125" style="342" bestFit="1" customWidth="1"/>
    <col min="8170" max="8170" width="10.453125" style="342" customWidth="1"/>
    <col min="8171" max="8171" width="8" style="342" bestFit="1" customWidth="1"/>
    <col min="8172" max="8172" width="15.7265625" style="342" bestFit="1" customWidth="1"/>
    <col min="8173" max="8173" width="1.54296875" style="342" customWidth="1"/>
    <col min="8174" max="8174" width="5.453125" style="342" customWidth="1"/>
    <col min="8175" max="8399" width="11" style="342"/>
    <col min="8400" max="8400" width="1.54296875" style="342" customWidth="1"/>
    <col min="8401" max="8401" width="17.7265625" style="342" customWidth="1"/>
    <col min="8402" max="8402" width="11.26953125" style="342" customWidth="1"/>
    <col min="8403" max="8421" width="8.453125" style="342" customWidth="1"/>
    <col min="8422" max="8422" width="9.453125" style="342" customWidth="1"/>
    <col min="8423" max="8423" width="10.453125" style="342" customWidth="1"/>
    <col min="8424" max="8424" width="10.7265625" style="342" bestFit="1" customWidth="1"/>
    <col min="8425" max="8425" width="9.453125" style="342" bestFit="1" customWidth="1"/>
    <col min="8426" max="8426" width="10.453125" style="342" customWidth="1"/>
    <col min="8427" max="8427" width="8" style="342" bestFit="1" customWidth="1"/>
    <col min="8428" max="8428" width="15.7265625" style="342" bestFit="1" customWidth="1"/>
    <col min="8429" max="8429" width="1.54296875" style="342" customWidth="1"/>
    <col min="8430" max="8430" width="5.453125" style="342" customWidth="1"/>
    <col min="8431" max="8655" width="11" style="342"/>
    <col min="8656" max="8656" width="1.54296875" style="342" customWidth="1"/>
    <col min="8657" max="8657" width="17.7265625" style="342" customWidth="1"/>
    <col min="8658" max="8658" width="11.26953125" style="342" customWidth="1"/>
    <col min="8659" max="8677" width="8.453125" style="342" customWidth="1"/>
    <col min="8678" max="8678" width="9.453125" style="342" customWidth="1"/>
    <col min="8679" max="8679" width="10.453125" style="342" customWidth="1"/>
    <col min="8680" max="8680" width="10.7265625" style="342" bestFit="1" customWidth="1"/>
    <col min="8681" max="8681" width="9.453125" style="342" bestFit="1" customWidth="1"/>
    <col min="8682" max="8682" width="10.453125" style="342" customWidth="1"/>
    <col min="8683" max="8683" width="8" style="342" bestFit="1" customWidth="1"/>
    <col min="8684" max="8684" width="15.7265625" style="342" bestFit="1" customWidth="1"/>
    <col min="8685" max="8685" width="1.54296875" style="342" customWidth="1"/>
    <col min="8686" max="8686" width="5.453125" style="342" customWidth="1"/>
    <col min="8687" max="8911" width="11" style="342"/>
    <col min="8912" max="8912" width="1.54296875" style="342" customWidth="1"/>
    <col min="8913" max="8913" width="17.7265625" style="342" customWidth="1"/>
    <col min="8914" max="8914" width="11.26953125" style="342" customWidth="1"/>
    <col min="8915" max="8933" width="8.453125" style="342" customWidth="1"/>
    <col min="8934" max="8934" width="9.453125" style="342" customWidth="1"/>
    <col min="8935" max="8935" width="10.453125" style="342" customWidth="1"/>
    <col min="8936" max="8936" width="10.7265625" style="342" bestFit="1" customWidth="1"/>
    <col min="8937" max="8937" width="9.453125" style="342" bestFit="1" customWidth="1"/>
    <col min="8938" max="8938" width="10.453125" style="342" customWidth="1"/>
    <col min="8939" max="8939" width="8" style="342" bestFit="1" customWidth="1"/>
    <col min="8940" max="8940" width="15.7265625" style="342" bestFit="1" customWidth="1"/>
    <col min="8941" max="8941" width="1.54296875" style="342" customWidth="1"/>
    <col min="8942" max="8942" width="5.453125" style="342" customWidth="1"/>
    <col min="8943" max="9167" width="11" style="342"/>
    <col min="9168" max="9168" width="1.54296875" style="342" customWidth="1"/>
    <col min="9169" max="9169" width="17.7265625" style="342" customWidth="1"/>
    <col min="9170" max="9170" width="11.26953125" style="342" customWidth="1"/>
    <col min="9171" max="9189" width="8.453125" style="342" customWidth="1"/>
    <col min="9190" max="9190" width="9.453125" style="342" customWidth="1"/>
    <col min="9191" max="9191" width="10.453125" style="342" customWidth="1"/>
    <col min="9192" max="9192" width="10.7265625" style="342" bestFit="1" customWidth="1"/>
    <col min="9193" max="9193" width="9.453125" style="342" bestFit="1" customWidth="1"/>
    <col min="9194" max="9194" width="10.453125" style="342" customWidth="1"/>
    <col min="9195" max="9195" width="8" style="342" bestFit="1" customWidth="1"/>
    <col min="9196" max="9196" width="15.7265625" style="342" bestFit="1" customWidth="1"/>
    <col min="9197" max="9197" width="1.54296875" style="342" customWidth="1"/>
    <col min="9198" max="9198" width="5.453125" style="342" customWidth="1"/>
    <col min="9199" max="9423" width="11" style="342"/>
    <col min="9424" max="9424" width="1.54296875" style="342" customWidth="1"/>
    <col min="9425" max="9425" width="17.7265625" style="342" customWidth="1"/>
    <col min="9426" max="9426" width="11.26953125" style="342" customWidth="1"/>
    <col min="9427" max="9445" width="8.453125" style="342" customWidth="1"/>
    <col min="9446" max="9446" width="9.453125" style="342" customWidth="1"/>
    <col min="9447" max="9447" width="10.453125" style="342" customWidth="1"/>
    <col min="9448" max="9448" width="10.7265625" style="342" bestFit="1" customWidth="1"/>
    <col min="9449" max="9449" width="9.453125" style="342" bestFit="1" customWidth="1"/>
    <col min="9450" max="9450" width="10.453125" style="342" customWidth="1"/>
    <col min="9451" max="9451" width="8" style="342" bestFit="1" customWidth="1"/>
    <col min="9452" max="9452" width="15.7265625" style="342" bestFit="1" customWidth="1"/>
    <col min="9453" max="9453" width="1.54296875" style="342" customWidth="1"/>
    <col min="9454" max="9454" width="5.453125" style="342" customWidth="1"/>
    <col min="9455" max="9679" width="11" style="342"/>
    <col min="9680" max="9680" width="1.54296875" style="342" customWidth="1"/>
    <col min="9681" max="9681" width="17.7265625" style="342" customWidth="1"/>
    <col min="9682" max="9682" width="11.26953125" style="342" customWidth="1"/>
    <col min="9683" max="9701" width="8.453125" style="342" customWidth="1"/>
    <col min="9702" max="9702" width="9.453125" style="342" customWidth="1"/>
    <col min="9703" max="9703" width="10.453125" style="342" customWidth="1"/>
    <col min="9704" max="9704" width="10.7265625" style="342" bestFit="1" customWidth="1"/>
    <col min="9705" max="9705" width="9.453125" style="342" bestFit="1" customWidth="1"/>
    <col min="9706" max="9706" width="10.453125" style="342" customWidth="1"/>
    <col min="9707" max="9707" width="8" style="342" bestFit="1" customWidth="1"/>
    <col min="9708" max="9708" width="15.7265625" style="342" bestFit="1" customWidth="1"/>
    <col min="9709" max="9709" width="1.54296875" style="342" customWidth="1"/>
    <col min="9710" max="9710" width="5.453125" style="342" customWidth="1"/>
    <col min="9711" max="9935" width="11" style="342"/>
    <col min="9936" max="9936" width="1.54296875" style="342" customWidth="1"/>
    <col min="9937" max="9937" width="17.7265625" style="342" customWidth="1"/>
    <col min="9938" max="9938" width="11.26953125" style="342" customWidth="1"/>
    <col min="9939" max="9957" width="8.453125" style="342" customWidth="1"/>
    <col min="9958" max="9958" width="9.453125" style="342" customWidth="1"/>
    <col min="9959" max="9959" width="10.453125" style="342" customWidth="1"/>
    <col min="9960" max="9960" width="10.7265625" style="342" bestFit="1" customWidth="1"/>
    <col min="9961" max="9961" width="9.453125" style="342" bestFit="1" customWidth="1"/>
    <col min="9962" max="9962" width="10.453125" style="342" customWidth="1"/>
    <col min="9963" max="9963" width="8" style="342" bestFit="1" customWidth="1"/>
    <col min="9964" max="9964" width="15.7265625" style="342" bestFit="1" customWidth="1"/>
    <col min="9965" max="9965" width="1.54296875" style="342" customWidth="1"/>
    <col min="9966" max="9966" width="5.453125" style="342" customWidth="1"/>
    <col min="9967" max="10191" width="11" style="342"/>
    <col min="10192" max="10192" width="1.54296875" style="342" customWidth="1"/>
    <col min="10193" max="10193" width="17.7265625" style="342" customWidth="1"/>
    <col min="10194" max="10194" width="11.26953125" style="342" customWidth="1"/>
    <col min="10195" max="10213" width="8.453125" style="342" customWidth="1"/>
    <col min="10214" max="10214" width="9.453125" style="342" customWidth="1"/>
    <col min="10215" max="10215" width="10.453125" style="342" customWidth="1"/>
    <col min="10216" max="10216" width="10.7265625" style="342" bestFit="1" customWidth="1"/>
    <col min="10217" max="10217" width="9.453125" style="342" bestFit="1" customWidth="1"/>
    <col min="10218" max="10218" width="10.453125" style="342" customWidth="1"/>
    <col min="10219" max="10219" width="8" style="342" bestFit="1" customWidth="1"/>
    <col min="10220" max="10220" width="15.7265625" style="342" bestFit="1" customWidth="1"/>
    <col min="10221" max="10221" width="1.54296875" style="342" customWidth="1"/>
    <col min="10222" max="10222" width="5.453125" style="342" customWidth="1"/>
    <col min="10223" max="10447" width="11" style="342"/>
    <col min="10448" max="10448" width="1.54296875" style="342" customWidth="1"/>
    <col min="10449" max="10449" width="17.7265625" style="342" customWidth="1"/>
    <col min="10450" max="10450" width="11.26953125" style="342" customWidth="1"/>
    <col min="10451" max="10469" width="8.453125" style="342" customWidth="1"/>
    <col min="10470" max="10470" width="9.453125" style="342" customWidth="1"/>
    <col min="10471" max="10471" width="10.453125" style="342" customWidth="1"/>
    <col min="10472" max="10472" width="10.7265625" style="342" bestFit="1" customWidth="1"/>
    <col min="10473" max="10473" width="9.453125" style="342" bestFit="1" customWidth="1"/>
    <col min="10474" max="10474" width="10.453125" style="342" customWidth="1"/>
    <col min="10475" max="10475" width="8" style="342" bestFit="1" customWidth="1"/>
    <col min="10476" max="10476" width="15.7265625" style="342" bestFit="1" customWidth="1"/>
    <col min="10477" max="10477" width="1.54296875" style="342" customWidth="1"/>
    <col min="10478" max="10478" width="5.453125" style="342" customWidth="1"/>
    <col min="10479" max="10703" width="11" style="342"/>
    <col min="10704" max="10704" width="1.54296875" style="342" customWidth="1"/>
    <col min="10705" max="10705" width="17.7265625" style="342" customWidth="1"/>
    <col min="10706" max="10706" width="11.26953125" style="342" customWidth="1"/>
    <col min="10707" max="10725" width="8.453125" style="342" customWidth="1"/>
    <col min="10726" max="10726" width="9.453125" style="342" customWidth="1"/>
    <col min="10727" max="10727" width="10.453125" style="342" customWidth="1"/>
    <col min="10728" max="10728" width="10.7265625" style="342" bestFit="1" customWidth="1"/>
    <col min="10729" max="10729" width="9.453125" style="342" bestFit="1" customWidth="1"/>
    <col min="10730" max="10730" width="10.453125" style="342" customWidth="1"/>
    <col min="10731" max="10731" width="8" style="342" bestFit="1" customWidth="1"/>
    <col min="10732" max="10732" width="15.7265625" style="342" bestFit="1" customWidth="1"/>
    <col min="10733" max="10733" width="1.54296875" style="342" customWidth="1"/>
    <col min="10734" max="10734" width="5.453125" style="342" customWidth="1"/>
    <col min="10735" max="10959" width="11" style="342"/>
    <col min="10960" max="10960" width="1.54296875" style="342" customWidth="1"/>
    <col min="10961" max="10961" width="17.7265625" style="342" customWidth="1"/>
    <col min="10962" max="10962" width="11.26953125" style="342" customWidth="1"/>
    <col min="10963" max="10981" width="8.453125" style="342" customWidth="1"/>
    <col min="10982" max="10982" width="9.453125" style="342" customWidth="1"/>
    <col min="10983" max="10983" width="10.453125" style="342" customWidth="1"/>
    <col min="10984" max="10984" width="10.7265625" style="342" bestFit="1" customWidth="1"/>
    <col min="10985" max="10985" width="9.453125" style="342" bestFit="1" customWidth="1"/>
    <col min="10986" max="10986" width="10.453125" style="342" customWidth="1"/>
    <col min="10987" max="10987" width="8" style="342" bestFit="1" customWidth="1"/>
    <col min="10988" max="10988" width="15.7265625" style="342" bestFit="1" customWidth="1"/>
    <col min="10989" max="10989" width="1.54296875" style="342" customWidth="1"/>
    <col min="10990" max="10990" width="5.453125" style="342" customWidth="1"/>
    <col min="10991" max="11215" width="11" style="342"/>
    <col min="11216" max="11216" width="1.54296875" style="342" customWidth="1"/>
    <col min="11217" max="11217" width="17.7265625" style="342" customWidth="1"/>
    <col min="11218" max="11218" width="11.26953125" style="342" customWidth="1"/>
    <col min="11219" max="11237" width="8.453125" style="342" customWidth="1"/>
    <col min="11238" max="11238" width="9.453125" style="342" customWidth="1"/>
    <col min="11239" max="11239" width="10.453125" style="342" customWidth="1"/>
    <col min="11240" max="11240" width="10.7265625" style="342" bestFit="1" customWidth="1"/>
    <col min="11241" max="11241" width="9.453125" style="342" bestFit="1" customWidth="1"/>
    <col min="11242" max="11242" width="10.453125" style="342" customWidth="1"/>
    <col min="11243" max="11243" width="8" style="342" bestFit="1" customWidth="1"/>
    <col min="11244" max="11244" width="15.7265625" style="342" bestFit="1" customWidth="1"/>
    <col min="11245" max="11245" width="1.54296875" style="342" customWidth="1"/>
    <col min="11246" max="11246" width="5.453125" style="342" customWidth="1"/>
    <col min="11247" max="11471" width="11" style="342"/>
    <col min="11472" max="11472" width="1.54296875" style="342" customWidth="1"/>
    <col min="11473" max="11473" width="17.7265625" style="342" customWidth="1"/>
    <col min="11474" max="11474" width="11.26953125" style="342" customWidth="1"/>
    <col min="11475" max="11493" width="8.453125" style="342" customWidth="1"/>
    <col min="11494" max="11494" width="9.453125" style="342" customWidth="1"/>
    <col min="11495" max="11495" width="10.453125" style="342" customWidth="1"/>
    <col min="11496" max="11496" width="10.7265625" style="342" bestFit="1" customWidth="1"/>
    <col min="11497" max="11497" width="9.453125" style="342" bestFit="1" customWidth="1"/>
    <col min="11498" max="11498" width="10.453125" style="342" customWidth="1"/>
    <col min="11499" max="11499" width="8" style="342" bestFit="1" customWidth="1"/>
    <col min="11500" max="11500" width="15.7265625" style="342" bestFit="1" customWidth="1"/>
    <col min="11501" max="11501" width="1.54296875" style="342" customWidth="1"/>
    <col min="11502" max="11502" width="5.453125" style="342" customWidth="1"/>
    <col min="11503" max="11727" width="11" style="342"/>
    <col min="11728" max="11728" width="1.54296875" style="342" customWidth="1"/>
    <col min="11729" max="11729" width="17.7265625" style="342" customWidth="1"/>
    <col min="11730" max="11730" width="11.26953125" style="342" customWidth="1"/>
    <col min="11731" max="11749" width="8.453125" style="342" customWidth="1"/>
    <col min="11750" max="11750" width="9.453125" style="342" customWidth="1"/>
    <col min="11751" max="11751" width="10.453125" style="342" customWidth="1"/>
    <col min="11752" max="11752" width="10.7265625" style="342" bestFit="1" customWidth="1"/>
    <col min="11753" max="11753" width="9.453125" style="342" bestFit="1" customWidth="1"/>
    <col min="11754" max="11754" width="10.453125" style="342" customWidth="1"/>
    <col min="11755" max="11755" width="8" style="342" bestFit="1" customWidth="1"/>
    <col min="11756" max="11756" width="15.7265625" style="342" bestFit="1" customWidth="1"/>
    <col min="11757" max="11757" width="1.54296875" style="342" customWidth="1"/>
    <col min="11758" max="11758" width="5.453125" style="342" customWidth="1"/>
    <col min="11759" max="11983" width="11" style="342"/>
    <col min="11984" max="11984" width="1.54296875" style="342" customWidth="1"/>
    <col min="11985" max="11985" width="17.7265625" style="342" customWidth="1"/>
    <col min="11986" max="11986" width="11.26953125" style="342" customWidth="1"/>
    <col min="11987" max="12005" width="8.453125" style="342" customWidth="1"/>
    <col min="12006" max="12006" width="9.453125" style="342" customWidth="1"/>
    <col min="12007" max="12007" width="10.453125" style="342" customWidth="1"/>
    <col min="12008" max="12008" width="10.7265625" style="342" bestFit="1" customWidth="1"/>
    <col min="12009" max="12009" width="9.453125" style="342" bestFit="1" customWidth="1"/>
    <col min="12010" max="12010" width="10.453125" style="342" customWidth="1"/>
    <col min="12011" max="12011" width="8" style="342" bestFit="1" customWidth="1"/>
    <col min="12012" max="12012" width="15.7265625" style="342" bestFit="1" customWidth="1"/>
    <col min="12013" max="12013" width="1.54296875" style="342" customWidth="1"/>
    <col min="12014" max="12014" width="5.453125" style="342" customWidth="1"/>
    <col min="12015" max="12239" width="11" style="342"/>
    <col min="12240" max="12240" width="1.54296875" style="342" customWidth="1"/>
    <col min="12241" max="12241" width="17.7265625" style="342" customWidth="1"/>
    <col min="12242" max="12242" width="11.26953125" style="342" customWidth="1"/>
    <col min="12243" max="12261" width="8.453125" style="342" customWidth="1"/>
    <col min="12262" max="12262" width="9.453125" style="342" customWidth="1"/>
    <col min="12263" max="12263" width="10.453125" style="342" customWidth="1"/>
    <col min="12264" max="12264" width="10.7265625" style="342" bestFit="1" customWidth="1"/>
    <col min="12265" max="12265" width="9.453125" style="342" bestFit="1" customWidth="1"/>
    <col min="12266" max="12266" width="10.453125" style="342" customWidth="1"/>
    <col min="12267" max="12267" width="8" style="342" bestFit="1" customWidth="1"/>
    <col min="12268" max="12268" width="15.7265625" style="342" bestFit="1" customWidth="1"/>
    <col min="12269" max="12269" width="1.54296875" style="342" customWidth="1"/>
    <col min="12270" max="12270" width="5.453125" style="342" customWidth="1"/>
    <col min="12271" max="12495" width="11" style="342"/>
    <col min="12496" max="12496" width="1.54296875" style="342" customWidth="1"/>
    <col min="12497" max="12497" width="17.7265625" style="342" customWidth="1"/>
    <col min="12498" max="12498" width="11.26953125" style="342" customWidth="1"/>
    <col min="12499" max="12517" width="8.453125" style="342" customWidth="1"/>
    <col min="12518" max="12518" width="9.453125" style="342" customWidth="1"/>
    <col min="12519" max="12519" width="10.453125" style="342" customWidth="1"/>
    <col min="12520" max="12520" width="10.7265625" style="342" bestFit="1" customWidth="1"/>
    <col min="12521" max="12521" width="9.453125" style="342" bestFit="1" customWidth="1"/>
    <col min="12522" max="12522" width="10.453125" style="342" customWidth="1"/>
    <col min="12523" max="12523" width="8" style="342" bestFit="1" customWidth="1"/>
    <col min="12524" max="12524" width="15.7265625" style="342" bestFit="1" customWidth="1"/>
    <col min="12525" max="12525" width="1.54296875" style="342" customWidth="1"/>
    <col min="12526" max="12526" width="5.453125" style="342" customWidth="1"/>
    <col min="12527" max="12751" width="11" style="342"/>
    <col min="12752" max="12752" width="1.54296875" style="342" customWidth="1"/>
    <col min="12753" max="12753" width="17.7265625" style="342" customWidth="1"/>
    <col min="12754" max="12754" width="11.26953125" style="342" customWidth="1"/>
    <col min="12755" max="12773" width="8.453125" style="342" customWidth="1"/>
    <col min="12774" max="12774" width="9.453125" style="342" customWidth="1"/>
    <col min="12775" max="12775" width="10.453125" style="342" customWidth="1"/>
    <col min="12776" max="12776" width="10.7265625" style="342" bestFit="1" customWidth="1"/>
    <col min="12777" max="12777" width="9.453125" style="342" bestFit="1" customWidth="1"/>
    <col min="12778" max="12778" width="10.453125" style="342" customWidth="1"/>
    <col min="12779" max="12779" width="8" style="342" bestFit="1" customWidth="1"/>
    <col min="12780" max="12780" width="15.7265625" style="342" bestFit="1" customWidth="1"/>
    <col min="12781" max="12781" width="1.54296875" style="342" customWidth="1"/>
    <col min="12782" max="12782" width="5.453125" style="342" customWidth="1"/>
    <col min="12783" max="13007" width="11" style="342"/>
    <col min="13008" max="13008" width="1.54296875" style="342" customWidth="1"/>
    <col min="13009" max="13009" width="17.7265625" style="342" customWidth="1"/>
    <col min="13010" max="13010" width="11.26953125" style="342" customWidth="1"/>
    <col min="13011" max="13029" width="8.453125" style="342" customWidth="1"/>
    <col min="13030" max="13030" width="9.453125" style="342" customWidth="1"/>
    <col min="13031" max="13031" width="10.453125" style="342" customWidth="1"/>
    <col min="13032" max="13032" width="10.7265625" style="342" bestFit="1" customWidth="1"/>
    <col min="13033" max="13033" width="9.453125" style="342" bestFit="1" customWidth="1"/>
    <col min="13034" max="13034" width="10.453125" style="342" customWidth="1"/>
    <col min="13035" max="13035" width="8" style="342" bestFit="1" customWidth="1"/>
    <col min="13036" max="13036" width="15.7265625" style="342" bestFit="1" customWidth="1"/>
    <col min="13037" max="13037" width="1.54296875" style="342" customWidth="1"/>
    <col min="13038" max="13038" width="5.453125" style="342" customWidth="1"/>
    <col min="13039" max="13263" width="11" style="342"/>
    <col min="13264" max="13264" width="1.54296875" style="342" customWidth="1"/>
    <col min="13265" max="13265" width="17.7265625" style="342" customWidth="1"/>
    <col min="13266" max="13266" width="11.26953125" style="342" customWidth="1"/>
    <col min="13267" max="13285" width="8.453125" style="342" customWidth="1"/>
    <col min="13286" max="13286" width="9.453125" style="342" customWidth="1"/>
    <col min="13287" max="13287" width="10.453125" style="342" customWidth="1"/>
    <col min="13288" max="13288" width="10.7265625" style="342" bestFit="1" customWidth="1"/>
    <col min="13289" max="13289" width="9.453125" style="342" bestFit="1" customWidth="1"/>
    <col min="13290" max="13290" width="10.453125" style="342" customWidth="1"/>
    <col min="13291" max="13291" width="8" style="342" bestFit="1" customWidth="1"/>
    <col min="13292" max="13292" width="15.7265625" style="342" bestFit="1" customWidth="1"/>
    <col min="13293" max="13293" width="1.54296875" style="342" customWidth="1"/>
    <col min="13294" max="13294" width="5.453125" style="342" customWidth="1"/>
    <col min="13295" max="13519" width="11" style="342"/>
    <col min="13520" max="13520" width="1.54296875" style="342" customWidth="1"/>
    <col min="13521" max="13521" width="17.7265625" style="342" customWidth="1"/>
    <col min="13522" max="13522" width="11.26953125" style="342" customWidth="1"/>
    <col min="13523" max="13541" width="8.453125" style="342" customWidth="1"/>
    <col min="13542" max="13542" width="9.453125" style="342" customWidth="1"/>
    <col min="13543" max="13543" width="10.453125" style="342" customWidth="1"/>
    <col min="13544" max="13544" width="10.7265625" style="342" bestFit="1" customWidth="1"/>
    <col min="13545" max="13545" width="9.453125" style="342" bestFit="1" customWidth="1"/>
    <col min="13546" max="13546" width="10.453125" style="342" customWidth="1"/>
    <col min="13547" max="13547" width="8" style="342" bestFit="1" customWidth="1"/>
    <col min="13548" max="13548" width="15.7265625" style="342" bestFit="1" customWidth="1"/>
    <col min="13549" max="13549" width="1.54296875" style="342" customWidth="1"/>
    <col min="13550" max="13550" width="5.453125" style="342" customWidth="1"/>
    <col min="13551" max="13775" width="11" style="342"/>
    <col min="13776" max="13776" width="1.54296875" style="342" customWidth="1"/>
    <col min="13777" max="13777" width="17.7265625" style="342" customWidth="1"/>
    <col min="13778" max="13778" width="11.26953125" style="342" customWidth="1"/>
    <col min="13779" max="13797" width="8.453125" style="342" customWidth="1"/>
    <col min="13798" max="13798" width="9.453125" style="342" customWidth="1"/>
    <col min="13799" max="13799" width="10.453125" style="342" customWidth="1"/>
    <col min="13800" max="13800" width="10.7265625" style="342" bestFit="1" customWidth="1"/>
    <col min="13801" max="13801" width="9.453125" style="342" bestFit="1" customWidth="1"/>
    <col min="13802" max="13802" width="10.453125" style="342" customWidth="1"/>
    <col min="13803" max="13803" width="8" style="342" bestFit="1" customWidth="1"/>
    <col min="13804" max="13804" width="15.7265625" style="342" bestFit="1" customWidth="1"/>
    <col min="13805" max="13805" width="1.54296875" style="342" customWidth="1"/>
    <col min="13806" max="13806" width="5.453125" style="342" customWidth="1"/>
    <col min="13807" max="14031" width="11" style="342"/>
    <col min="14032" max="14032" width="1.54296875" style="342" customWidth="1"/>
    <col min="14033" max="14033" width="17.7265625" style="342" customWidth="1"/>
    <col min="14034" max="14034" width="11.26953125" style="342" customWidth="1"/>
    <col min="14035" max="14053" width="8.453125" style="342" customWidth="1"/>
    <col min="14054" max="14054" width="9.453125" style="342" customWidth="1"/>
    <col min="14055" max="14055" width="10.453125" style="342" customWidth="1"/>
    <col min="14056" max="14056" width="10.7265625" style="342" bestFit="1" customWidth="1"/>
    <col min="14057" max="14057" width="9.453125" style="342" bestFit="1" customWidth="1"/>
    <col min="14058" max="14058" width="10.453125" style="342" customWidth="1"/>
    <col min="14059" max="14059" width="8" style="342" bestFit="1" customWidth="1"/>
    <col min="14060" max="14060" width="15.7265625" style="342" bestFit="1" customWidth="1"/>
    <col min="14061" max="14061" width="1.54296875" style="342" customWidth="1"/>
    <col min="14062" max="14062" width="5.453125" style="342" customWidth="1"/>
    <col min="14063" max="14287" width="11" style="342"/>
    <col min="14288" max="14288" width="1.54296875" style="342" customWidth="1"/>
    <col min="14289" max="14289" width="17.7265625" style="342" customWidth="1"/>
    <col min="14290" max="14290" width="11.26953125" style="342" customWidth="1"/>
    <col min="14291" max="14309" width="8.453125" style="342" customWidth="1"/>
    <col min="14310" max="14310" width="9.453125" style="342" customWidth="1"/>
    <col min="14311" max="14311" width="10.453125" style="342" customWidth="1"/>
    <col min="14312" max="14312" width="10.7265625" style="342" bestFit="1" customWidth="1"/>
    <col min="14313" max="14313" width="9.453125" style="342" bestFit="1" customWidth="1"/>
    <col min="14314" max="14314" width="10.453125" style="342" customWidth="1"/>
    <col min="14315" max="14315" width="8" style="342" bestFit="1" customWidth="1"/>
    <col min="14316" max="14316" width="15.7265625" style="342" bestFit="1" customWidth="1"/>
    <col min="14317" max="14317" width="1.54296875" style="342" customWidth="1"/>
    <col min="14318" max="14318" width="5.453125" style="342" customWidth="1"/>
    <col min="14319" max="14543" width="11" style="342"/>
    <col min="14544" max="14544" width="1.54296875" style="342" customWidth="1"/>
    <col min="14545" max="14545" width="17.7265625" style="342" customWidth="1"/>
    <col min="14546" max="14546" width="11.26953125" style="342" customWidth="1"/>
    <col min="14547" max="14565" width="8.453125" style="342" customWidth="1"/>
    <col min="14566" max="14566" width="9.453125" style="342" customWidth="1"/>
    <col min="14567" max="14567" width="10.453125" style="342" customWidth="1"/>
    <col min="14568" max="14568" width="10.7265625" style="342" bestFit="1" customWidth="1"/>
    <col min="14569" max="14569" width="9.453125" style="342" bestFit="1" customWidth="1"/>
    <col min="14570" max="14570" width="10.453125" style="342" customWidth="1"/>
    <col min="14571" max="14571" width="8" style="342" bestFit="1" customWidth="1"/>
    <col min="14572" max="14572" width="15.7265625" style="342" bestFit="1" customWidth="1"/>
    <col min="14573" max="14573" width="1.54296875" style="342" customWidth="1"/>
    <col min="14574" max="14574" width="5.453125" style="342" customWidth="1"/>
    <col min="14575" max="14799" width="11" style="342"/>
    <col min="14800" max="14800" width="1.54296875" style="342" customWidth="1"/>
    <col min="14801" max="14801" width="17.7265625" style="342" customWidth="1"/>
    <col min="14802" max="14802" width="11.26953125" style="342" customWidth="1"/>
    <col min="14803" max="14821" width="8.453125" style="342" customWidth="1"/>
    <col min="14822" max="14822" width="9.453125" style="342" customWidth="1"/>
    <col min="14823" max="14823" width="10.453125" style="342" customWidth="1"/>
    <col min="14824" max="14824" width="10.7265625" style="342" bestFit="1" customWidth="1"/>
    <col min="14825" max="14825" width="9.453125" style="342" bestFit="1" customWidth="1"/>
    <col min="14826" max="14826" width="10.453125" style="342" customWidth="1"/>
    <col min="14827" max="14827" width="8" style="342" bestFit="1" customWidth="1"/>
    <col min="14828" max="14828" width="15.7265625" style="342" bestFit="1" customWidth="1"/>
    <col min="14829" max="14829" width="1.54296875" style="342" customWidth="1"/>
    <col min="14830" max="14830" width="5.453125" style="342" customWidth="1"/>
    <col min="14831" max="15055" width="11" style="342"/>
    <col min="15056" max="15056" width="1.54296875" style="342" customWidth="1"/>
    <col min="15057" max="15057" width="17.7265625" style="342" customWidth="1"/>
    <col min="15058" max="15058" width="11.26953125" style="342" customWidth="1"/>
    <col min="15059" max="15077" width="8.453125" style="342" customWidth="1"/>
    <col min="15078" max="15078" width="9.453125" style="342" customWidth="1"/>
    <col min="15079" max="15079" width="10.453125" style="342" customWidth="1"/>
    <col min="15080" max="15080" width="10.7265625" style="342" bestFit="1" customWidth="1"/>
    <col min="15081" max="15081" width="9.453125" style="342" bestFit="1" customWidth="1"/>
    <col min="15082" max="15082" width="10.453125" style="342" customWidth="1"/>
    <col min="15083" max="15083" width="8" style="342" bestFit="1" customWidth="1"/>
    <col min="15084" max="15084" width="15.7265625" style="342" bestFit="1" customWidth="1"/>
    <col min="15085" max="15085" width="1.54296875" style="342" customWidth="1"/>
    <col min="15086" max="15086" width="5.453125" style="342" customWidth="1"/>
    <col min="15087" max="15311" width="11" style="342"/>
    <col min="15312" max="15312" width="1.54296875" style="342" customWidth="1"/>
    <col min="15313" max="15313" width="17.7265625" style="342" customWidth="1"/>
    <col min="15314" max="15314" width="11.26953125" style="342" customWidth="1"/>
    <col min="15315" max="15333" width="8.453125" style="342" customWidth="1"/>
    <col min="15334" max="15334" width="9.453125" style="342" customWidth="1"/>
    <col min="15335" max="15335" width="10.453125" style="342" customWidth="1"/>
    <col min="15336" max="15336" width="10.7265625" style="342" bestFit="1" customWidth="1"/>
    <col min="15337" max="15337" width="9.453125" style="342" bestFit="1" customWidth="1"/>
    <col min="15338" max="15338" width="10.453125" style="342" customWidth="1"/>
    <col min="15339" max="15339" width="8" style="342" bestFit="1" customWidth="1"/>
    <col min="15340" max="15340" width="15.7265625" style="342" bestFit="1" customWidth="1"/>
    <col min="15341" max="15341" width="1.54296875" style="342" customWidth="1"/>
    <col min="15342" max="15342" width="5.453125" style="342" customWidth="1"/>
    <col min="15343" max="15567" width="11" style="342"/>
    <col min="15568" max="15568" width="1.54296875" style="342" customWidth="1"/>
    <col min="15569" max="15569" width="17.7265625" style="342" customWidth="1"/>
    <col min="15570" max="15570" width="11.26953125" style="342" customWidth="1"/>
    <col min="15571" max="15589" width="8.453125" style="342" customWidth="1"/>
    <col min="15590" max="15590" width="9.453125" style="342" customWidth="1"/>
    <col min="15591" max="15591" width="10.453125" style="342" customWidth="1"/>
    <col min="15592" max="15592" width="10.7265625" style="342" bestFit="1" customWidth="1"/>
    <col min="15593" max="15593" width="9.453125" style="342" bestFit="1" customWidth="1"/>
    <col min="15594" max="15594" width="10.453125" style="342" customWidth="1"/>
    <col min="15595" max="15595" width="8" style="342" bestFit="1" customWidth="1"/>
    <col min="15596" max="15596" width="15.7265625" style="342" bestFit="1" customWidth="1"/>
    <col min="15597" max="15597" width="1.54296875" style="342" customWidth="1"/>
    <col min="15598" max="15598" width="5.453125" style="342" customWidth="1"/>
    <col min="15599" max="15823" width="11" style="342"/>
    <col min="15824" max="15824" width="1.54296875" style="342" customWidth="1"/>
    <col min="15825" max="15825" width="17.7265625" style="342" customWidth="1"/>
    <col min="15826" max="15826" width="11.26953125" style="342" customWidth="1"/>
    <col min="15827" max="15845" width="8.453125" style="342" customWidth="1"/>
    <col min="15846" max="15846" width="9.453125" style="342" customWidth="1"/>
    <col min="15847" max="15847" width="10.453125" style="342" customWidth="1"/>
    <col min="15848" max="15848" width="10.7265625" style="342" bestFit="1" customWidth="1"/>
    <col min="15849" max="15849" width="9.453125" style="342" bestFit="1" customWidth="1"/>
    <col min="15850" max="15850" width="10.453125" style="342" customWidth="1"/>
    <col min="15851" max="15851" width="8" style="342" bestFit="1" customWidth="1"/>
    <col min="15852" max="15852" width="15.7265625" style="342" bestFit="1" customWidth="1"/>
    <col min="15853" max="15853" width="1.54296875" style="342" customWidth="1"/>
    <col min="15854" max="15854" width="5.453125" style="342" customWidth="1"/>
    <col min="15855" max="16079" width="11" style="342"/>
    <col min="16080" max="16080" width="1.54296875" style="342" customWidth="1"/>
    <col min="16081" max="16081" width="17.7265625" style="342" customWidth="1"/>
    <col min="16082" max="16082" width="11.26953125" style="342" customWidth="1"/>
    <col min="16083" max="16101" width="8.453125" style="342" customWidth="1"/>
    <col min="16102" max="16102" width="9.453125" style="342" customWidth="1"/>
    <col min="16103" max="16103" width="10.453125" style="342" customWidth="1"/>
    <col min="16104" max="16104" width="10.7265625" style="342" bestFit="1" customWidth="1"/>
    <col min="16105" max="16105" width="9.453125" style="342" bestFit="1" customWidth="1"/>
    <col min="16106" max="16106" width="10.453125" style="342" customWidth="1"/>
    <col min="16107" max="16107" width="8" style="342" bestFit="1" customWidth="1"/>
    <col min="16108" max="16108" width="15.7265625" style="342" bestFit="1" customWidth="1"/>
    <col min="16109" max="16109" width="1.54296875" style="342" customWidth="1"/>
    <col min="16110" max="16110" width="5.453125" style="342" customWidth="1"/>
    <col min="16111" max="16384" width="11" style="342"/>
  </cols>
  <sheetData>
    <row r="1" spans="1:53" ht="17.5">
      <c r="B1" s="1064" t="s">
        <v>478</v>
      </c>
    </row>
    <row r="2" spans="1:53" ht="20.149999999999999" customHeight="1" thickBot="1">
      <c r="B2" s="763"/>
      <c r="I2" s="342"/>
      <c r="J2" s="342"/>
      <c r="L2" s="342" t="s">
        <v>479</v>
      </c>
      <c r="R2" s="1321"/>
    </row>
    <row r="3" spans="1:53" ht="20.149999999999999" customHeight="1">
      <c r="A3" s="344"/>
      <c r="B3" s="1414" t="s">
        <v>480</v>
      </c>
      <c r="C3" s="1417" t="s">
        <v>481</v>
      </c>
      <c r="D3" s="1410" t="s">
        <v>482</v>
      </c>
      <c r="E3" s="1410" t="s">
        <v>483</v>
      </c>
      <c r="F3" s="1419" t="s">
        <v>484</v>
      </c>
      <c r="G3" s="1420"/>
      <c r="H3" s="1420"/>
      <c r="I3" s="1421"/>
      <c r="J3" s="1410" t="s">
        <v>485</v>
      </c>
      <c r="K3" s="1410" t="s">
        <v>486</v>
      </c>
      <c r="L3" s="1412" t="s">
        <v>487</v>
      </c>
      <c r="AF3" s="1322"/>
      <c r="AG3" s="1322"/>
      <c r="AH3" s="1322"/>
      <c r="AI3" s="1322"/>
      <c r="AJ3" s="1322"/>
      <c r="AK3" s="1322"/>
      <c r="AL3" s="1322"/>
      <c r="AM3" s="1322"/>
      <c r="AN3" s="1322"/>
      <c r="AO3" s="1322"/>
      <c r="AP3" s="1322"/>
    </row>
    <row r="4" spans="1:53" ht="35.25" customHeight="1">
      <c r="B4" s="1415"/>
      <c r="C4" s="1418"/>
      <c r="D4" s="1411"/>
      <c r="E4" s="1411"/>
      <c r="F4" s="345" t="s">
        <v>488</v>
      </c>
      <c r="G4" s="345" t="s">
        <v>489</v>
      </c>
      <c r="H4" s="345" t="s">
        <v>490</v>
      </c>
      <c r="I4" s="345" t="s">
        <v>491</v>
      </c>
      <c r="J4" s="1411"/>
      <c r="K4" s="1411"/>
      <c r="L4" s="1413"/>
      <c r="M4" s="346"/>
      <c r="N4" s="346"/>
      <c r="AF4" s="1406"/>
      <c r="AG4" s="1404"/>
      <c r="AH4" s="1404"/>
      <c r="AI4" s="1404"/>
      <c r="AJ4" s="1405"/>
      <c r="AK4" s="1405"/>
      <c r="AL4" s="1405"/>
      <c r="AM4" s="1405"/>
      <c r="AN4" s="1404"/>
      <c r="AO4" s="1404"/>
      <c r="AP4" s="1404"/>
      <c r="AQ4" s="1406"/>
      <c r="AR4" s="1404"/>
      <c r="AS4" s="1404"/>
      <c r="AT4" s="1404"/>
      <c r="AU4" s="1405"/>
      <c r="AV4" s="1405"/>
      <c r="AW4" s="1405"/>
      <c r="AX4" s="1405"/>
      <c r="AY4" s="1404"/>
      <c r="AZ4" s="1404"/>
      <c r="BA4" s="1404"/>
    </row>
    <row r="5" spans="1:53" s="346" customFormat="1" ht="14.5" thickBot="1">
      <c r="B5" s="1416"/>
      <c r="C5" s="347" t="s">
        <v>492</v>
      </c>
      <c r="D5" s="348" t="s">
        <v>493</v>
      </c>
      <c r="E5" s="348" t="s">
        <v>494</v>
      </c>
      <c r="F5" s="348" t="s">
        <v>495</v>
      </c>
      <c r="G5" s="348" t="s">
        <v>496</v>
      </c>
      <c r="H5" s="348" t="s">
        <v>497</v>
      </c>
      <c r="I5" s="348" t="s">
        <v>498</v>
      </c>
      <c r="J5" s="348" t="s">
        <v>499</v>
      </c>
      <c r="K5" s="348" t="s">
        <v>500</v>
      </c>
      <c r="L5" s="349" t="s">
        <v>501</v>
      </c>
      <c r="M5" s="342"/>
      <c r="N5" s="342"/>
      <c r="AF5" s="1406"/>
      <c r="AG5" s="1404"/>
      <c r="AH5" s="1404"/>
      <c r="AI5" s="1404"/>
      <c r="AJ5" s="1324"/>
      <c r="AK5" s="1324"/>
      <c r="AL5" s="1324"/>
      <c r="AM5" s="1324"/>
      <c r="AN5" s="1404"/>
      <c r="AO5" s="1404"/>
      <c r="AP5" s="1404"/>
      <c r="AQ5" s="1406"/>
      <c r="AR5" s="1404"/>
      <c r="AS5" s="1404"/>
      <c r="AT5" s="1404"/>
      <c r="AU5" s="1324"/>
      <c r="AV5" s="1324"/>
      <c r="AW5" s="1324"/>
      <c r="AX5" s="1324"/>
      <c r="AY5" s="1404"/>
      <c r="AZ5" s="1404"/>
      <c r="BA5" s="1404"/>
    </row>
    <row r="6" spans="1:53" ht="20.149999999999999" customHeight="1">
      <c r="B6" s="350" t="s">
        <v>469</v>
      </c>
      <c r="C6" s="351">
        <f>P8</f>
        <v>2385.7712141528018</v>
      </c>
      <c r="D6" s="352">
        <f t="shared" ref="D6:L6" si="0">Q8</f>
        <v>92.901369323601131</v>
      </c>
      <c r="E6" s="352">
        <f t="shared" si="0"/>
        <v>386.45394456889113</v>
      </c>
      <c r="F6" s="352">
        <f t="shared" si="0"/>
        <v>1906.4159002603101</v>
      </c>
      <c r="G6" s="352">
        <f t="shared" si="0"/>
        <v>1733.4183617391948</v>
      </c>
      <c r="H6" s="352">
        <f t="shared" si="0"/>
        <v>1673.7885976315699</v>
      </c>
      <c r="I6" s="352">
        <f t="shared" si="0"/>
        <v>59.629764107624965</v>
      </c>
      <c r="J6" s="352">
        <f t="shared" si="0"/>
        <v>1766.689966955171</v>
      </c>
      <c r="K6" s="352">
        <f t="shared" si="0"/>
        <v>172.99753852111476</v>
      </c>
      <c r="L6" s="353">
        <f t="shared" si="0"/>
        <v>446.08370867651593</v>
      </c>
      <c r="P6" s="342" t="s">
        <v>502</v>
      </c>
      <c r="Q6" s="342" t="s">
        <v>503</v>
      </c>
      <c r="R6" s="342" t="s">
        <v>504</v>
      </c>
      <c r="S6" s="342" t="s">
        <v>505</v>
      </c>
      <c r="T6" s="342" t="s">
        <v>506</v>
      </c>
      <c r="U6" s="342" t="s">
        <v>507</v>
      </c>
      <c r="V6" s="342" t="s">
        <v>508</v>
      </c>
      <c r="W6" s="342" t="s">
        <v>509</v>
      </c>
      <c r="X6" s="342" t="s">
        <v>510</v>
      </c>
      <c r="Y6" s="342" t="s">
        <v>511</v>
      </c>
      <c r="AF6" s="1406"/>
      <c r="AG6" s="1323"/>
      <c r="AH6" s="1323"/>
      <c r="AI6" s="1323"/>
      <c r="AJ6" s="1323"/>
      <c r="AK6" s="1323"/>
      <c r="AL6" s="1323"/>
      <c r="AM6" s="1323"/>
      <c r="AN6" s="1323"/>
      <c r="AO6" s="1323"/>
      <c r="AP6" s="1323"/>
      <c r="AQ6" s="1406"/>
      <c r="AR6" s="1323"/>
      <c r="AS6" s="1323"/>
      <c r="AT6" s="1323"/>
      <c r="AU6" s="1323"/>
      <c r="AV6" s="1323"/>
      <c r="AW6" s="1323"/>
      <c r="AX6" s="1323"/>
      <c r="AY6" s="1323"/>
      <c r="AZ6" s="1323"/>
      <c r="BA6" s="1323"/>
    </row>
    <row r="7" spans="1:53" ht="19.5" customHeight="1">
      <c r="B7" s="354" t="s">
        <v>512</v>
      </c>
      <c r="C7" s="948"/>
      <c r="D7" s="949">
        <f>D6/$C6</f>
        <v>3.8939764539237608E-2</v>
      </c>
      <c r="E7" s="949">
        <f t="shared" ref="E7:L7" si="1">E6/$C6</f>
        <v>0.16198281808263107</v>
      </c>
      <c r="F7" s="949">
        <f t="shared" si="1"/>
        <v>0.79907741737813154</v>
      </c>
      <c r="G7" s="949">
        <f t="shared" si="1"/>
        <v>0.72656520937810853</v>
      </c>
      <c r="H7" s="949">
        <f t="shared" si="1"/>
        <v>0.70157129388701245</v>
      </c>
      <c r="I7" s="949">
        <f t="shared" si="1"/>
        <v>2.4993915491096141E-2</v>
      </c>
      <c r="J7" s="949">
        <f t="shared" si="1"/>
        <v>0.74051105842625009</v>
      </c>
      <c r="K7" s="949">
        <f t="shared" si="1"/>
        <v>7.251220800002274E-2</v>
      </c>
      <c r="L7" s="950">
        <f t="shared" si="1"/>
        <v>0.18697673357372713</v>
      </c>
      <c r="O7" s="342" t="s">
        <v>513</v>
      </c>
      <c r="P7" s="342" t="s">
        <v>514</v>
      </c>
      <c r="Q7" s="342" t="s">
        <v>515</v>
      </c>
      <c r="R7" s="342" t="s">
        <v>516</v>
      </c>
      <c r="S7" s="342" t="s">
        <v>517</v>
      </c>
      <c r="T7" s="342" t="s">
        <v>518</v>
      </c>
      <c r="U7" s="342" t="s">
        <v>519</v>
      </c>
      <c r="V7" s="342" t="s">
        <v>520</v>
      </c>
      <c r="W7" s="342" t="s">
        <v>521</v>
      </c>
      <c r="X7" s="342" t="s">
        <v>522</v>
      </c>
      <c r="Y7" s="342" t="s">
        <v>523</v>
      </c>
      <c r="AF7" s="1325"/>
      <c r="AG7" s="1326"/>
      <c r="AH7" s="1326"/>
      <c r="AI7" s="1326"/>
      <c r="AJ7" s="1326"/>
      <c r="AK7" s="1326"/>
      <c r="AL7" s="1326"/>
      <c r="AM7" s="1326"/>
      <c r="AN7" s="1326"/>
      <c r="AO7" s="1326"/>
      <c r="AP7" s="1326"/>
      <c r="AQ7" s="1325"/>
      <c r="AR7" s="1327"/>
      <c r="AS7" s="1327"/>
      <c r="AT7" s="1327"/>
      <c r="AU7" s="1327"/>
      <c r="AV7" s="1327"/>
      <c r="AW7" s="1327"/>
      <c r="AX7" s="1327"/>
      <c r="AY7" s="1327"/>
      <c r="AZ7" s="1327"/>
      <c r="BA7" s="1327"/>
    </row>
    <row r="8" spans="1:53" ht="20.149999999999999" customHeight="1">
      <c r="B8" s="356" t="s">
        <v>476</v>
      </c>
      <c r="C8" s="355">
        <f>P9</f>
        <v>154538.53543253953</v>
      </c>
      <c r="D8" s="357">
        <f t="shared" ref="D8:K8" si="2">Q9</f>
        <v>609.31642715472299</v>
      </c>
      <c r="E8" s="357">
        <f t="shared" si="2"/>
        <v>653.92280088874406</v>
      </c>
      <c r="F8" s="357">
        <f t="shared" si="2"/>
        <v>153275.29620449612</v>
      </c>
      <c r="G8" s="357">
        <f t="shared" si="2"/>
        <v>11946.648036573617</v>
      </c>
      <c r="H8" s="357">
        <f t="shared" si="2"/>
        <v>11106.919030248075</v>
      </c>
      <c r="I8" s="357">
        <f t="shared" si="2"/>
        <v>839.72900632553706</v>
      </c>
      <c r="J8" s="357">
        <f t="shared" si="2"/>
        <v>11716.235457402792</v>
      </c>
      <c r="K8" s="357">
        <f t="shared" si="2"/>
        <v>141328.64816792251</v>
      </c>
      <c r="L8" s="358">
        <f>Y9</f>
        <v>1493.6518072142806</v>
      </c>
      <c r="O8" s="342" t="s">
        <v>469</v>
      </c>
      <c r="P8" s="342">
        <f>Y37</f>
        <v>2385.7712141528018</v>
      </c>
      <c r="Q8" s="342">
        <f>P37</f>
        <v>92.901369323601131</v>
      </c>
      <c r="R8" s="342">
        <f t="shared" ref="R8:S10" si="3">Q37</f>
        <v>386.45394456889113</v>
      </c>
      <c r="S8" s="342">
        <f t="shared" si="3"/>
        <v>1906.4159002603101</v>
      </c>
      <c r="T8" s="342">
        <f>T37</f>
        <v>1733.4183617391948</v>
      </c>
      <c r="U8" s="342">
        <f t="shared" ref="U8:V10" si="4">U37</f>
        <v>1673.7885976315699</v>
      </c>
      <c r="V8" s="342">
        <f t="shared" si="4"/>
        <v>59.629764107624965</v>
      </c>
      <c r="W8" s="342">
        <f>W37</f>
        <v>1766.689966955171</v>
      </c>
      <c r="X8" s="342">
        <f>S37</f>
        <v>172.99753852111476</v>
      </c>
      <c r="Y8" s="342">
        <f>X37</f>
        <v>446.08370867651593</v>
      </c>
      <c r="AF8" s="1323"/>
      <c r="AG8" s="1326"/>
      <c r="AH8" s="1328"/>
      <c r="AI8" s="1328"/>
      <c r="AJ8" s="1328"/>
      <c r="AK8" s="1328"/>
      <c r="AL8" s="1328"/>
      <c r="AM8" s="1328"/>
      <c r="AN8" s="1328"/>
      <c r="AO8" s="1328"/>
      <c r="AP8" s="1328"/>
      <c r="AQ8" s="1323"/>
      <c r="AR8" s="1329"/>
      <c r="AS8" s="1330"/>
      <c r="AT8" s="1330"/>
      <c r="AU8" s="1330"/>
      <c r="AV8" s="1330"/>
      <c r="AW8" s="1330"/>
      <c r="AX8" s="1330"/>
      <c r="AY8" s="1330"/>
      <c r="AZ8" s="1330"/>
      <c r="BA8" s="1330"/>
    </row>
    <row r="9" spans="1:53" ht="20.149999999999999" customHeight="1">
      <c r="B9" s="354" t="s">
        <v>512</v>
      </c>
      <c r="C9" s="948"/>
      <c r="D9" s="949">
        <f>D8/$C8</f>
        <v>3.9428122277029532E-3</v>
      </c>
      <c r="E9" s="949">
        <f t="shared" ref="E9:L9" si="5">E8/$C8</f>
        <v>4.231454627536573E-3</v>
      </c>
      <c r="F9" s="949">
        <f t="shared" si="5"/>
        <v>0.99182573314476086</v>
      </c>
      <c r="G9" s="949">
        <f t="shared" si="5"/>
        <v>7.7305301251471156E-2</v>
      </c>
      <c r="H9" s="949">
        <f t="shared" si="5"/>
        <v>7.1871517347830441E-2</v>
      </c>
      <c r="I9" s="949">
        <f t="shared" si="5"/>
        <v>5.4337839036406729E-3</v>
      </c>
      <c r="J9" s="949">
        <f t="shared" si="5"/>
        <v>7.5814329575533357E-2</v>
      </c>
      <c r="K9" s="949">
        <f t="shared" si="5"/>
        <v>0.91452043189328969</v>
      </c>
      <c r="L9" s="950">
        <f t="shared" si="5"/>
        <v>9.6652385311772424E-3</v>
      </c>
      <c r="O9" s="342" t="s">
        <v>476</v>
      </c>
      <c r="P9" s="342">
        <f>Y38</f>
        <v>154538.53543253953</v>
      </c>
      <c r="Q9" s="342">
        <f>P38</f>
        <v>609.31642715472299</v>
      </c>
      <c r="R9" s="342">
        <f t="shared" si="3"/>
        <v>653.92280088874406</v>
      </c>
      <c r="S9" s="342">
        <f t="shared" si="3"/>
        <v>153275.29620449612</v>
      </c>
      <c r="T9" s="342">
        <f>T38</f>
        <v>11946.648036573617</v>
      </c>
      <c r="U9" s="342">
        <f t="shared" si="4"/>
        <v>11106.919030248075</v>
      </c>
      <c r="V9" s="342">
        <f t="shared" si="4"/>
        <v>839.72900632553706</v>
      </c>
      <c r="W9" s="342">
        <f>W38</f>
        <v>11716.235457402792</v>
      </c>
      <c r="X9" s="342">
        <f>S38</f>
        <v>141328.64816792251</v>
      </c>
      <c r="Y9" s="342">
        <f>X38</f>
        <v>1493.6518072142806</v>
      </c>
      <c r="AF9" s="1325"/>
      <c r="AG9" s="1326"/>
      <c r="AH9" s="1326"/>
      <c r="AI9" s="1326"/>
      <c r="AJ9" s="1326"/>
      <c r="AK9" s="1326"/>
      <c r="AL9" s="1326"/>
      <c r="AM9" s="1326"/>
      <c r="AN9" s="1326"/>
      <c r="AO9" s="1326"/>
      <c r="AP9" s="1326"/>
      <c r="AQ9" s="1325"/>
      <c r="AR9" s="1327"/>
      <c r="AS9" s="1327"/>
      <c r="AT9" s="1327"/>
      <c r="AU9" s="1327"/>
      <c r="AV9" s="1327"/>
      <c r="AW9" s="1327"/>
      <c r="AX9" s="1327"/>
      <c r="AY9" s="1327"/>
      <c r="AZ9" s="1327"/>
      <c r="BA9" s="1327"/>
    </row>
    <row r="10" spans="1:53" ht="20.149999999999999" customHeight="1">
      <c r="B10" s="356" t="s">
        <v>473</v>
      </c>
      <c r="C10" s="355">
        <f>P10</f>
        <v>3288.7340294922274</v>
      </c>
      <c r="D10" s="357">
        <f t="shared" ref="D10:L10" si="6">Q10</f>
        <v>319.41618939665352</v>
      </c>
      <c r="E10" s="357">
        <f t="shared" si="6"/>
        <v>1.6621719833425801</v>
      </c>
      <c r="F10" s="357">
        <f t="shared" si="6"/>
        <v>2967.6556681122306</v>
      </c>
      <c r="G10" s="357">
        <f t="shared" si="6"/>
        <v>1248.096485303935</v>
      </c>
      <c r="H10" s="357">
        <f t="shared" si="6"/>
        <v>1197.8147790416172</v>
      </c>
      <c r="I10" s="357">
        <f t="shared" si="6"/>
        <v>50.28170626231779</v>
      </c>
      <c r="J10" s="357">
        <f t="shared" si="6"/>
        <v>1517.2309684382708</v>
      </c>
      <c r="K10" s="357">
        <f t="shared" si="6"/>
        <v>1719.5591828082963</v>
      </c>
      <c r="L10" s="358">
        <f t="shared" si="6"/>
        <v>51.943878245660379</v>
      </c>
      <c r="O10" s="342" t="s">
        <v>473</v>
      </c>
      <c r="P10" s="342">
        <f>Y39</f>
        <v>3288.7340294922274</v>
      </c>
      <c r="Q10" s="342">
        <f>P39</f>
        <v>319.41618939665352</v>
      </c>
      <c r="R10" s="342">
        <f t="shared" si="3"/>
        <v>1.6621719833425801</v>
      </c>
      <c r="S10" s="342">
        <f t="shared" si="3"/>
        <v>2967.6556681122306</v>
      </c>
      <c r="T10" s="342">
        <f>T39</f>
        <v>1248.096485303935</v>
      </c>
      <c r="U10" s="342">
        <f t="shared" si="4"/>
        <v>1197.8147790416172</v>
      </c>
      <c r="V10" s="342">
        <f t="shared" si="4"/>
        <v>50.28170626231779</v>
      </c>
      <c r="W10" s="342">
        <f>W39</f>
        <v>1517.2309684382708</v>
      </c>
      <c r="X10" s="342">
        <f>S39</f>
        <v>1719.5591828082963</v>
      </c>
      <c r="Y10" s="342">
        <f>X39</f>
        <v>51.943878245660379</v>
      </c>
      <c r="AF10" s="1323"/>
      <c r="AG10" s="1326"/>
      <c r="AH10" s="1328"/>
      <c r="AI10" s="1328"/>
      <c r="AJ10" s="1328"/>
      <c r="AK10" s="1328"/>
      <c r="AL10" s="1328"/>
      <c r="AM10" s="1328"/>
      <c r="AN10" s="1328"/>
      <c r="AO10" s="1328"/>
      <c r="AP10" s="1328"/>
      <c r="AQ10" s="1323"/>
      <c r="AR10" s="1329"/>
      <c r="AS10" s="1330"/>
      <c r="AT10" s="1330"/>
      <c r="AU10" s="1330"/>
      <c r="AV10" s="1330"/>
      <c r="AW10" s="1330"/>
      <c r="AX10" s="1330"/>
      <c r="AY10" s="1330"/>
      <c r="AZ10" s="1330"/>
      <c r="BA10" s="1330"/>
    </row>
    <row r="11" spans="1:53" ht="20.149999999999999" customHeight="1">
      <c r="B11" s="354" t="s">
        <v>512</v>
      </c>
      <c r="C11" s="948"/>
      <c r="D11" s="949">
        <f>D10/$C10</f>
        <v>9.7124360477995428E-2</v>
      </c>
      <c r="E11" s="949">
        <f t="shared" ref="E11:L11" si="7">E10/$C10</f>
        <v>5.0541392780224781E-4</v>
      </c>
      <c r="F11" s="949">
        <f t="shared" si="7"/>
        <v>0.9023702255942021</v>
      </c>
      <c r="G11" s="949">
        <f t="shared" si="7"/>
        <v>0.37950666551671192</v>
      </c>
      <c r="H11" s="949">
        <f t="shared" si="7"/>
        <v>0.36421758898713891</v>
      </c>
      <c r="I11" s="949">
        <f t="shared" si="7"/>
        <v>1.5289076529573042E-2</v>
      </c>
      <c r="J11" s="949">
        <f t="shared" si="7"/>
        <v>0.46134194946513435</v>
      </c>
      <c r="K11" s="949">
        <f t="shared" si="7"/>
        <v>0.52286356007749035</v>
      </c>
      <c r="L11" s="950">
        <f t="shared" si="7"/>
        <v>1.5794490457375292E-2</v>
      </c>
      <c r="O11" s="342" t="s">
        <v>474</v>
      </c>
      <c r="P11" s="342">
        <f>Y40</f>
        <v>2889.3559230120864</v>
      </c>
      <c r="Q11" s="342">
        <f t="shared" ref="Q11:S20" si="8">P40</f>
        <v>94.77224944405539</v>
      </c>
      <c r="R11" s="342">
        <f t="shared" si="8"/>
        <v>0.2609119185086638</v>
      </c>
      <c r="S11" s="342">
        <f t="shared" si="8"/>
        <v>2794.3227616495219</v>
      </c>
      <c r="T11" s="342">
        <f t="shared" ref="T11:W20" si="9">T40</f>
        <v>897.39800160936898</v>
      </c>
      <c r="U11" s="342">
        <f t="shared" si="9"/>
        <v>858.42674998821735</v>
      </c>
      <c r="V11" s="342">
        <f t="shared" si="9"/>
        <v>38.971251621150948</v>
      </c>
      <c r="W11" s="342">
        <f t="shared" si="9"/>
        <v>953.1989994322729</v>
      </c>
      <c r="X11" s="342">
        <f t="shared" ref="X11:X17" si="10">S40</f>
        <v>1896.9247600401536</v>
      </c>
      <c r="Y11" s="342">
        <f t="shared" ref="Y11:Y17" si="11">X40</f>
        <v>39.232163539659609</v>
      </c>
      <c r="AF11" s="1325"/>
      <c r="AG11" s="1326"/>
      <c r="AH11" s="1326"/>
      <c r="AI11" s="1326"/>
      <c r="AJ11" s="1326"/>
      <c r="AK11" s="1326"/>
      <c r="AL11" s="1326"/>
      <c r="AM11" s="1326"/>
      <c r="AN11" s="1326"/>
      <c r="AO11" s="1326"/>
      <c r="AP11" s="1326"/>
      <c r="AQ11" s="1325"/>
      <c r="AR11" s="1327"/>
      <c r="AS11" s="1327"/>
      <c r="AT11" s="1327"/>
      <c r="AU11" s="1327"/>
      <c r="AV11" s="1327"/>
      <c r="AW11" s="1327"/>
      <c r="AX11" s="1327"/>
      <c r="AY11" s="1327"/>
      <c r="AZ11" s="1327"/>
      <c r="BA11" s="1327"/>
    </row>
    <row r="12" spans="1:53" ht="20.149999999999999" customHeight="1">
      <c r="B12" s="356" t="s">
        <v>474</v>
      </c>
      <c r="C12" s="355">
        <f>P11</f>
        <v>2889.3559230120864</v>
      </c>
      <c r="D12" s="357">
        <f t="shared" ref="D12:L12" si="12">Q11</f>
        <v>94.77224944405539</v>
      </c>
      <c r="E12" s="357">
        <f t="shared" si="12"/>
        <v>0.2609119185086638</v>
      </c>
      <c r="F12" s="357">
        <f t="shared" si="12"/>
        <v>2794.3227616495219</v>
      </c>
      <c r="G12" s="357">
        <f t="shared" si="12"/>
        <v>897.39800160936898</v>
      </c>
      <c r="H12" s="357">
        <f t="shared" si="12"/>
        <v>858.42674998821735</v>
      </c>
      <c r="I12" s="357">
        <f t="shared" si="12"/>
        <v>38.971251621150948</v>
      </c>
      <c r="J12" s="357">
        <f t="shared" si="12"/>
        <v>953.1989994322729</v>
      </c>
      <c r="K12" s="357">
        <f t="shared" si="12"/>
        <v>1896.9247600401536</v>
      </c>
      <c r="L12" s="358">
        <f t="shared" si="12"/>
        <v>39.232163539659609</v>
      </c>
      <c r="O12" s="342" t="s">
        <v>475</v>
      </c>
      <c r="P12" s="342">
        <f t="shared" ref="P12:P17" si="13">Y41</f>
        <v>2594.8254117403653</v>
      </c>
      <c r="Q12" s="342">
        <f t="shared" si="8"/>
        <v>45.314403073864632</v>
      </c>
      <c r="R12" s="342">
        <f t="shared" si="8"/>
        <v>0.13820063465987742</v>
      </c>
      <c r="S12" s="342">
        <f t="shared" si="8"/>
        <v>2549.3728080318415</v>
      </c>
      <c r="T12" s="342">
        <f t="shared" si="9"/>
        <v>573.49340218439215</v>
      </c>
      <c r="U12" s="342">
        <f t="shared" si="9"/>
        <v>536.56956411193016</v>
      </c>
      <c r="V12" s="342">
        <f t="shared" si="9"/>
        <v>36.923838072461898</v>
      </c>
      <c r="W12" s="342">
        <f t="shared" si="9"/>
        <v>581.88396718579475</v>
      </c>
      <c r="X12" s="342">
        <f t="shared" si="10"/>
        <v>1975.8794058474498</v>
      </c>
      <c r="Y12" s="342">
        <f t="shared" si="11"/>
        <v>37.062038707121779</v>
      </c>
      <c r="AF12" s="1323"/>
      <c r="AG12" s="1326"/>
      <c r="AH12" s="1328"/>
      <c r="AI12" s="1328"/>
      <c r="AJ12" s="1328"/>
      <c r="AK12" s="1328"/>
      <c r="AL12" s="1328"/>
      <c r="AM12" s="1328"/>
      <c r="AN12" s="1328"/>
      <c r="AO12" s="1328"/>
      <c r="AP12" s="1328"/>
      <c r="AQ12" s="1323"/>
      <c r="AR12" s="1329"/>
      <c r="AS12" s="1330"/>
      <c r="AT12" s="1330"/>
      <c r="AU12" s="1330"/>
      <c r="AV12" s="1330"/>
      <c r="AW12" s="1330"/>
      <c r="AX12" s="1330"/>
      <c r="AY12" s="1330"/>
      <c r="AZ12" s="1330"/>
      <c r="BA12" s="1330"/>
    </row>
    <row r="13" spans="1:53" ht="20.149999999999999" customHeight="1">
      <c r="B13" s="354" t="s">
        <v>512</v>
      </c>
      <c r="C13" s="948"/>
      <c r="D13" s="949">
        <f>D12/$C12</f>
        <v>3.2800475943184436E-2</v>
      </c>
      <c r="E13" s="949">
        <f t="shared" ref="E13:L13" si="14">E12/$C12</f>
        <v>9.0301065517975094E-5</v>
      </c>
      <c r="F13" s="949">
        <f t="shared" si="14"/>
        <v>0.96710922299129742</v>
      </c>
      <c r="G13" s="949">
        <f t="shared" si="14"/>
        <v>0.31058755844584646</v>
      </c>
      <c r="H13" s="949">
        <f t="shared" si="14"/>
        <v>0.2970996903328294</v>
      </c>
      <c r="I13" s="949">
        <f t="shared" si="14"/>
        <v>1.3487868113016801E-2</v>
      </c>
      <c r="J13" s="949">
        <f t="shared" si="14"/>
        <v>0.32990016627601387</v>
      </c>
      <c r="K13" s="949">
        <f t="shared" si="14"/>
        <v>0.65652166454545124</v>
      </c>
      <c r="L13" s="950">
        <f t="shared" si="14"/>
        <v>1.3578169178534777E-2</v>
      </c>
      <c r="O13" s="342" t="s">
        <v>258</v>
      </c>
      <c r="P13" s="342">
        <f t="shared" si="13"/>
        <v>7855.9533999021269</v>
      </c>
      <c r="Q13" s="342">
        <f t="shared" si="8"/>
        <v>111.66585276752383</v>
      </c>
      <c r="R13" s="342">
        <f t="shared" si="8"/>
        <v>298.43179234770224</v>
      </c>
      <c r="S13" s="342">
        <f t="shared" si="8"/>
        <v>7445.8557547869013</v>
      </c>
      <c r="T13" s="342">
        <f t="shared" si="9"/>
        <v>5633.7492542935079</v>
      </c>
      <c r="U13" s="342">
        <f t="shared" si="9"/>
        <v>4837.8823501655033</v>
      </c>
      <c r="V13" s="342">
        <f t="shared" si="9"/>
        <v>795.86690412800317</v>
      </c>
      <c r="W13" s="342">
        <f t="shared" si="9"/>
        <v>4949.5482029330287</v>
      </c>
      <c r="X13" s="342">
        <f t="shared" si="10"/>
        <v>1812.1065004933948</v>
      </c>
      <c r="Y13" s="342">
        <f t="shared" si="11"/>
        <v>1094.2986964757056</v>
      </c>
      <c r="AF13" s="1325"/>
      <c r="AG13" s="1326"/>
      <c r="AH13" s="1326"/>
      <c r="AI13" s="1326"/>
      <c r="AJ13" s="1326"/>
      <c r="AK13" s="1326"/>
      <c r="AL13" s="1326"/>
      <c r="AM13" s="1326"/>
      <c r="AN13" s="1326"/>
      <c r="AO13" s="1326"/>
      <c r="AP13" s="1326"/>
      <c r="AQ13" s="1325"/>
      <c r="AR13" s="1327"/>
      <c r="AS13" s="1327"/>
      <c r="AT13" s="1327"/>
      <c r="AU13" s="1327"/>
      <c r="AV13" s="1327"/>
      <c r="AW13" s="1327"/>
      <c r="AX13" s="1327"/>
      <c r="AY13" s="1327"/>
      <c r="AZ13" s="1327"/>
      <c r="BA13" s="1327"/>
    </row>
    <row r="14" spans="1:53" ht="20.149999999999999" customHeight="1">
      <c r="B14" s="356" t="s">
        <v>475</v>
      </c>
      <c r="C14" s="355">
        <f>P12</f>
        <v>2594.8254117403653</v>
      </c>
      <c r="D14" s="357">
        <f t="shared" ref="D14:L14" si="15">Q12</f>
        <v>45.314403073864632</v>
      </c>
      <c r="E14" s="357">
        <f t="shared" si="15"/>
        <v>0.13820063465987742</v>
      </c>
      <c r="F14" s="357">
        <f t="shared" si="15"/>
        <v>2549.3728080318415</v>
      </c>
      <c r="G14" s="357">
        <f t="shared" si="15"/>
        <v>573.49340218439215</v>
      </c>
      <c r="H14" s="357">
        <f t="shared" si="15"/>
        <v>536.56956411193016</v>
      </c>
      <c r="I14" s="357">
        <f t="shared" si="15"/>
        <v>36.923838072461898</v>
      </c>
      <c r="J14" s="357">
        <f t="shared" si="15"/>
        <v>581.88396718579475</v>
      </c>
      <c r="K14" s="357">
        <f t="shared" si="15"/>
        <v>1975.8794058474498</v>
      </c>
      <c r="L14" s="358">
        <f t="shared" si="15"/>
        <v>37.062038707121779</v>
      </c>
      <c r="O14" s="342" t="s">
        <v>468</v>
      </c>
      <c r="P14" s="342">
        <f t="shared" si="13"/>
        <v>819.77691387267123</v>
      </c>
      <c r="Q14" s="342">
        <f t="shared" si="8"/>
        <v>57.734806207377076</v>
      </c>
      <c r="R14" s="342">
        <f t="shared" si="8"/>
        <v>15.866072856939684</v>
      </c>
      <c r="S14" s="342">
        <f t="shared" si="8"/>
        <v>746.1760348083543</v>
      </c>
      <c r="T14" s="342">
        <f t="shared" si="9"/>
        <v>637.8572470323827</v>
      </c>
      <c r="U14" s="342">
        <f t="shared" si="9"/>
        <v>613.15531623930883</v>
      </c>
      <c r="V14" s="342">
        <f t="shared" si="9"/>
        <v>24.701930793073931</v>
      </c>
      <c r="W14" s="342">
        <f t="shared" si="9"/>
        <v>670.89012244668584</v>
      </c>
      <c r="X14" s="342">
        <f t="shared" si="10"/>
        <v>108.31878777597157</v>
      </c>
      <c r="Y14" s="342">
        <f t="shared" si="11"/>
        <v>40.568003650013601</v>
      </c>
      <c r="AF14" s="1323"/>
      <c r="AG14" s="1326"/>
      <c r="AH14" s="1328"/>
      <c r="AI14" s="1328"/>
      <c r="AJ14" s="1328"/>
      <c r="AK14" s="1328"/>
      <c r="AL14" s="1328"/>
      <c r="AM14" s="1328"/>
      <c r="AN14" s="1328"/>
      <c r="AO14" s="1328"/>
      <c r="AP14" s="1328"/>
      <c r="AQ14" s="1323"/>
      <c r="AR14" s="1329"/>
      <c r="AS14" s="1330"/>
      <c r="AT14" s="1330"/>
      <c r="AU14" s="1330"/>
      <c r="AV14" s="1330"/>
      <c r="AW14" s="1330"/>
      <c r="AX14" s="1330"/>
      <c r="AY14" s="1330"/>
      <c r="AZ14" s="1330"/>
      <c r="BA14" s="1330"/>
    </row>
    <row r="15" spans="1:53" ht="20.149999999999999" customHeight="1">
      <c r="B15" s="354" t="s">
        <v>512</v>
      </c>
      <c r="C15" s="948"/>
      <c r="D15" s="949">
        <f>D14/$C14</f>
        <v>1.7463372629556599E-2</v>
      </c>
      <c r="E15" s="949">
        <f t="shared" ref="E15:L15" si="16">E14/$C14</f>
        <v>5.3260089882958791E-5</v>
      </c>
      <c r="F15" s="949">
        <f t="shared" si="16"/>
        <v>0.98248336728056074</v>
      </c>
      <c r="G15" s="949">
        <f t="shared" si="16"/>
        <v>0.221014253825943</v>
      </c>
      <c r="H15" s="949">
        <f t="shared" si="16"/>
        <v>0.20678445712925622</v>
      </c>
      <c r="I15" s="949">
        <f t="shared" si="16"/>
        <v>1.4229796696686755E-2</v>
      </c>
      <c r="J15" s="949">
        <f t="shared" si="16"/>
        <v>0.2242478297588128</v>
      </c>
      <c r="K15" s="949">
        <f t="shared" si="16"/>
        <v>0.76146911345461787</v>
      </c>
      <c r="L15" s="950">
        <f t="shared" si="16"/>
        <v>1.4283056786569714E-2</v>
      </c>
      <c r="O15" s="342" t="s">
        <v>467</v>
      </c>
      <c r="P15" s="342">
        <f t="shared" si="13"/>
        <v>8225.5730683838428</v>
      </c>
      <c r="Q15" s="342">
        <f t="shared" si="8"/>
        <v>97.156614502888772</v>
      </c>
      <c r="R15" s="342">
        <f t="shared" si="8"/>
        <v>60.218766915363055</v>
      </c>
      <c r="S15" s="342">
        <f t="shared" si="8"/>
        <v>8068.1976869655909</v>
      </c>
      <c r="T15" s="342">
        <f t="shared" si="9"/>
        <v>7002.2252626816589</v>
      </c>
      <c r="U15" s="342">
        <f t="shared" si="9"/>
        <v>6846.3494316376355</v>
      </c>
      <c r="V15" s="342">
        <f t="shared" si="9"/>
        <v>155.87583104402049</v>
      </c>
      <c r="W15" s="342">
        <f t="shared" si="9"/>
        <v>6943.5060461405246</v>
      </c>
      <c r="X15" s="342">
        <f t="shared" si="10"/>
        <v>1065.9724242839316</v>
      </c>
      <c r="Y15" s="342">
        <f t="shared" si="11"/>
        <v>216.09459795938349</v>
      </c>
      <c r="AF15" s="1325"/>
      <c r="AG15" s="1326"/>
      <c r="AH15" s="1326"/>
      <c r="AI15" s="1326"/>
      <c r="AJ15" s="1326"/>
      <c r="AK15" s="1326"/>
      <c r="AL15" s="1326"/>
      <c r="AM15" s="1326"/>
      <c r="AN15" s="1326"/>
      <c r="AO15" s="1326"/>
      <c r="AP15" s="1326"/>
      <c r="AQ15" s="1325"/>
      <c r="AR15" s="1327"/>
      <c r="AS15" s="1327"/>
      <c r="AT15" s="1327"/>
      <c r="AU15" s="1327"/>
      <c r="AV15" s="1327"/>
      <c r="AW15" s="1327"/>
      <c r="AX15" s="1327"/>
      <c r="AY15" s="1327"/>
      <c r="AZ15" s="1327"/>
      <c r="BA15" s="1327"/>
    </row>
    <row r="16" spans="1:53" ht="20.149999999999999" customHeight="1">
      <c r="B16" s="356" t="s">
        <v>258</v>
      </c>
      <c r="C16" s="355">
        <f>P13</f>
        <v>7855.9533999021269</v>
      </c>
      <c r="D16" s="357">
        <f t="shared" ref="D16:L16" si="17">Q13</f>
        <v>111.66585276752383</v>
      </c>
      <c r="E16" s="357">
        <f t="shared" si="17"/>
        <v>298.43179234770224</v>
      </c>
      <c r="F16" s="357">
        <f t="shared" si="17"/>
        <v>7445.8557547869013</v>
      </c>
      <c r="G16" s="357">
        <f t="shared" si="17"/>
        <v>5633.7492542935079</v>
      </c>
      <c r="H16" s="357">
        <f t="shared" si="17"/>
        <v>4837.8823501655033</v>
      </c>
      <c r="I16" s="357">
        <f t="shared" si="17"/>
        <v>795.86690412800317</v>
      </c>
      <c r="J16" s="357">
        <f t="shared" si="17"/>
        <v>4949.5482029330287</v>
      </c>
      <c r="K16" s="357">
        <f t="shared" si="17"/>
        <v>1812.1065004933948</v>
      </c>
      <c r="L16" s="358">
        <f t="shared" si="17"/>
        <v>1094.2986964757056</v>
      </c>
      <c r="O16" s="342" t="s">
        <v>472</v>
      </c>
      <c r="P16" s="342">
        <f t="shared" si="13"/>
        <v>89.800127844014298</v>
      </c>
      <c r="Q16" s="342">
        <f t="shared" si="8"/>
        <v>1.2158895581192204</v>
      </c>
      <c r="R16" s="342">
        <f t="shared" si="8"/>
        <v>2.0824525845485362</v>
      </c>
      <c r="S16" s="342">
        <f t="shared" si="8"/>
        <v>86.501785701346535</v>
      </c>
      <c r="T16" s="342">
        <f t="shared" si="9"/>
        <v>58.446515455046793</v>
      </c>
      <c r="U16" s="342">
        <f t="shared" si="9"/>
        <v>49.059693591357146</v>
      </c>
      <c r="V16" s="342">
        <f t="shared" si="9"/>
        <v>9.386821863689649</v>
      </c>
      <c r="W16" s="342">
        <f t="shared" si="9"/>
        <v>50.275583149476361</v>
      </c>
      <c r="X16" s="342">
        <f t="shared" si="10"/>
        <v>28.055270246299738</v>
      </c>
      <c r="Y16" s="342">
        <f t="shared" si="11"/>
        <v>11.469274448238187</v>
      </c>
      <c r="AF16" s="1323"/>
      <c r="AG16" s="1326"/>
      <c r="AH16" s="1328"/>
      <c r="AI16" s="1328"/>
      <c r="AJ16" s="1328"/>
      <c r="AK16" s="1328"/>
      <c r="AL16" s="1328"/>
      <c r="AM16" s="1328"/>
      <c r="AN16" s="1328"/>
      <c r="AO16" s="1328"/>
      <c r="AP16" s="1328"/>
      <c r="AQ16" s="1323"/>
      <c r="AR16" s="1329"/>
      <c r="AS16" s="1330"/>
      <c r="AT16" s="1330"/>
      <c r="AU16" s="1330"/>
      <c r="AV16" s="1330"/>
      <c r="AW16" s="1330"/>
      <c r="AX16" s="1330"/>
      <c r="AY16" s="1330"/>
      <c r="AZ16" s="1330"/>
      <c r="BA16" s="1330"/>
    </row>
    <row r="17" spans="2:53" ht="20.149999999999999" customHeight="1">
      <c r="B17" s="354" t="s">
        <v>512</v>
      </c>
      <c r="C17" s="948"/>
      <c r="D17" s="949">
        <f>D16/$C16</f>
        <v>1.421416944363685E-2</v>
      </c>
      <c r="E17" s="949">
        <f t="shared" ref="E17:L17" si="18">E16/$C16</f>
        <v>3.7987978944913327E-2</v>
      </c>
      <c r="F17" s="949">
        <f t="shared" si="18"/>
        <v>0.94779785161144992</v>
      </c>
      <c r="G17" s="949">
        <f t="shared" si="18"/>
        <v>0.7171311956055767</v>
      </c>
      <c r="H17" s="949">
        <f t="shared" si="18"/>
        <v>0.61582370768973449</v>
      </c>
      <c r="I17" s="949">
        <f t="shared" si="18"/>
        <v>0.10130748791584207</v>
      </c>
      <c r="J17" s="949">
        <f t="shared" si="18"/>
        <v>0.63003787713337156</v>
      </c>
      <c r="K17" s="949">
        <f t="shared" si="18"/>
        <v>0.23066665600587333</v>
      </c>
      <c r="L17" s="950">
        <f t="shared" si="18"/>
        <v>0.13929546686075542</v>
      </c>
      <c r="O17" s="342" t="s">
        <v>471</v>
      </c>
      <c r="P17" s="342">
        <f t="shared" si="13"/>
        <v>2221.9474646852368</v>
      </c>
      <c r="Q17" s="342">
        <f t="shared" si="8"/>
        <v>208.19778209068011</v>
      </c>
      <c r="R17" s="342">
        <f t="shared" si="8"/>
        <v>11.215374776842987</v>
      </c>
      <c r="S17" s="342">
        <f t="shared" si="8"/>
        <v>2002.5343078177136</v>
      </c>
      <c r="T17" s="342">
        <f t="shared" si="9"/>
        <v>1248.3055418928645</v>
      </c>
      <c r="U17" s="342">
        <f t="shared" si="9"/>
        <v>1212.8453681194717</v>
      </c>
      <c r="V17" s="342">
        <f t="shared" si="9"/>
        <v>35.460173773393286</v>
      </c>
      <c r="W17" s="342">
        <f t="shared" si="9"/>
        <v>1421.0431502101521</v>
      </c>
      <c r="X17" s="342">
        <f t="shared" si="10"/>
        <v>754.22876592484863</v>
      </c>
      <c r="Y17" s="342">
        <f t="shared" si="11"/>
        <v>46.675548550236257</v>
      </c>
      <c r="AF17" s="1325"/>
      <c r="AG17" s="1326"/>
      <c r="AH17" s="1326"/>
      <c r="AI17" s="1326"/>
      <c r="AJ17" s="1326"/>
      <c r="AK17" s="1326"/>
      <c r="AL17" s="1326"/>
      <c r="AM17" s="1326"/>
      <c r="AN17" s="1326"/>
      <c r="AO17" s="1326"/>
      <c r="AP17" s="1326"/>
      <c r="AQ17" s="1325"/>
      <c r="AR17" s="1327"/>
      <c r="AS17" s="1327"/>
      <c r="AT17" s="1327"/>
      <c r="AU17" s="1327"/>
      <c r="AV17" s="1327"/>
      <c r="AW17" s="1327"/>
      <c r="AX17" s="1327"/>
      <c r="AY17" s="1327"/>
      <c r="AZ17" s="1327"/>
      <c r="BA17" s="1327"/>
    </row>
    <row r="18" spans="2:53" ht="20.149999999999999" customHeight="1">
      <c r="B18" s="356" t="s">
        <v>468</v>
      </c>
      <c r="C18" s="355">
        <f>P14</f>
        <v>819.77691387267123</v>
      </c>
      <c r="D18" s="357">
        <f t="shared" ref="D18:L18" si="19">Q14</f>
        <v>57.734806207377076</v>
      </c>
      <c r="E18" s="357">
        <f t="shared" si="19"/>
        <v>15.866072856939684</v>
      </c>
      <c r="F18" s="357">
        <f t="shared" si="19"/>
        <v>746.1760348083543</v>
      </c>
      <c r="G18" s="357">
        <f t="shared" si="19"/>
        <v>637.8572470323827</v>
      </c>
      <c r="H18" s="357">
        <f t="shared" si="19"/>
        <v>613.15531623930883</v>
      </c>
      <c r="I18" s="357">
        <f t="shared" si="19"/>
        <v>24.701930793073931</v>
      </c>
      <c r="J18" s="357">
        <f t="shared" si="19"/>
        <v>670.89012244668584</v>
      </c>
      <c r="K18" s="357">
        <f t="shared" si="19"/>
        <v>108.31878777597157</v>
      </c>
      <c r="L18" s="358">
        <f t="shared" si="19"/>
        <v>40.568003650013601</v>
      </c>
      <c r="O18" s="342" t="s">
        <v>524</v>
      </c>
      <c r="P18" s="342">
        <f>Y47</f>
        <v>82.462868691733689</v>
      </c>
      <c r="Q18" s="342">
        <f>P47</f>
        <v>21.237212385858367</v>
      </c>
      <c r="R18" s="342">
        <f t="shared" si="8"/>
        <v>0</v>
      </c>
      <c r="S18" s="342">
        <f t="shared" si="8"/>
        <v>61.225656305875319</v>
      </c>
      <c r="T18" s="342">
        <f>T47</f>
        <v>50.345856654078915</v>
      </c>
      <c r="U18" s="342">
        <f t="shared" si="9"/>
        <v>49.11942092985106</v>
      </c>
      <c r="V18" s="342">
        <f t="shared" si="9"/>
        <v>1.2264357242278512</v>
      </c>
      <c r="W18" s="342">
        <f>W47</f>
        <v>70.356633315709431</v>
      </c>
      <c r="X18" s="342">
        <f>S47</f>
        <v>10.879799651796413</v>
      </c>
      <c r="Y18" s="342">
        <f>X47</f>
        <v>1.2264357242278512</v>
      </c>
      <c r="AF18" s="1323"/>
      <c r="AG18" s="1326"/>
      <c r="AH18" s="1328"/>
      <c r="AI18" s="1328"/>
      <c r="AJ18" s="1328"/>
      <c r="AK18" s="1328"/>
      <c r="AL18" s="1328"/>
      <c r="AM18" s="1328"/>
      <c r="AN18" s="1328"/>
      <c r="AO18" s="1328"/>
      <c r="AP18" s="1328"/>
      <c r="AQ18" s="1323"/>
      <c r="AR18" s="1329"/>
      <c r="AS18" s="1330"/>
      <c r="AT18" s="1330"/>
      <c r="AU18" s="1330"/>
      <c r="AV18" s="1330"/>
      <c r="AW18" s="1330"/>
      <c r="AX18" s="1330"/>
      <c r="AY18" s="1330"/>
      <c r="AZ18" s="1330"/>
      <c r="BA18" s="1330"/>
    </row>
    <row r="19" spans="2:53" ht="20.149999999999999" customHeight="1">
      <c r="B19" s="354" t="s">
        <v>512</v>
      </c>
      <c r="C19" s="948"/>
      <c r="D19" s="949">
        <f>D18/$C18</f>
        <v>7.0427460483895157E-2</v>
      </c>
      <c r="E19" s="949">
        <f t="shared" ref="E19:L19" si="20">E18/$C18</f>
        <v>1.935413475110867E-2</v>
      </c>
      <c r="F19" s="949">
        <f t="shared" si="20"/>
        <v>0.91021840476499594</v>
      </c>
      <c r="G19" s="949">
        <f t="shared" si="20"/>
        <v>0.77808637476641052</v>
      </c>
      <c r="H19" s="949">
        <f t="shared" si="20"/>
        <v>0.74795387118518553</v>
      </c>
      <c r="I19" s="949">
        <f t="shared" si="20"/>
        <v>3.0132503581225104E-2</v>
      </c>
      <c r="J19" s="949">
        <f t="shared" si="20"/>
        <v>0.81838133166908056</v>
      </c>
      <c r="K19" s="949">
        <f t="shared" si="20"/>
        <v>0.13213202999858542</v>
      </c>
      <c r="L19" s="950">
        <f t="shared" si="20"/>
        <v>4.9486638332333757E-2</v>
      </c>
      <c r="O19" s="342" t="s">
        <v>470</v>
      </c>
      <c r="P19" s="342">
        <f>Y48</f>
        <v>31.890782653590861</v>
      </c>
      <c r="Q19" s="342">
        <f>P48</f>
        <v>1.1697181025546639</v>
      </c>
      <c r="R19" s="342">
        <f t="shared" si="8"/>
        <v>0.55003912002516409</v>
      </c>
      <c r="S19" s="342">
        <f t="shared" si="8"/>
        <v>30.171025431011032</v>
      </c>
      <c r="T19" s="342">
        <f>T48</f>
        <v>26.460952879422553</v>
      </c>
      <c r="U19" s="342">
        <f t="shared" si="9"/>
        <v>18.886199590859736</v>
      </c>
      <c r="V19" s="342">
        <f t="shared" si="9"/>
        <v>7.5747532885628202</v>
      </c>
      <c r="W19" s="342">
        <f>W48</f>
        <v>20.05591769341439</v>
      </c>
      <c r="X19" s="342">
        <f>S48</f>
        <v>3.7100725515884805</v>
      </c>
      <c r="Y19" s="342">
        <f>X48</f>
        <v>8.1247924085879841</v>
      </c>
      <c r="AF19" s="1325"/>
      <c r="AG19" s="1326"/>
      <c r="AH19" s="1326"/>
      <c r="AI19" s="1326"/>
      <c r="AJ19" s="1326"/>
      <c r="AK19" s="1326"/>
      <c r="AL19" s="1326"/>
      <c r="AM19" s="1326"/>
      <c r="AN19" s="1326"/>
      <c r="AO19" s="1326"/>
      <c r="AP19" s="1326"/>
      <c r="AQ19" s="1325"/>
      <c r="AR19" s="1327"/>
      <c r="AS19" s="1327"/>
      <c r="AT19" s="1327"/>
      <c r="AU19" s="1327"/>
      <c r="AV19" s="1327"/>
      <c r="AW19" s="1327"/>
      <c r="AX19" s="1327"/>
      <c r="AY19" s="1327"/>
      <c r="AZ19" s="1327"/>
      <c r="BA19" s="1327"/>
    </row>
    <row r="20" spans="2:53" ht="20.149999999999999" customHeight="1">
      <c r="B20" s="356" t="s">
        <v>467</v>
      </c>
      <c r="C20" s="355">
        <f>P15</f>
        <v>8225.5730683838428</v>
      </c>
      <c r="D20" s="357">
        <f t="shared" ref="D20:L20" si="21">Q15</f>
        <v>97.156614502888772</v>
      </c>
      <c r="E20" s="357">
        <f t="shared" si="21"/>
        <v>60.218766915363055</v>
      </c>
      <c r="F20" s="357">
        <f t="shared" si="21"/>
        <v>8068.1976869655909</v>
      </c>
      <c r="G20" s="357">
        <f t="shared" si="21"/>
        <v>7002.2252626816589</v>
      </c>
      <c r="H20" s="357">
        <f t="shared" si="21"/>
        <v>6846.3494316376355</v>
      </c>
      <c r="I20" s="357">
        <f t="shared" si="21"/>
        <v>155.87583104402049</v>
      </c>
      <c r="J20" s="357">
        <f t="shared" si="21"/>
        <v>6943.5060461405246</v>
      </c>
      <c r="K20" s="357">
        <f t="shared" si="21"/>
        <v>1065.9724242839316</v>
      </c>
      <c r="L20" s="358">
        <f t="shared" si="21"/>
        <v>216.09459795938349</v>
      </c>
      <c r="O20" s="342" t="s">
        <v>464</v>
      </c>
      <c r="P20" s="342">
        <f>Y49</f>
        <v>6944.4830313472021</v>
      </c>
      <c r="Q20" s="342">
        <f>P49</f>
        <v>3066.2761120427285</v>
      </c>
      <c r="R20" s="342">
        <f t="shared" si="8"/>
        <v>59.16617205013528</v>
      </c>
      <c r="S20" s="342">
        <f t="shared" si="8"/>
        <v>3819.0407472543384</v>
      </c>
      <c r="T20" s="342">
        <f>T49</f>
        <v>3705.4379004285406</v>
      </c>
      <c r="U20" s="342">
        <f t="shared" si="9"/>
        <v>3557.8496342120861</v>
      </c>
      <c r="V20" s="342">
        <f t="shared" si="9"/>
        <v>147.5882662164546</v>
      </c>
      <c r="W20" s="342">
        <f>W49</f>
        <v>6624.1257462548147</v>
      </c>
      <c r="X20" s="342">
        <f>S49</f>
        <v>113.60284682579683</v>
      </c>
      <c r="Y20" s="342">
        <f>X49</f>
        <v>206.75443826658983</v>
      </c>
      <c r="AF20" s="1323"/>
      <c r="AG20" s="1326"/>
      <c r="AH20" s="1328"/>
      <c r="AI20" s="1328"/>
      <c r="AJ20" s="1328"/>
      <c r="AK20" s="1328"/>
      <c r="AL20" s="1328"/>
      <c r="AM20" s="1328"/>
      <c r="AN20" s="1328"/>
      <c r="AO20" s="1328"/>
      <c r="AP20" s="1328"/>
      <c r="AQ20" s="1323"/>
      <c r="AR20" s="1329"/>
      <c r="AS20" s="1330"/>
      <c r="AT20" s="1330"/>
      <c r="AU20" s="1330"/>
      <c r="AV20" s="1330"/>
      <c r="AW20" s="1330"/>
      <c r="AX20" s="1330"/>
      <c r="AY20" s="1330"/>
      <c r="AZ20" s="1330"/>
      <c r="BA20" s="1330"/>
    </row>
    <row r="21" spans="2:53" ht="20.149999999999999" customHeight="1">
      <c r="B21" s="354" t="s">
        <v>512</v>
      </c>
      <c r="C21" s="948"/>
      <c r="D21" s="949">
        <f>D20/$C20</f>
        <v>1.1811531390599884E-2</v>
      </c>
      <c r="E21" s="949">
        <f t="shared" ref="E21:L21" si="22">E20/$C20</f>
        <v>7.3209205504261377E-3</v>
      </c>
      <c r="F21" s="949">
        <f t="shared" si="22"/>
        <v>0.98086754805897391</v>
      </c>
      <c r="G21" s="949">
        <f t="shared" si="22"/>
        <v>0.85127506673008657</v>
      </c>
      <c r="H21" s="949">
        <f t="shared" si="22"/>
        <v>0.83232491824217703</v>
      </c>
      <c r="I21" s="949">
        <f t="shared" si="22"/>
        <v>1.8950148487909171E-2</v>
      </c>
      <c r="J21" s="949">
        <f t="shared" si="22"/>
        <v>0.84413644963277701</v>
      </c>
      <c r="K21" s="949">
        <f t="shared" si="22"/>
        <v>0.12959248132888732</v>
      </c>
      <c r="L21" s="950">
        <f t="shared" si="22"/>
        <v>2.6271069038335305E-2</v>
      </c>
      <c r="O21" s="342" t="s">
        <v>525</v>
      </c>
      <c r="P21" s="342">
        <f t="shared" ref="P21:P24" si="23">Y50</f>
        <v>8345.7384527146587</v>
      </c>
      <c r="Q21" s="342">
        <f t="shared" ref="Q21:S24" si="24">P50</f>
        <v>202.86315237790333</v>
      </c>
      <c r="R21" s="342">
        <f t="shared" si="24"/>
        <v>484.1477121960416</v>
      </c>
      <c r="S21" s="342">
        <f t="shared" si="24"/>
        <v>7658.7275881407131</v>
      </c>
      <c r="T21" s="342">
        <f t="shared" ref="T21:W27" si="25">T50</f>
        <v>7079.5847460022878</v>
      </c>
      <c r="U21" s="342">
        <f t="shared" si="25"/>
        <v>6458.3270667327661</v>
      </c>
      <c r="V21" s="342">
        <f t="shared" si="25"/>
        <v>621.25767926952108</v>
      </c>
      <c r="W21" s="342">
        <f t="shared" si="25"/>
        <v>6661.190219110671</v>
      </c>
      <c r="X21" s="342">
        <f t="shared" ref="X21:X27" si="26">S50</f>
        <v>579.14284213842461</v>
      </c>
      <c r="Y21" s="342">
        <f t="shared" ref="Y21:Y27" si="27">X50</f>
        <v>1105.4053914655628</v>
      </c>
      <c r="AF21" s="1325"/>
      <c r="AG21" s="1326"/>
      <c r="AH21" s="1326"/>
      <c r="AI21" s="1326"/>
      <c r="AJ21" s="1326"/>
      <c r="AK21" s="1326"/>
      <c r="AL21" s="1326"/>
      <c r="AM21" s="1326"/>
      <c r="AN21" s="1326"/>
      <c r="AO21" s="1326"/>
      <c r="AP21" s="1326"/>
      <c r="AQ21" s="1325"/>
      <c r="AR21" s="1327"/>
      <c r="AS21" s="1327"/>
      <c r="AT21" s="1327"/>
      <c r="AU21" s="1327"/>
      <c r="AV21" s="1327"/>
      <c r="AW21" s="1327"/>
      <c r="AX21" s="1327"/>
      <c r="AY21" s="1327"/>
      <c r="AZ21" s="1327"/>
      <c r="BA21" s="1327"/>
    </row>
    <row r="22" spans="2:53" ht="20.149999999999999" customHeight="1">
      <c r="B22" s="356" t="s">
        <v>472</v>
      </c>
      <c r="C22" s="355">
        <f>P16</f>
        <v>89.800127844014298</v>
      </c>
      <c r="D22" s="357">
        <f t="shared" ref="D22:L22" si="28">Q16</f>
        <v>1.2158895581192204</v>
      </c>
      <c r="E22" s="357">
        <f t="shared" si="28"/>
        <v>2.0824525845485362</v>
      </c>
      <c r="F22" s="357">
        <f t="shared" si="28"/>
        <v>86.501785701346535</v>
      </c>
      <c r="G22" s="357">
        <f t="shared" si="28"/>
        <v>58.446515455046793</v>
      </c>
      <c r="H22" s="357">
        <f t="shared" si="28"/>
        <v>49.059693591357146</v>
      </c>
      <c r="I22" s="357">
        <f t="shared" si="28"/>
        <v>9.386821863689649</v>
      </c>
      <c r="J22" s="357">
        <f t="shared" si="28"/>
        <v>50.275583149476361</v>
      </c>
      <c r="K22" s="357">
        <f t="shared" si="28"/>
        <v>28.055270246299738</v>
      </c>
      <c r="L22" s="358">
        <f t="shared" si="28"/>
        <v>11.469274448238187</v>
      </c>
      <c r="O22" s="342" t="s">
        <v>465</v>
      </c>
      <c r="P22" s="342">
        <f>Y51</f>
        <v>11126.08459128787</v>
      </c>
      <c r="Q22" s="342">
        <f t="shared" si="24"/>
        <v>1783.1292345957554</v>
      </c>
      <c r="R22" s="342">
        <f t="shared" si="24"/>
        <v>610.17820393671502</v>
      </c>
      <c r="S22" s="342">
        <f t="shared" si="24"/>
        <v>8732.7771527553996</v>
      </c>
      <c r="T22" s="342">
        <f t="shared" si="25"/>
        <v>8524.4837848015559</v>
      </c>
      <c r="U22" s="342">
        <f t="shared" si="25"/>
        <v>8368.9201986480712</v>
      </c>
      <c r="V22" s="342">
        <f t="shared" si="25"/>
        <v>155.56358615348324</v>
      </c>
      <c r="W22" s="342">
        <f t="shared" si="25"/>
        <v>10152.049433243825</v>
      </c>
      <c r="X22" s="342">
        <f t="shared" si="26"/>
        <v>208.29336795384782</v>
      </c>
      <c r="Y22" s="342">
        <f t="shared" si="27"/>
        <v>765.74179009019849</v>
      </c>
      <c r="AF22" s="1323"/>
      <c r="AG22" s="1326"/>
      <c r="AH22" s="1328"/>
      <c r="AI22" s="1328"/>
      <c r="AJ22" s="1328"/>
      <c r="AK22" s="1328"/>
      <c r="AL22" s="1328"/>
      <c r="AM22" s="1328"/>
      <c r="AN22" s="1328"/>
      <c r="AO22" s="1328"/>
      <c r="AP22" s="1328"/>
      <c r="AQ22" s="1323"/>
      <c r="AR22" s="1329"/>
      <c r="AS22" s="1330"/>
      <c r="AT22" s="1330"/>
      <c r="AU22" s="1330"/>
      <c r="AV22" s="1330"/>
      <c r="AW22" s="1330"/>
      <c r="AX22" s="1330"/>
      <c r="AY22" s="1330"/>
      <c r="AZ22" s="1330"/>
      <c r="BA22" s="1330"/>
    </row>
    <row r="23" spans="2:53" ht="20.149999999999999" customHeight="1">
      <c r="B23" s="354" t="s">
        <v>512</v>
      </c>
      <c r="C23" s="948"/>
      <c r="D23" s="949">
        <f>D22/$C22</f>
        <v>1.3539953531372021E-2</v>
      </c>
      <c r="E23" s="949">
        <f t="shared" ref="E23:L23" si="29">E22/$C22</f>
        <v>2.3189862136564252E-2</v>
      </c>
      <c r="F23" s="949">
        <f t="shared" si="29"/>
        <v>0.96327018433206368</v>
      </c>
      <c r="G23" s="949">
        <f t="shared" si="29"/>
        <v>0.65085113861497246</v>
      </c>
      <c r="H23" s="949">
        <f t="shared" si="29"/>
        <v>0.54632097714354488</v>
      </c>
      <c r="I23" s="949">
        <f t="shared" si="29"/>
        <v>0.10453016147142752</v>
      </c>
      <c r="J23" s="949">
        <f t="shared" si="29"/>
        <v>0.55986093067491682</v>
      </c>
      <c r="K23" s="949">
        <f t="shared" si="29"/>
        <v>0.31241904571709123</v>
      </c>
      <c r="L23" s="950">
        <f t="shared" si="29"/>
        <v>0.12772002360799178</v>
      </c>
      <c r="O23" s="342" t="s">
        <v>251</v>
      </c>
      <c r="P23" s="342">
        <f t="shared" si="23"/>
        <v>60680.354133764624</v>
      </c>
      <c r="Q23" s="342">
        <f t="shared" si="24"/>
        <v>584.20040666033742</v>
      </c>
      <c r="R23" s="342">
        <f t="shared" si="24"/>
        <v>813.38042451169781</v>
      </c>
      <c r="S23" s="342">
        <f t="shared" si="24"/>
        <v>59282.773302592614</v>
      </c>
      <c r="T23" s="342">
        <f t="shared" si="25"/>
        <v>58405.845464529018</v>
      </c>
      <c r="U23" s="342">
        <f t="shared" si="25"/>
        <v>57606.024047806131</v>
      </c>
      <c r="V23" s="342">
        <f t="shared" si="25"/>
        <v>799.8214167228922</v>
      </c>
      <c r="W23" s="342">
        <f t="shared" si="25"/>
        <v>58190.224454466472</v>
      </c>
      <c r="X23" s="342">
        <f t="shared" si="26"/>
        <v>876.92783806357193</v>
      </c>
      <c r="Y23" s="342">
        <f t="shared" si="27"/>
        <v>1613.201841234589</v>
      </c>
      <c r="AF23" s="1325"/>
      <c r="AG23" s="1326"/>
      <c r="AH23" s="1326"/>
      <c r="AI23" s="1326"/>
      <c r="AJ23" s="1326"/>
      <c r="AK23" s="1326"/>
      <c r="AL23" s="1326"/>
      <c r="AM23" s="1326"/>
      <c r="AN23" s="1326"/>
      <c r="AO23" s="1326"/>
      <c r="AP23" s="1326"/>
      <c r="AQ23" s="1325"/>
      <c r="AR23" s="1327"/>
      <c r="AS23" s="1327"/>
      <c r="AT23" s="1327"/>
      <c r="AU23" s="1327"/>
      <c r="AV23" s="1327"/>
      <c r="AW23" s="1327"/>
      <c r="AX23" s="1327"/>
      <c r="AY23" s="1327"/>
      <c r="AZ23" s="1327"/>
      <c r="BA23" s="1327"/>
    </row>
    <row r="24" spans="2:53" ht="20.149999999999999" customHeight="1">
      <c r="B24" s="356" t="s">
        <v>471</v>
      </c>
      <c r="C24" s="355">
        <f>P17</f>
        <v>2221.9474646852368</v>
      </c>
      <c r="D24" s="357">
        <f t="shared" ref="D24:L24" si="30">Q17</f>
        <v>208.19778209068011</v>
      </c>
      <c r="E24" s="357">
        <f t="shared" si="30"/>
        <v>11.215374776842987</v>
      </c>
      <c r="F24" s="357">
        <f t="shared" si="30"/>
        <v>2002.5343078177136</v>
      </c>
      <c r="G24" s="357">
        <f t="shared" si="30"/>
        <v>1248.3055418928645</v>
      </c>
      <c r="H24" s="357">
        <f t="shared" si="30"/>
        <v>1212.8453681194717</v>
      </c>
      <c r="I24" s="357">
        <f t="shared" si="30"/>
        <v>35.460173773393286</v>
      </c>
      <c r="J24" s="357">
        <f t="shared" si="30"/>
        <v>1421.0431502101521</v>
      </c>
      <c r="K24" s="357">
        <f t="shared" si="30"/>
        <v>754.22876592484863</v>
      </c>
      <c r="L24" s="358">
        <f t="shared" si="30"/>
        <v>46.675548550236257</v>
      </c>
      <c r="O24" s="342" t="s">
        <v>257</v>
      </c>
      <c r="P24" s="342">
        <f t="shared" si="23"/>
        <v>80363.10119999999</v>
      </c>
      <c r="Q24" s="342">
        <f t="shared" si="24"/>
        <v>65777.823102142313</v>
      </c>
      <c r="R24" s="342">
        <f>Q53</f>
        <v>0.42897556767769546</v>
      </c>
      <c r="S24" s="342">
        <f t="shared" si="24"/>
        <v>14584.849122289999</v>
      </c>
      <c r="T24" s="342">
        <f t="shared" si="25"/>
        <v>10537.443693238998</v>
      </c>
      <c r="U24" s="342">
        <f t="shared" si="25"/>
        <v>10492.916102577699</v>
      </c>
      <c r="V24" s="342">
        <f t="shared" si="25"/>
        <v>44.527590661322307</v>
      </c>
      <c r="W24" s="342">
        <f t="shared" si="25"/>
        <v>76270.739204720012</v>
      </c>
      <c r="X24" s="342">
        <f t="shared" si="26"/>
        <v>4047.4054290510003</v>
      </c>
      <c r="Y24" s="342">
        <f t="shared" si="27"/>
        <v>44.956566229000003</v>
      </c>
      <c r="AF24" s="1323"/>
      <c r="AG24" s="1326"/>
      <c r="AH24" s="1328"/>
      <c r="AI24" s="1328"/>
      <c r="AJ24" s="1328"/>
      <c r="AK24" s="1328"/>
      <c r="AL24" s="1328"/>
      <c r="AM24" s="1328"/>
      <c r="AN24" s="1328"/>
      <c r="AO24" s="1328"/>
      <c r="AP24" s="1328"/>
      <c r="AQ24" s="1323"/>
      <c r="AR24" s="1329"/>
      <c r="AS24" s="1330"/>
      <c r="AT24" s="1330"/>
      <c r="AU24" s="1330"/>
      <c r="AV24" s="1330"/>
      <c r="AW24" s="1330"/>
      <c r="AX24" s="1330"/>
      <c r="AY24" s="1330"/>
      <c r="AZ24" s="1330"/>
      <c r="BA24" s="1330"/>
    </row>
    <row r="25" spans="2:53" ht="20.149999999999999" customHeight="1">
      <c r="B25" s="354" t="s">
        <v>512</v>
      </c>
      <c r="C25" s="948"/>
      <c r="D25" s="949">
        <f>D24/$C24</f>
        <v>9.3700587164950638E-2</v>
      </c>
      <c r="E25" s="949">
        <f t="shared" ref="E25:L25" si="31">E24/$C24</f>
        <v>5.0475427322633692E-3</v>
      </c>
      <c r="F25" s="949">
        <f t="shared" si="31"/>
        <v>0.90125187010278596</v>
      </c>
      <c r="G25" s="949">
        <f t="shared" si="31"/>
        <v>0.56180695616478071</v>
      </c>
      <c r="H25" s="949">
        <f t="shared" si="31"/>
        <v>0.54584790477541034</v>
      </c>
      <c r="I25" s="949">
        <f t="shared" si="31"/>
        <v>1.5959051389370545E-2</v>
      </c>
      <c r="J25" s="949">
        <f t="shared" si="31"/>
        <v>0.63954849194036123</v>
      </c>
      <c r="K25" s="949">
        <f t="shared" si="31"/>
        <v>0.33944491393800502</v>
      </c>
      <c r="L25" s="950">
        <f t="shared" si="31"/>
        <v>2.1006594121633908E-2</v>
      </c>
      <c r="O25" s="342" t="s">
        <v>253</v>
      </c>
      <c r="P25" s="342">
        <f>Y54</f>
        <v>135.20429863041423</v>
      </c>
      <c r="Q25" s="342">
        <f>P54</f>
        <v>4.8311412178521289</v>
      </c>
      <c r="R25" s="342">
        <f>Q54</f>
        <v>0.66924670004339615</v>
      </c>
      <c r="S25" s="342">
        <f>R54</f>
        <v>129.70391071251865</v>
      </c>
      <c r="T25" s="342">
        <f t="shared" si="25"/>
        <v>91.153505626516903</v>
      </c>
      <c r="U25" s="342">
        <f t="shared" si="25"/>
        <v>84.925467514158626</v>
      </c>
      <c r="V25" s="342">
        <f t="shared" si="25"/>
        <v>6.2280381123582664</v>
      </c>
      <c r="W25" s="342">
        <f t="shared" si="25"/>
        <v>89.756608732010761</v>
      </c>
      <c r="X25" s="342">
        <f t="shared" si="26"/>
        <v>38.550405086001788</v>
      </c>
      <c r="Y25" s="342">
        <f t="shared" si="27"/>
        <v>6.8972848124016615</v>
      </c>
      <c r="AF25" s="1325"/>
      <c r="AG25" s="1326"/>
      <c r="AH25" s="1326"/>
      <c r="AI25" s="1326"/>
      <c r="AJ25" s="1326"/>
      <c r="AK25" s="1326"/>
      <c r="AL25" s="1326"/>
      <c r="AM25" s="1326"/>
      <c r="AN25" s="1326"/>
      <c r="AO25" s="1326"/>
      <c r="AP25" s="1326"/>
      <c r="AQ25" s="1325"/>
      <c r="AR25" s="1327"/>
      <c r="AS25" s="1327"/>
      <c r="AT25" s="1327"/>
      <c r="AU25" s="1327"/>
      <c r="AV25" s="1327"/>
      <c r="AW25" s="1327"/>
      <c r="AX25" s="1327"/>
      <c r="AY25" s="1327"/>
      <c r="AZ25" s="1327"/>
      <c r="BA25" s="1327"/>
    </row>
    <row r="26" spans="2:53" ht="20.149999999999999" customHeight="1">
      <c r="B26" s="356" t="s">
        <v>526</v>
      </c>
      <c r="C26" s="355">
        <f>P18</f>
        <v>82.462868691733689</v>
      </c>
      <c r="D26" s="357">
        <f t="shared" ref="D26:L26" si="32">Q18</f>
        <v>21.237212385858367</v>
      </c>
      <c r="E26" s="357">
        <f t="shared" si="32"/>
        <v>0</v>
      </c>
      <c r="F26" s="357">
        <f t="shared" si="32"/>
        <v>61.225656305875319</v>
      </c>
      <c r="G26" s="357">
        <f t="shared" si="32"/>
        <v>50.345856654078915</v>
      </c>
      <c r="H26" s="357">
        <f t="shared" si="32"/>
        <v>49.11942092985106</v>
      </c>
      <c r="I26" s="357">
        <f t="shared" si="32"/>
        <v>1.2264357242278512</v>
      </c>
      <c r="J26" s="357">
        <f t="shared" si="32"/>
        <v>70.356633315709431</v>
      </c>
      <c r="K26" s="357">
        <f t="shared" si="32"/>
        <v>10.879799651796413</v>
      </c>
      <c r="L26" s="358">
        <f t="shared" si="32"/>
        <v>1.2264357242278512</v>
      </c>
      <c r="O26" s="342" t="s">
        <v>466</v>
      </c>
      <c r="P26" s="342">
        <f>Y55</f>
        <v>14630.013267841256</v>
      </c>
      <c r="Q26" s="342">
        <f t="shared" ref="Q26:S27" si="33">P55</f>
        <v>2179.2898599939317</v>
      </c>
      <c r="R26" s="342">
        <f t="shared" si="33"/>
        <v>1296.3878176762794</v>
      </c>
      <c r="S26" s="342">
        <f t="shared" si="33"/>
        <v>11154.335590171049</v>
      </c>
      <c r="T26" s="342">
        <f t="shared" si="25"/>
        <v>10180.302259300659</v>
      </c>
      <c r="U26" s="342">
        <f t="shared" si="25"/>
        <v>9959.9782419876628</v>
      </c>
      <c r="V26" s="342">
        <f t="shared" si="25"/>
        <v>220.32401731299205</v>
      </c>
      <c r="W26" s="342">
        <f t="shared" si="25"/>
        <v>12139.268101981597</v>
      </c>
      <c r="X26" s="342">
        <f t="shared" si="26"/>
        <v>974.03333087038993</v>
      </c>
      <c r="Y26" s="342">
        <f t="shared" si="27"/>
        <v>1516.7118349892719</v>
      </c>
      <c r="AF26" s="1323"/>
      <c r="AG26" s="1326"/>
      <c r="AH26" s="1328"/>
      <c r="AI26" s="1328"/>
      <c r="AJ26" s="1328"/>
      <c r="AK26" s="1328"/>
      <c r="AL26" s="1328"/>
      <c r="AM26" s="1328"/>
      <c r="AN26" s="1328"/>
      <c r="AO26" s="1328"/>
      <c r="AP26" s="1328"/>
      <c r="AQ26" s="1323"/>
      <c r="AR26" s="1329"/>
      <c r="AS26" s="1330"/>
      <c r="AT26" s="1330"/>
      <c r="AU26" s="1330"/>
      <c r="AV26" s="1330"/>
      <c r="AW26" s="1330"/>
      <c r="AX26" s="1330"/>
      <c r="AY26" s="1330"/>
      <c r="AZ26" s="1330"/>
      <c r="BA26" s="1330"/>
    </row>
    <row r="27" spans="2:53" ht="20.149999999999999" customHeight="1">
      <c r="B27" s="354" t="s">
        <v>512</v>
      </c>
      <c r="C27" s="948"/>
      <c r="D27" s="949">
        <f>D26/$C26</f>
        <v>0.25753666738478681</v>
      </c>
      <c r="E27" s="949">
        <f t="shared" ref="E27:L27" si="34">E26/$C26</f>
        <v>0</v>
      </c>
      <c r="F27" s="949">
        <f t="shared" si="34"/>
        <v>0.74246333261521313</v>
      </c>
      <c r="G27" s="949">
        <f t="shared" si="34"/>
        <v>0.61052759202792228</v>
      </c>
      <c r="H27" s="949">
        <f t="shared" si="34"/>
        <v>0.59565501066269511</v>
      </c>
      <c r="I27" s="949">
        <f t="shared" si="34"/>
        <v>1.4872581365227143E-2</v>
      </c>
      <c r="J27" s="949">
        <f>J26/$C26</f>
        <v>0.85319167804748197</v>
      </c>
      <c r="K27" s="949">
        <f t="shared" si="34"/>
        <v>0.13193574058729096</v>
      </c>
      <c r="L27" s="950">
        <f t="shared" si="34"/>
        <v>1.4872581365227143E-2</v>
      </c>
      <c r="O27" s="342" t="s">
        <v>527</v>
      </c>
      <c r="P27" s="342">
        <f>Y56</f>
        <v>367249.60561255616</v>
      </c>
      <c r="Q27" s="342">
        <f>P56</f>
        <v>75258.511523038731</v>
      </c>
      <c r="R27" s="342">
        <f>Q56</f>
        <v>4695.1610812341578</v>
      </c>
      <c r="S27" s="342">
        <f t="shared" si="33"/>
        <v>287295.93300828343</v>
      </c>
      <c r="T27" s="342">
        <f t="shared" si="25"/>
        <v>129580.69627222704</v>
      </c>
      <c r="U27" s="342">
        <f t="shared" si="25"/>
        <v>125529.75726077397</v>
      </c>
      <c r="V27" s="342">
        <f t="shared" si="25"/>
        <v>4050.9390114530875</v>
      </c>
      <c r="W27" s="342">
        <f t="shared" si="25"/>
        <v>200788.26878381273</v>
      </c>
      <c r="X27" s="342">
        <f t="shared" si="26"/>
        <v>157715.23673605637</v>
      </c>
      <c r="Y27" s="342">
        <f t="shared" si="27"/>
        <v>8746.1000926872439</v>
      </c>
      <c r="AF27" s="1325"/>
      <c r="AG27" s="1326"/>
      <c r="AH27" s="1326"/>
      <c r="AI27" s="1326"/>
      <c r="AJ27" s="1326"/>
      <c r="AK27" s="1326"/>
      <c r="AL27" s="1326"/>
      <c r="AM27" s="1326"/>
      <c r="AN27" s="1326"/>
      <c r="AO27" s="1326"/>
      <c r="AP27" s="1326"/>
      <c r="AQ27" s="1325"/>
      <c r="AR27" s="1327"/>
      <c r="AS27" s="1327"/>
      <c r="AT27" s="1327"/>
      <c r="AU27" s="1327"/>
      <c r="AV27" s="1327"/>
      <c r="AW27" s="1327"/>
      <c r="AX27" s="1327"/>
      <c r="AY27" s="1327"/>
      <c r="AZ27" s="1327"/>
      <c r="BA27" s="1327"/>
    </row>
    <row r="28" spans="2:53" ht="20.149999999999999" customHeight="1">
      <c r="B28" s="356" t="s">
        <v>470</v>
      </c>
      <c r="C28" s="355">
        <f>P19</f>
        <v>31.890782653590861</v>
      </c>
      <c r="D28" s="357">
        <f t="shared" ref="D28:L28" si="35">Q19</f>
        <v>1.1697181025546639</v>
      </c>
      <c r="E28" s="357">
        <f t="shared" si="35"/>
        <v>0.55003912002516409</v>
      </c>
      <c r="F28" s="357">
        <f t="shared" si="35"/>
        <v>30.171025431011032</v>
      </c>
      <c r="G28" s="357">
        <f t="shared" si="35"/>
        <v>26.460952879422553</v>
      </c>
      <c r="H28" s="357">
        <f t="shared" si="35"/>
        <v>18.886199590859736</v>
      </c>
      <c r="I28" s="357">
        <f t="shared" si="35"/>
        <v>7.5747532885628202</v>
      </c>
      <c r="J28" s="357">
        <f t="shared" si="35"/>
        <v>20.05591769341439</v>
      </c>
      <c r="K28" s="357">
        <f t="shared" si="35"/>
        <v>3.7100725515884805</v>
      </c>
      <c r="L28" s="358">
        <f t="shared" si="35"/>
        <v>8.1247924085879841</v>
      </c>
      <c r="AF28" s="1323"/>
      <c r="AG28" s="1326"/>
      <c r="AH28" s="1328"/>
      <c r="AI28" s="1328"/>
      <c r="AJ28" s="1328"/>
      <c r="AK28" s="1328"/>
      <c r="AL28" s="1328"/>
      <c r="AM28" s="1328"/>
      <c r="AN28" s="1328"/>
      <c r="AO28" s="1328"/>
      <c r="AP28" s="1328"/>
      <c r="AQ28" s="1323"/>
      <c r="AR28" s="1329"/>
      <c r="AS28" s="1330"/>
      <c r="AT28" s="1330"/>
      <c r="AU28" s="1330"/>
      <c r="AV28" s="1330"/>
      <c r="AW28" s="1330"/>
      <c r="AX28" s="1330"/>
      <c r="AY28" s="1330"/>
      <c r="AZ28" s="1330"/>
      <c r="BA28" s="1330"/>
    </row>
    <row r="29" spans="2:53" ht="20.149999999999999" customHeight="1">
      <c r="B29" s="354" t="s">
        <v>512</v>
      </c>
      <c r="C29" s="948"/>
      <c r="D29" s="949">
        <f>D28/$C28</f>
        <v>3.6678877256182837E-2</v>
      </c>
      <c r="E29" s="949">
        <f t="shared" ref="E29:L29" si="36">E28/$C28</f>
        <v>1.7247589248589056E-2</v>
      </c>
      <c r="F29" s="949">
        <f t="shared" si="36"/>
        <v>0.94607353349522805</v>
      </c>
      <c r="G29" s="949">
        <f t="shared" si="36"/>
        <v>0.82973670376330777</v>
      </c>
      <c r="H29" s="949">
        <f t="shared" si="36"/>
        <v>0.59221499189933413</v>
      </c>
      <c r="I29" s="949">
        <f t="shared" si="36"/>
        <v>0.23752171186397372</v>
      </c>
      <c r="J29" s="949">
        <f t="shared" si="36"/>
        <v>0.62889386915551659</v>
      </c>
      <c r="K29" s="949">
        <f t="shared" si="36"/>
        <v>0.11633682973192039</v>
      </c>
      <c r="L29" s="950">
        <f t="shared" si="36"/>
        <v>0.2547693011125628</v>
      </c>
      <c r="AF29" s="1325"/>
      <c r="AG29" s="1326"/>
      <c r="AH29" s="1326"/>
      <c r="AI29" s="1326"/>
      <c r="AJ29" s="1326"/>
      <c r="AK29" s="1326"/>
      <c r="AL29" s="1326"/>
      <c r="AM29" s="1326"/>
      <c r="AN29" s="1326"/>
      <c r="AO29" s="1326"/>
      <c r="AP29" s="1326"/>
      <c r="AQ29" s="1325"/>
      <c r="AR29" s="1327"/>
      <c r="AS29" s="1327"/>
      <c r="AT29" s="1327"/>
      <c r="AU29" s="1327"/>
      <c r="AV29" s="1327"/>
      <c r="AW29" s="1327"/>
      <c r="AX29" s="1327"/>
      <c r="AY29" s="1327"/>
      <c r="AZ29" s="1327"/>
      <c r="BA29" s="1327"/>
    </row>
    <row r="30" spans="2:53" ht="20.149999999999999" customHeight="1">
      <c r="B30" s="356" t="s">
        <v>464</v>
      </c>
      <c r="C30" s="355">
        <f>P20</f>
        <v>6944.4830313472021</v>
      </c>
      <c r="D30" s="357">
        <f t="shared" ref="D30:L30" si="37">Q20</f>
        <v>3066.2761120427285</v>
      </c>
      <c r="E30" s="357">
        <f t="shared" si="37"/>
        <v>59.16617205013528</v>
      </c>
      <c r="F30" s="357">
        <f t="shared" si="37"/>
        <v>3819.0407472543384</v>
      </c>
      <c r="G30" s="357">
        <f t="shared" si="37"/>
        <v>3705.4379004285406</v>
      </c>
      <c r="H30" s="357">
        <f t="shared" si="37"/>
        <v>3557.8496342120861</v>
      </c>
      <c r="I30" s="357">
        <f t="shared" si="37"/>
        <v>147.5882662164546</v>
      </c>
      <c r="J30" s="357">
        <f t="shared" si="37"/>
        <v>6624.1257462548147</v>
      </c>
      <c r="K30" s="357">
        <f t="shared" si="37"/>
        <v>113.60284682579683</v>
      </c>
      <c r="L30" s="358">
        <f t="shared" si="37"/>
        <v>206.75443826658983</v>
      </c>
      <c r="AF30" s="1323"/>
      <c r="AG30" s="1326"/>
      <c r="AH30" s="1328"/>
      <c r="AI30" s="1328"/>
      <c r="AJ30" s="1328"/>
      <c r="AK30" s="1328"/>
      <c r="AL30" s="1328"/>
      <c r="AM30" s="1328"/>
      <c r="AN30" s="1328"/>
      <c r="AO30" s="1328"/>
      <c r="AP30" s="1328"/>
      <c r="AQ30" s="1323"/>
      <c r="AR30" s="1329"/>
      <c r="AS30" s="1330"/>
      <c r="AT30" s="1330"/>
      <c r="AU30" s="1330"/>
      <c r="AV30" s="1330"/>
      <c r="AW30" s="1330"/>
      <c r="AX30" s="1330"/>
      <c r="AY30" s="1330"/>
      <c r="AZ30" s="1330"/>
      <c r="BA30" s="1330"/>
    </row>
    <row r="31" spans="2:53" ht="20.149999999999999" customHeight="1">
      <c r="B31" s="354" t="s">
        <v>512</v>
      </c>
      <c r="C31" s="948"/>
      <c r="D31" s="949">
        <f>D30/$C30</f>
        <v>0.4415413067037019</v>
      </c>
      <c r="E31" s="949">
        <f t="shared" ref="E31:L31" si="38">E30/$C30</f>
        <v>8.5198814343790362E-3</v>
      </c>
      <c r="F31" s="949">
        <f t="shared" si="38"/>
        <v>0.54993881186191906</v>
      </c>
      <c r="G31" s="949">
        <f t="shared" si="38"/>
        <v>0.53358009281645558</v>
      </c>
      <c r="H31" s="949">
        <f t="shared" si="38"/>
        <v>0.51232750057161236</v>
      </c>
      <c r="I31" s="949">
        <f t="shared" si="38"/>
        <v>2.1252592244843178E-2</v>
      </c>
      <c r="J31" s="949">
        <f t="shared" si="38"/>
        <v>0.95386880727531431</v>
      </c>
      <c r="K31" s="949">
        <f t="shared" si="38"/>
        <v>1.6358719045463394E-2</v>
      </c>
      <c r="L31" s="950">
        <f t="shared" si="38"/>
        <v>2.9772473679222207E-2</v>
      </c>
      <c r="AF31" s="1325"/>
      <c r="AG31" s="1326"/>
      <c r="AH31" s="1326"/>
      <c r="AI31" s="1326"/>
      <c r="AJ31" s="1326"/>
      <c r="AK31" s="1326"/>
      <c r="AL31" s="1326"/>
      <c r="AM31" s="1326"/>
      <c r="AN31" s="1326"/>
      <c r="AO31" s="1326"/>
      <c r="AP31" s="1326"/>
      <c r="AQ31" s="1325"/>
      <c r="AR31" s="1327"/>
      <c r="AS31" s="1327"/>
      <c r="AT31" s="1327"/>
      <c r="AU31" s="1327"/>
      <c r="AV31" s="1327"/>
      <c r="AW31" s="1327"/>
      <c r="AX31" s="1327"/>
      <c r="AY31" s="1327"/>
      <c r="AZ31" s="1327"/>
      <c r="BA31" s="1327"/>
    </row>
    <row r="32" spans="2:53" ht="29.25" customHeight="1">
      <c r="B32" s="359" t="s">
        <v>528</v>
      </c>
      <c r="C32" s="355">
        <f>P21</f>
        <v>8345.7384527146587</v>
      </c>
      <c r="D32" s="357">
        <f t="shared" ref="D32:L32" si="39">Q21</f>
        <v>202.86315237790333</v>
      </c>
      <c r="E32" s="357">
        <f t="shared" si="39"/>
        <v>484.1477121960416</v>
      </c>
      <c r="F32" s="357">
        <f t="shared" si="39"/>
        <v>7658.7275881407131</v>
      </c>
      <c r="G32" s="357">
        <f t="shared" si="39"/>
        <v>7079.5847460022878</v>
      </c>
      <c r="H32" s="357">
        <f t="shared" si="39"/>
        <v>6458.3270667327661</v>
      </c>
      <c r="I32" s="357">
        <f t="shared" si="39"/>
        <v>621.25767926952108</v>
      </c>
      <c r="J32" s="357">
        <f t="shared" si="39"/>
        <v>6661.190219110671</v>
      </c>
      <c r="K32" s="357">
        <f t="shared" si="39"/>
        <v>579.14284213842461</v>
      </c>
      <c r="L32" s="358">
        <f t="shared" si="39"/>
        <v>1105.4053914655628</v>
      </c>
      <c r="AF32" s="1323"/>
      <c r="AG32" s="1326"/>
      <c r="AH32" s="1328"/>
      <c r="AI32" s="1328"/>
      <c r="AJ32" s="1328"/>
      <c r="AK32" s="1328"/>
      <c r="AL32" s="1328"/>
      <c r="AM32" s="1328"/>
      <c r="AN32" s="1328"/>
      <c r="AO32" s="1328"/>
      <c r="AP32" s="1328"/>
      <c r="AQ32" s="1323"/>
      <c r="AR32" s="1329"/>
      <c r="AS32" s="1330"/>
      <c r="AT32" s="1330"/>
      <c r="AU32" s="1330"/>
      <c r="AV32" s="1330"/>
      <c r="AW32" s="1330"/>
      <c r="AX32" s="1330"/>
      <c r="AY32" s="1330"/>
      <c r="AZ32" s="1330"/>
      <c r="BA32" s="1330"/>
    </row>
    <row r="33" spans="2:53" ht="20.149999999999999" customHeight="1">
      <c r="B33" s="354" t="s">
        <v>512</v>
      </c>
      <c r="C33" s="948"/>
      <c r="D33" s="949">
        <f>D32/$C32</f>
        <v>2.4307393950491828E-2</v>
      </c>
      <c r="E33" s="949">
        <f t="shared" ref="E33:L33" si="40">E32/$C32</f>
        <v>5.8011368908710594E-2</v>
      </c>
      <c r="F33" s="949">
        <f t="shared" si="40"/>
        <v>0.91768123714079752</v>
      </c>
      <c r="G33" s="949">
        <f t="shared" si="40"/>
        <v>0.84828739674911291</v>
      </c>
      <c r="H33" s="949">
        <f t="shared" si="40"/>
        <v>0.77384728784928969</v>
      </c>
      <c r="I33" s="949">
        <f t="shared" si="40"/>
        <v>7.4440108899823193E-2</v>
      </c>
      <c r="J33" s="949">
        <f t="shared" si="40"/>
        <v>0.79815468179978166</v>
      </c>
      <c r="K33" s="949">
        <f t="shared" si="40"/>
        <v>6.9393840391684461E-2</v>
      </c>
      <c r="L33" s="950">
        <f t="shared" si="40"/>
        <v>0.13245147780853381</v>
      </c>
      <c r="AF33" s="1331"/>
      <c r="AG33" s="1326"/>
      <c r="AH33" s="1326"/>
      <c r="AI33" s="1326"/>
      <c r="AJ33" s="1326"/>
      <c r="AK33" s="1326"/>
      <c r="AL33" s="1326"/>
      <c r="AM33" s="1326"/>
      <c r="AN33" s="1326"/>
      <c r="AO33" s="1326"/>
      <c r="AP33" s="1326"/>
      <c r="AQ33" s="1331"/>
      <c r="AR33" s="1327"/>
      <c r="AS33" s="1327"/>
      <c r="AT33" s="1327"/>
      <c r="AU33" s="1327"/>
      <c r="AV33" s="1327"/>
      <c r="AW33" s="1327"/>
      <c r="AX33" s="1327"/>
      <c r="AY33" s="1327"/>
      <c r="AZ33" s="1327"/>
      <c r="BA33" s="1327"/>
    </row>
    <row r="34" spans="2:53" ht="20.149999999999999" customHeight="1">
      <c r="B34" s="356" t="s">
        <v>465</v>
      </c>
      <c r="C34" s="355">
        <f>P22</f>
        <v>11126.08459128787</v>
      </c>
      <c r="D34" s="357">
        <f t="shared" ref="D34:L34" si="41">Q22</f>
        <v>1783.1292345957554</v>
      </c>
      <c r="E34" s="357">
        <f t="shared" si="41"/>
        <v>610.17820393671502</v>
      </c>
      <c r="F34" s="357">
        <f t="shared" si="41"/>
        <v>8732.7771527553996</v>
      </c>
      <c r="G34" s="357">
        <f t="shared" si="41"/>
        <v>8524.4837848015559</v>
      </c>
      <c r="H34" s="357">
        <f t="shared" si="41"/>
        <v>8368.9201986480712</v>
      </c>
      <c r="I34" s="357">
        <f t="shared" si="41"/>
        <v>155.56358615348324</v>
      </c>
      <c r="J34" s="357">
        <f t="shared" si="41"/>
        <v>10152.049433243825</v>
      </c>
      <c r="K34" s="357">
        <f t="shared" si="41"/>
        <v>208.29336795384782</v>
      </c>
      <c r="L34" s="358">
        <f t="shared" si="41"/>
        <v>765.74179009019849</v>
      </c>
      <c r="AF34" s="1323"/>
      <c r="AG34" s="1326"/>
      <c r="AH34" s="1328"/>
      <c r="AI34" s="1328"/>
      <c r="AJ34" s="1328"/>
      <c r="AK34" s="1328"/>
      <c r="AL34" s="1328"/>
      <c r="AM34" s="1328"/>
      <c r="AN34" s="1328"/>
      <c r="AO34" s="1328"/>
      <c r="AP34" s="1328"/>
      <c r="AQ34" s="1323"/>
      <c r="AR34" s="1329"/>
      <c r="AS34" s="1330"/>
      <c r="AT34" s="1330"/>
      <c r="AU34" s="1330"/>
      <c r="AV34" s="1330"/>
      <c r="AW34" s="1330"/>
      <c r="AX34" s="1330"/>
      <c r="AY34" s="1330"/>
      <c r="AZ34" s="1330"/>
      <c r="BA34" s="1330"/>
    </row>
    <row r="35" spans="2:53" ht="20.149999999999999" customHeight="1">
      <c r="B35" s="354" t="s">
        <v>512</v>
      </c>
      <c r="C35" s="948"/>
      <c r="D35" s="949">
        <f>D34/$C34</f>
        <v>0.16026565499888529</v>
      </c>
      <c r="E35" s="949">
        <f t="shared" ref="E35:L35" si="42">E34/$C34</f>
        <v>5.4842132371931342E-2</v>
      </c>
      <c r="F35" s="949">
        <f t="shared" si="42"/>
        <v>0.78489221262918329</v>
      </c>
      <c r="G35" s="949">
        <f t="shared" si="42"/>
        <v>0.76617103841512557</v>
      </c>
      <c r="H35" s="949">
        <f t="shared" si="42"/>
        <v>0.75218915782837392</v>
      </c>
      <c r="I35" s="949">
        <f t="shared" si="42"/>
        <v>1.3981880586751533E-2</v>
      </c>
      <c r="J35" s="949">
        <f t="shared" si="42"/>
        <v>0.91245481282725904</v>
      </c>
      <c r="K35" s="949">
        <f t="shared" si="42"/>
        <v>1.8721174214058115E-2</v>
      </c>
      <c r="L35" s="950">
        <f t="shared" si="42"/>
        <v>6.8824012958682901E-2</v>
      </c>
      <c r="O35" s="1318"/>
      <c r="P35" s="1319" t="s">
        <v>503</v>
      </c>
      <c r="Q35" s="1319" t="s">
        <v>504</v>
      </c>
      <c r="R35" s="1319" t="s">
        <v>505</v>
      </c>
      <c r="S35" s="1319" t="s">
        <v>510</v>
      </c>
      <c r="T35" s="1319" t="s">
        <v>506</v>
      </c>
      <c r="U35" s="1319" t="s">
        <v>507</v>
      </c>
      <c r="V35" s="1319" t="s">
        <v>508</v>
      </c>
      <c r="W35" s="1319" t="s">
        <v>509</v>
      </c>
      <c r="X35" s="1319" t="s">
        <v>511</v>
      </c>
      <c r="Y35" s="1319" t="s">
        <v>502</v>
      </c>
      <c r="Z35" s="1332" t="s">
        <v>529</v>
      </c>
      <c r="AA35" s="1332" t="s">
        <v>530</v>
      </c>
      <c r="AB35" s="1332" t="s">
        <v>531</v>
      </c>
      <c r="AF35" s="1325"/>
      <c r="AG35" s="1326"/>
      <c r="AH35" s="1326"/>
      <c r="AI35" s="1326"/>
      <c r="AJ35" s="1326"/>
      <c r="AK35" s="1326"/>
      <c r="AL35" s="1326"/>
      <c r="AM35" s="1326"/>
      <c r="AN35" s="1326"/>
      <c r="AO35" s="1326"/>
      <c r="AP35" s="1326"/>
      <c r="AQ35" s="1325"/>
      <c r="AR35" s="1327"/>
      <c r="AS35" s="1327"/>
      <c r="AT35" s="1327"/>
      <c r="AU35" s="1327"/>
      <c r="AV35" s="1327"/>
      <c r="AW35" s="1327"/>
      <c r="AX35" s="1327"/>
      <c r="AY35" s="1327"/>
      <c r="AZ35" s="1327"/>
      <c r="BA35" s="1327"/>
    </row>
    <row r="36" spans="2:53" ht="20.149999999999999" customHeight="1">
      <c r="B36" s="356" t="s">
        <v>251</v>
      </c>
      <c r="C36" s="355">
        <f>P23</f>
        <v>60680.354133764624</v>
      </c>
      <c r="D36" s="357">
        <f t="shared" ref="D36:L36" si="43">Q23</f>
        <v>584.20040666033742</v>
      </c>
      <c r="E36" s="357">
        <f t="shared" si="43"/>
        <v>813.38042451169781</v>
      </c>
      <c r="F36" s="357">
        <f t="shared" si="43"/>
        <v>59282.773302592614</v>
      </c>
      <c r="G36" s="357">
        <f t="shared" si="43"/>
        <v>58405.845464529018</v>
      </c>
      <c r="H36" s="357">
        <f t="shared" si="43"/>
        <v>57606.024047806131</v>
      </c>
      <c r="I36" s="357">
        <f t="shared" si="43"/>
        <v>799.8214167228922</v>
      </c>
      <c r="J36" s="357">
        <f t="shared" si="43"/>
        <v>58190.224454466472</v>
      </c>
      <c r="K36" s="357">
        <f t="shared" si="43"/>
        <v>876.92783806357193</v>
      </c>
      <c r="L36" s="358">
        <f t="shared" si="43"/>
        <v>1613.201841234589</v>
      </c>
      <c r="O36" s="1320" t="s">
        <v>513</v>
      </c>
      <c r="P36" s="1320" t="s">
        <v>515</v>
      </c>
      <c r="Q36" s="1320" t="s">
        <v>516</v>
      </c>
      <c r="R36" s="1320" t="s">
        <v>517</v>
      </c>
      <c r="S36" s="1320" t="s">
        <v>522</v>
      </c>
      <c r="T36" s="1320" t="s">
        <v>518</v>
      </c>
      <c r="U36" s="1320" t="s">
        <v>519</v>
      </c>
      <c r="V36" s="1320" t="s">
        <v>520</v>
      </c>
      <c r="W36" s="1320" t="s">
        <v>521</v>
      </c>
      <c r="X36" s="1320" t="s">
        <v>523</v>
      </c>
      <c r="Y36" s="1320" t="s">
        <v>514</v>
      </c>
      <c r="AF36" s="1323"/>
      <c r="AG36" s="1326"/>
      <c r="AH36" s="1328"/>
      <c r="AI36" s="1328"/>
      <c r="AJ36" s="1328"/>
      <c r="AK36" s="1328"/>
      <c r="AL36" s="1328"/>
      <c r="AM36" s="1328"/>
      <c r="AN36" s="1328"/>
      <c r="AO36" s="1328"/>
      <c r="AP36" s="1328"/>
      <c r="AQ36" s="1323"/>
      <c r="AR36" s="1329"/>
      <c r="AS36" s="1330"/>
      <c r="AT36" s="1330"/>
      <c r="AU36" s="1330"/>
      <c r="AV36" s="1330"/>
      <c r="AW36" s="1330"/>
      <c r="AX36" s="1330"/>
      <c r="AY36" s="1330"/>
      <c r="AZ36" s="1330"/>
      <c r="BA36" s="1330"/>
    </row>
    <row r="37" spans="2:53" ht="20.149999999999999" customHeight="1">
      <c r="B37" s="354" t="s">
        <v>512</v>
      </c>
      <c r="C37" s="948"/>
      <c r="D37" s="949">
        <f>D36/$C36</f>
        <v>9.6275048984143675E-3</v>
      </c>
      <c r="E37" s="949">
        <f t="shared" ref="E37:L37" si="44">E36/$C36</f>
        <v>1.3404345378714676E-2</v>
      </c>
      <c r="F37" s="949">
        <f t="shared" si="44"/>
        <v>0.97696814972287138</v>
      </c>
      <c r="G37" s="949">
        <f t="shared" si="44"/>
        <v>0.96251655578308515</v>
      </c>
      <c r="H37" s="949">
        <f t="shared" si="44"/>
        <v>0.94933566011857151</v>
      </c>
      <c r="I37" s="949">
        <f t="shared" si="44"/>
        <v>1.3180895664513668E-2</v>
      </c>
      <c r="J37" s="949">
        <f t="shared" si="44"/>
        <v>0.95896316501698597</v>
      </c>
      <c r="K37" s="949">
        <f t="shared" si="44"/>
        <v>1.4451593939785847E-2</v>
      </c>
      <c r="L37" s="950">
        <f t="shared" si="44"/>
        <v>2.6585241043228326E-2</v>
      </c>
      <c r="O37" s="1320" t="s">
        <v>469</v>
      </c>
      <c r="P37" s="1333">
        <v>92.901369323601131</v>
      </c>
      <c r="Q37" s="1333">
        <v>386.45394456889113</v>
      </c>
      <c r="R37" s="1333">
        <v>1906.4159002603101</v>
      </c>
      <c r="S37" s="1333">
        <v>172.99753852111476</v>
      </c>
      <c r="T37" s="1333">
        <v>1733.4183617391948</v>
      </c>
      <c r="U37" s="1333">
        <v>1673.7885976315699</v>
      </c>
      <c r="V37" s="1333">
        <v>59.629764107624965</v>
      </c>
      <c r="W37" s="1333">
        <v>1766.689966955171</v>
      </c>
      <c r="X37" s="1333">
        <v>446.08370867651593</v>
      </c>
      <c r="Y37" s="1333">
        <v>2385.7712141528018</v>
      </c>
      <c r="Z37" s="342">
        <f>W37</f>
        <v>1766.689966955171</v>
      </c>
      <c r="AA37" s="342">
        <f>S37</f>
        <v>172.99753852111476</v>
      </c>
      <c r="AB37" s="342">
        <f>X37</f>
        <v>446.08370867651593</v>
      </c>
      <c r="AF37" s="1325"/>
      <c r="AG37" s="1326"/>
      <c r="AH37" s="1326"/>
      <c r="AI37" s="1326"/>
      <c r="AJ37" s="1326"/>
      <c r="AK37" s="1326"/>
      <c r="AL37" s="1326"/>
      <c r="AM37" s="1326"/>
      <c r="AN37" s="1326"/>
      <c r="AO37" s="1326"/>
      <c r="AP37" s="1326"/>
      <c r="AQ37" s="1325"/>
      <c r="AR37" s="1327"/>
      <c r="AS37" s="1327"/>
      <c r="AT37" s="1327"/>
      <c r="AU37" s="1327"/>
      <c r="AV37" s="1327"/>
      <c r="AW37" s="1327"/>
      <c r="AX37" s="1327"/>
      <c r="AY37" s="1327"/>
      <c r="AZ37" s="1327"/>
      <c r="BA37" s="1327"/>
    </row>
    <row r="38" spans="2:53" ht="20.149999999999999" customHeight="1">
      <c r="B38" s="356" t="s">
        <v>532</v>
      </c>
      <c r="C38" s="355">
        <f>P24</f>
        <v>80363.10119999999</v>
      </c>
      <c r="D38" s="357">
        <f t="shared" ref="D38:L38" si="45">Q24</f>
        <v>65777.823102142313</v>
      </c>
      <c r="E38" s="357">
        <f>R24</f>
        <v>0.42897556767769546</v>
      </c>
      <c r="F38" s="357">
        <f t="shared" si="45"/>
        <v>14584.849122289999</v>
      </c>
      <c r="G38" s="357">
        <f t="shared" si="45"/>
        <v>10537.443693238998</v>
      </c>
      <c r="H38" s="357">
        <f t="shared" si="45"/>
        <v>10492.916102577699</v>
      </c>
      <c r="I38" s="357">
        <f t="shared" si="45"/>
        <v>44.527590661322307</v>
      </c>
      <c r="J38" s="357">
        <f t="shared" si="45"/>
        <v>76270.739204720012</v>
      </c>
      <c r="K38" s="357">
        <f t="shared" si="45"/>
        <v>4047.4054290510003</v>
      </c>
      <c r="L38" s="358">
        <f t="shared" si="45"/>
        <v>44.956566229000003</v>
      </c>
      <c r="O38" s="1320" t="s">
        <v>476</v>
      </c>
      <c r="P38" s="1334">
        <v>609.31642715472299</v>
      </c>
      <c r="Q38" s="1335">
        <v>653.92280088874406</v>
      </c>
      <c r="R38" s="1335">
        <v>153275.29620449612</v>
      </c>
      <c r="S38" s="1335">
        <v>141328.64816792251</v>
      </c>
      <c r="T38" s="1335">
        <v>11946.648036573617</v>
      </c>
      <c r="U38" s="1335">
        <v>11106.919030248075</v>
      </c>
      <c r="V38" s="1335">
        <v>839.72900632553706</v>
      </c>
      <c r="W38" s="1335">
        <v>11716.235457402792</v>
      </c>
      <c r="X38" s="1335">
        <v>1493.6518072142806</v>
      </c>
      <c r="Y38" s="1335">
        <v>154538.53543253953</v>
      </c>
      <c r="Z38" s="342">
        <f t="shared" ref="Z38:Z54" si="46">W38</f>
        <v>11716.235457402792</v>
      </c>
      <c r="AA38" s="342">
        <f t="shared" ref="AA38:AA55" si="47">S38</f>
        <v>141328.64816792251</v>
      </c>
      <c r="AB38" s="342">
        <f t="shared" ref="AB38:AB55" si="48">X38</f>
        <v>1493.6518072142806</v>
      </c>
      <c r="AF38" s="1323"/>
      <c r="AG38" s="1326"/>
      <c r="AH38" s="1328"/>
      <c r="AI38" s="1328"/>
      <c r="AJ38" s="1328"/>
      <c r="AK38" s="1328"/>
      <c r="AL38" s="1328"/>
      <c r="AM38" s="1328"/>
      <c r="AN38" s="1328"/>
      <c r="AO38" s="1328"/>
      <c r="AP38" s="1328"/>
      <c r="AQ38" s="1323"/>
      <c r="AR38" s="1329"/>
      <c r="AS38" s="1330"/>
      <c r="AT38" s="1330"/>
      <c r="AU38" s="1330"/>
      <c r="AV38" s="1330"/>
      <c r="AW38" s="1330"/>
      <c r="AX38" s="1330"/>
      <c r="AY38" s="1330"/>
      <c r="AZ38" s="1330"/>
      <c r="BA38" s="1330"/>
    </row>
    <row r="39" spans="2:53" ht="20.149999999999999" customHeight="1">
      <c r="B39" s="354" t="s">
        <v>512</v>
      </c>
      <c r="C39" s="948"/>
      <c r="D39" s="949">
        <f>D38/$C38</f>
        <v>0.81850777433838406</v>
      </c>
      <c r="E39" s="949">
        <f t="shared" ref="E39:L39" si="49">E38/$C38</f>
        <v>5.3379668190019469E-6</v>
      </c>
      <c r="F39" s="949">
        <f t="shared" si="49"/>
        <v>0.18148688769479693</v>
      </c>
      <c r="G39" s="949">
        <f t="shared" si="49"/>
        <v>0.13112291009047072</v>
      </c>
      <c r="H39" s="949">
        <f t="shared" si="49"/>
        <v>0.13056883004631609</v>
      </c>
      <c r="I39" s="949">
        <f t="shared" si="49"/>
        <v>5.5408004415492015E-4</v>
      </c>
      <c r="J39" s="949">
        <f t="shared" si="49"/>
        <v>0.9490766043847001</v>
      </c>
      <c r="K39" s="949">
        <f t="shared" si="49"/>
        <v>5.0363977604326211E-2</v>
      </c>
      <c r="L39" s="950">
        <f t="shared" si="49"/>
        <v>5.5941801097392208E-4</v>
      </c>
      <c r="O39" s="1320" t="s">
        <v>473</v>
      </c>
      <c r="P39" s="1333">
        <v>319.41618939665352</v>
      </c>
      <c r="Q39" s="1333">
        <v>1.6621719833425801</v>
      </c>
      <c r="R39" s="1333">
        <v>2967.6556681122306</v>
      </c>
      <c r="S39" s="1333">
        <v>1719.5591828082963</v>
      </c>
      <c r="T39" s="1333">
        <v>1248.096485303935</v>
      </c>
      <c r="U39" s="1333">
        <v>1197.8147790416172</v>
      </c>
      <c r="V39" s="1333">
        <v>50.28170626231779</v>
      </c>
      <c r="W39" s="1333">
        <v>1517.2309684382708</v>
      </c>
      <c r="X39" s="1333">
        <v>51.943878245660379</v>
      </c>
      <c r="Y39" s="1333">
        <v>3288.7340294922274</v>
      </c>
      <c r="Z39" s="342">
        <f t="shared" si="46"/>
        <v>1517.2309684382708</v>
      </c>
      <c r="AA39" s="342">
        <f t="shared" si="47"/>
        <v>1719.5591828082963</v>
      </c>
      <c r="AB39" s="342">
        <f t="shared" si="48"/>
        <v>51.943878245660379</v>
      </c>
      <c r="AF39" s="1325"/>
      <c r="AG39" s="1326"/>
      <c r="AH39" s="1326"/>
      <c r="AI39" s="1326"/>
      <c r="AJ39" s="1326"/>
      <c r="AK39" s="1326"/>
      <c r="AL39" s="1326"/>
      <c r="AM39" s="1326"/>
      <c r="AN39" s="1326"/>
      <c r="AO39" s="1326"/>
      <c r="AP39" s="1326"/>
      <c r="AQ39" s="1325"/>
      <c r="AR39" s="1327"/>
      <c r="AS39" s="1327"/>
      <c r="AT39" s="1327"/>
      <c r="AU39" s="1327"/>
      <c r="AV39" s="1327"/>
      <c r="AW39" s="1327"/>
      <c r="AX39" s="1327"/>
      <c r="AY39" s="1327"/>
      <c r="AZ39" s="1327"/>
      <c r="BA39" s="1327"/>
    </row>
    <row r="40" spans="2:53" ht="20.149999999999999" customHeight="1">
      <c r="B40" s="356" t="s">
        <v>253</v>
      </c>
      <c r="C40" s="355">
        <f>P25</f>
        <v>135.20429863041423</v>
      </c>
      <c r="D40" s="357">
        <f>Q25</f>
        <v>4.8311412178521289</v>
      </c>
      <c r="E40" s="357">
        <f t="shared" ref="E40:L40" si="50">R25</f>
        <v>0.66924670004339615</v>
      </c>
      <c r="F40" s="357">
        <f t="shared" si="50"/>
        <v>129.70391071251865</v>
      </c>
      <c r="G40" s="357">
        <f t="shared" si="50"/>
        <v>91.153505626516903</v>
      </c>
      <c r="H40" s="357">
        <f t="shared" si="50"/>
        <v>84.925467514158626</v>
      </c>
      <c r="I40" s="357">
        <f t="shared" si="50"/>
        <v>6.2280381123582664</v>
      </c>
      <c r="J40" s="357">
        <f t="shared" si="50"/>
        <v>89.756608732010761</v>
      </c>
      <c r="K40" s="357">
        <f t="shared" si="50"/>
        <v>38.550405086001788</v>
      </c>
      <c r="L40" s="358">
        <f t="shared" si="50"/>
        <v>6.8972848124016615</v>
      </c>
      <c r="O40" s="1320" t="s">
        <v>474</v>
      </c>
      <c r="P40" s="1333">
        <v>94.77224944405539</v>
      </c>
      <c r="Q40" s="1333">
        <v>0.2609119185086638</v>
      </c>
      <c r="R40" s="1333">
        <v>2794.3227616495219</v>
      </c>
      <c r="S40" s="1333">
        <v>1896.9247600401536</v>
      </c>
      <c r="T40" s="1333">
        <v>897.39800160936898</v>
      </c>
      <c r="U40" s="1333">
        <v>858.42674998821735</v>
      </c>
      <c r="V40" s="1333">
        <v>38.971251621150948</v>
      </c>
      <c r="W40" s="1333">
        <v>953.1989994322729</v>
      </c>
      <c r="X40" s="1333">
        <v>39.232163539659609</v>
      </c>
      <c r="Y40" s="1333">
        <v>2889.3559230120864</v>
      </c>
      <c r="Z40" s="342">
        <f t="shared" si="46"/>
        <v>953.1989994322729</v>
      </c>
      <c r="AA40" s="342">
        <f t="shared" si="47"/>
        <v>1896.9247600401536</v>
      </c>
      <c r="AB40" s="342">
        <f t="shared" si="48"/>
        <v>39.232163539659609</v>
      </c>
      <c r="AF40" s="1323"/>
      <c r="AG40" s="1326"/>
      <c r="AH40" s="1328"/>
      <c r="AI40" s="1328"/>
      <c r="AJ40" s="1328"/>
      <c r="AK40" s="1328"/>
      <c r="AL40" s="1328"/>
      <c r="AM40" s="1328"/>
      <c r="AN40" s="1328"/>
      <c r="AO40" s="1328"/>
      <c r="AP40" s="1328"/>
      <c r="AQ40" s="1323"/>
      <c r="AR40" s="1329"/>
      <c r="AS40" s="1330"/>
      <c r="AT40" s="1330"/>
      <c r="AU40" s="1330"/>
      <c r="AV40" s="1330"/>
      <c r="AW40" s="1330"/>
      <c r="AX40" s="1330"/>
      <c r="AY40" s="1330"/>
      <c r="AZ40" s="1330"/>
      <c r="BA40" s="1330"/>
    </row>
    <row r="41" spans="2:53" ht="20.149999999999999" customHeight="1">
      <c r="B41" s="354" t="s">
        <v>512</v>
      </c>
      <c r="C41" s="948"/>
      <c r="D41" s="949">
        <f>D40/$C40</f>
        <v>3.5732156941682941E-2</v>
      </c>
      <c r="E41" s="949">
        <f t="shared" ref="E41:L41" si="51">E40/$C40</f>
        <v>4.9498921766740998E-3</v>
      </c>
      <c r="F41" s="949">
        <f t="shared" si="51"/>
        <v>0.95931795088164251</v>
      </c>
      <c r="G41" s="949">
        <f t="shared" si="51"/>
        <v>0.67419088409081029</v>
      </c>
      <c r="H41" s="949">
        <f t="shared" si="51"/>
        <v>0.62812697802090911</v>
      </c>
      <c r="I41" s="949">
        <f t="shared" si="51"/>
        <v>4.6063906069901156E-2</v>
      </c>
      <c r="J41" s="949">
        <f t="shared" si="51"/>
        <v>0.66385913496259208</v>
      </c>
      <c r="K41" s="949">
        <f t="shared" si="51"/>
        <v>0.28512706679083255</v>
      </c>
      <c r="L41" s="950">
        <f t="shared" si="51"/>
        <v>5.1013798246575245E-2</v>
      </c>
      <c r="O41" s="1320" t="s">
        <v>475</v>
      </c>
      <c r="P41" s="1333">
        <v>45.314403073864632</v>
      </c>
      <c r="Q41" s="1333">
        <v>0.13820063465987742</v>
      </c>
      <c r="R41" s="1333">
        <v>2549.3728080318415</v>
      </c>
      <c r="S41" s="1333">
        <v>1975.8794058474498</v>
      </c>
      <c r="T41" s="1333">
        <v>573.49340218439215</v>
      </c>
      <c r="U41" s="1333">
        <v>536.56956411193016</v>
      </c>
      <c r="V41" s="1333">
        <v>36.923838072461898</v>
      </c>
      <c r="W41" s="1333">
        <v>581.88396718579475</v>
      </c>
      <c r="X41" s="1333">
        <v>37.062038707121779</v>
      </c>
      <c r="Y41" s="1333">
        <v>2594.8254117403653</v>
      </c>
      <c r="Z41" s="342">
        <f t="shared" si="46"/>
        <v>581.88396718579475</v>
      </c>
      <c r="AA41" s="342">
        <f t="shared" si="47"/>
        <v>1975.8794058474498</v>
      </c>
      <c r="AB41" s="342">
        <f t="shared" si="48"/>
        <v>37.062038707121779</v>
      </c>
      <c r="AF41" s="1325"/>
      <c r="AG41" s="1326"/>
      <c r="AH41" s="1326"/>
      <c r="AI41" s="1326"/>
      <c r="AJ41" s="1326"/>
      <c r="AK41" s="1326"/>
      <c r="AL41" s="1326"/>
      <c r="AM41" s="1326"/>
      <c r="AN41" s="1326"/>
      <c r="AO41" s="1326"/>
      <c r="AP41" s="1326"/>
      <c r="AQ41" s="1325"/>
      <c r="AR41" s="1327"/>
      <c r="AS41" s="1327"/>
      <c r="AT41" s="1327"/>
      <c r="AU41" s="1327"/>
      <c r="AV41" s="1327"/>
      <c r="AW41" s="1327"/>
      <c r="AX41" s="1327"/>
      <c r="AY41" s="1327"/>
      <c r="AZ41" s="1327"/>
      <c r="BA41" s="1327"/>
    </row>
    <row r="42" spans="2:53" ht="20.149999999999999" customHeight="1">
      <c r="B42" s="356" t="s">
        <v>466</v>
      </c>
      <c r="C42" s="355">
        <f>P26</f>
        <v>14630.013267841256</v>
      </c>
      <c r="D42" s="357">
        <f t="shared" ref="D42:L42" si="52">Q26</f>
        <v>2179.2898599939317</v>
      </c>
      <c r="E42" s="357">
        <f t="shared" si="52"/>
        <v>1296.3878176762794</v>
      </c>
      <c r="F42" s="357">
        <f t="shared" si="52"/>
        <v>11154.335590171049</v>
      </c>
      <c r="G42" s="357">
        <f t="shared" si="52"/>
        <v>10180.302259300659</v>
      </c>
      <c r="H42" s="357">
        <f t="shared" si="52"/>
        <v>9959.9782419876628</v>
      </c>
      <c r="I42" s="357">
        <f t="shared" si="52"/>
        <v>220.32401731299205</v>
      </c>
      <c r="J42" s="357">
        <f t="shared" si="52"/>
        <v>12139.268101981597</v>
      </c>
      <c r="K42" s="357">
        <f t="shared" si="52"/>
        <v>974.03333087038993</v>
      </c>
      <c r="L42" s="358">
        <f t="shared" si="52"/>
        <v>1516.7118349892719</v>
      </c>
      <c r="O42" s="1336" t="s">
        <v>258</v>
      </c>
      <c r="P42" s="1333">
        <v>111.66585276752383</v>
      </c>
      <c r="Q42" s="1333">
        <v>298.43179234770224</v>
      </c>
      <c r="R42" s="1333">
        <v>7445.8557547869013</v>
      </c>
      <c r="S42" s="1333">
        <v>1812.1065004933948</v>
      </c>
      <c r="T42" s="1333">
        <v>5633.7492542935079</v>
      </c>
      <c r="U42" s="1333">
        <v>4837.8823501655033</v>
      </c>
      <c r="V42" s="1333">
        <v>795.86690412800317</v>
      </c>
      <c r="W42" s="1333">
        <v>4949.5482029330287</v>
      </c>
      <c r="X42" s="1333">
        <v>1094.2986964757056</v>
      </c>
      <c r="Y42" s="1333">
        <v>7855.9533999021269</v>
      </c>
      <c r="Z42" s="342">
        <f t="shared" si="46"/>
        <v>4949.5482029330287</v>
      </c>
      <c r="AA42" s="342">
        <f t="shared" si="47"/>
        <v>1812.1065004933948</v>
      </c>
      <c r="AB42" s="342">
        <f t="shared" si="48"/>
        <v>1094.2986964757056</v>
      </c>
      <c r="AF42" s="1323"/>
      <c r="AG42" s="1326"/>
      <c r="AH42" s="1328"/>
      <c r="AI42" s="1328"/>
      <c r="AJ42" s="1328"/>
      <c r="AK42" s="1328"/>
      <c r="AL42" s="1328"/>
      <c r="AM42" s="1328"/>
      <c r="AN42" s="1328"/>
      <c r="AO42" s="1328"/>
      <c r="AP42" s="1328"/>
      <c r="AQ42" s="1323"/>
      <c r="AR42" s="1329"/>
      <c r="AS42" s="1330"/>
      <c r="AT42" s="1330"/>
      <c r="AU42" s="1330"/>
      <c r="AV42" s="1330"/>
      <c r="AW42" s="1330"/>
      <c r="AX42" s="1330"/>
      <c r="AY42" s="1330"/>
      <c r="AZ42" s="1330"/>
      <c r="BA42" s="1330"/>
    </row>
    <row r="43" spans="2:53" ht="20.149999999999999" customHeight="1" thickBot="1">
      <c r="B43" s="360" t="s">
        <v>512</v>
      </c>
      <c r="C43" s="951"/>
      <c r="D43" s="952">
        <f>D42/$C42</f>
        <v>0.1489602107733084</v>
      </c>
      <c r="E43" s="952">
        <f t="shared" ref="E43:L43" si="53">E42/$C42</f>
        <v>8.861152713551633E-2</v>
      </c>
      <c r="F43" s="952">
        <f t="shared" si="53"/>
        <v>0.76242826209117565</v>
      </c>
      <c r="G43" s="952">
        <f t="shared" si="53"/>
        <v>0.69585051448164692</v>
      </c>
      <c r="H43" s="952">
        <f t="shared" si="53"/>
        <v>0.68079078669607496</v>
      </c>
      <c r="I43" s="952">
        <f t="shared" si="53"/>
        <v>1.5059727785571733E-2</v>
      </c>
      <c r="J43" s="952">
        <f t="shared" si="53"/>
        <v>0.82975099746938352</v>
      </c>
      <c r="K43" s="952">
        <f t="shared" si="53"/>
        <v>6.6577747609528601E-2</v>
      </c>
      <c r="L43" s="953">
        <f t="shared" si="53"/>
        <v>0.1036712549210881</v>
      </c>
      <c r="O43" s="1320" t="s">
        <v>468</v>
      </c>
      <c r="P43" s="1333">
        <v>57.734806207377076</v>
      </c>
      <c r="Q43" s="1333">
        <v>15.866072856939684</v>
      </c>
      <c r="R43" s="1333">
        <v>746.1760348083543</v>
      </c>
      <c r="S43" s="1333">
        <v>108.31878777597157</v>
      </c>
      <c r="T43" s="1333">
        <v>637.8572470323827</v>
      </c>
      <c r="U43" s="1333">
        <v>613.15531623930883</v>
      </c>
      <c r="V43" s="1333">
        <v>24.701930793073931</v>
      </c>
      <c r="W43" s="1333">
        <v>670.89012244668584</v>
      </c>
      <c r="X43" s="1333">
        <v>40.568003650013601</v>
      </c>
      <c r="Y43" s="1333">
        <v>819.77691387267123</v>
      </c>
      <c r="Z43" s="342">
        <f t="shared" si="46"/>
        <v>670.89012244668584</v>
      </c>
      <c r="AA43" s="342">
        <f t="shared" si="47"/>
        <v>108.31878777597157</v>
      </c>
      <c r="AB43" s="342">
        <f t="shared" si="48"/>
        <v>40.568003650013601</v>
      </c>
      <c r="AF43" s="1325"/>
      <c r="AG43" s="1326"/>
      <c r="AH43" s="1326"/>
      <c r="AI43" s="1326"/>
      <c r="AJ43" s="1326"/>
      <c r="AK43" s="1326"/>
      <c r="AL43" s="1326"/>
      <c r="AM43" s="1326"/>
      <c r="AN43" s="1326"/>
      <c r="AO43" s="1326"/>
      <c r="AP43" s="1326"/>
      <c r="AQ43" s="1325"/>
      <c r="AR43" s="1327"/>
      <c r="AS43" s="1327"/>
      <c r="AT43" s="1327"/>
      <c r="AU43" s="1327"/>
      <c r="AV43" s="1327"/>
      <c r="AW43" s="1327"/>
      <c r="AX43" s="1327"/>
      <c r="AY43" s="1327"/>
      <c r="AZ43" s="1327"/>
      <c r="BA43" s="1327"/>
    </row>
    <row r="44" spans="2:53" ht="20.149999999999999" customHeight="1" thickTop="1">
      <c r="B44" s="350" t="s">
        <v>533</v>
      </c>
      <c r="C44" s="351">
        <f>P27</f>
        <v>367249.60561255616</v>
      </c>
      <c r="D44" s="352">
        <f>Q27</f>
        <v>75258.511523038731</v>
      </c>
      <c r="E44" s="352">
        <f>R27</f>
        <v>4695.1610812341578</v>
      </c>
      <c r="F44" s="352">
        <f t="shared" ref="F44:L44" si="54">S27</f>
        <v>287295.93300828343</v>
      </c>
      <c r="G44" s="352">
        <f t="shared" si="54"/>
        <v>129580.69627222704</v>
      </c>
      <c r="H44" s="352">
        <f t="shared" si="54"/>
        <v>125529.75726077397</v>
      </c>
      <c r="I44" s="352">
        <f t="shared" si="54"/>
        <v>4050.9390114530875</v>
      </c>
      <c r="J44" s="352">
        <f t="shared" si="54"/>
        <v>200788.26878381273</v>
      </c>
      <c r="K44" s="352">
        <f>X27</f>
        <v>157715.23673605637</v>
      </c>
      <c r="L44" s="353">
        <f t="shared" si="54"/>
        <v>8746.1000926872439</v>
      </c>
      <c r="O44" s="1320" t="s">
        <v>467</v>
      </c>
      <c r="P44" s="1333">
        <v>97.156614502888772</v>
      </c>
      <c r="Q44" s="1333">
        <v>60.218766915363055</v>
      </c>
      <c r="R44" s="1333">
        <v>8068.1976869655909</v>
      </c>
      <c r="S44" s="1333">
        <v>1065.9724242839316</v>
      </c>
      <c r="T44" s="1333">
        <v>7002.2252626816589</v>
      </c>
      <c r="U44" s="1333">
        <v>6846.3494316376355</v>
      </c>
      <c r="V44" s="1333">
        <v>155.87583104402049</v>
      </c>
      <c r="W44" s="1333">
        <v>6943.5060461405246</v>
      </c>
      <c r="X44" s="1333">
        <v>216.09459795938349</v>
      </c>
      <c r="Y44" s="1333">
        <v>8225.5730683838428</v>
      </c>
      <c r="Z44" s="342">
        <f t="shared" si="46"/>
        <v>6943.5060461405246</v>
      </c>
      <c r="AA44" s="342">
        <f t="shared" si="47"/>
        <v>1065.9724242839316</v>
      </c>
      <c r="AB44" s="342">
        <f t="shared" si="48"/>
        <v>216.09459795938349</v>
      </c>
      <c r="AF44" s="1323"/>
      <c r="AG44" s="1326"/>
      <c r="AH44" s="1328"/>
      <c r="AI44" s="1328"/>
      <c r="AJ44" s="1328"/>
      <c r="AK44" s="1328"/>
      <c r="AL44" s="1328"/>
      <c r="AM44" s="1328"/>
      <c r="AN44" s="1328"/>
      <c r="AO44" s="1328"/>
      <c r="AP44" s="1328"/>
      <c r="AQ44" s="1323"/>
      <c r="AR44" s="1329"/>
      <c r="AS44" s="1330"/>
      <c r="AT44" s="1330"/>
      <c r="AU44" s="1330"/>
      <c r="AV44" s="1330"/>
      <c r="AW44" s="1330"/>
      <c r="AX44" s="1330"/>
      <c r="AY44" s="1330"/>
      <c r="AZ44" s="1330"/>
      <c r="BA44" s="1330"/>
    </row>
    <row r="45" spans="2:53" ht="20.149999999999999" customHeight="1" thickBot="1">
      <c r="B45" s="361" t="s">
        <v>512</v>
      </c>
      <c r="C45" s="362"/>
      <c r="D45" s="954">
        <f>D44/$C44</f>
        <v>0.20492468983734061</v>
      </c>
      <c r="E45" s="954">
        <f t="shared" ref="E45:L45" si="55">E44/$C44</f>
        <v>1.2784659287524178E-2</v>
      </c>
      <c r="F45" s="954">
        <f t="shared" si="55"/>
        <v>0.78229065087513572</v>
      </c>
      <c r="G45" s="954">
        <f t="shared" si="55"/>
        <v>0.35284094058070437</v>
      </c>
      <c r="H45" s="954">
        <f t="shared" si="55"/>
        <v>0.34181046171961399</v>
      </c>
      <c r="I45" s="954">
        <f t="shared" si="55"/>
        <v>1.1030478861090402E-2</v>
      </c>
      <c r="J45" s="954">
        <f t="shared" si="55"/>
        <v>0.54673515155695473</v>
      </c>
      <c r="K45" s="954">
        <f t="shared" si="55"/>
        <v>0.42944971029443124</v>
      </c>
      <c r="L45" s="955">
        <f t="shared" si="55"/>
        <v>2.3815138148614575E-2</v>
      </c>
      <c r="O45" s="1320" t="s">
        <v>472</v>
      </c>
      <c r="P45" s="1333">
        <v>1.2158895581192204</v>
      </c>
      <c r="Q45" s="1333">
        <v>2.0824525845485362</v>
      </c>
      <c r="R45" s="1333">
        <v>86.501785701346535</v>
      </c>
      <c r="S45" s="1333">
        <v>28.055270246299738</v>
      </c>
      <c r="T45" s="1333">
        <v>58.446515455046793</v>
      </c>
      <c r="U45" s="1333">
        <v>49.059693591357146</v>
      </c>
      <c r="V45" s="1333">
        <v>9.386821863689649</v>
      </c>
      <c r="W45" s="1333">
        <v>50.275583149476361</v>
      </c>
      <c r="X45" s="1333">
        <v>11.469274448238187</v>
      </c>
      <c r="Y45" s="1333">
        <v>89.800127844014298</v>
      </c>
      <c r="Z45" s="342">
        <f t="shared" si="46"/>
        <v>50.275583149476361</v>
      </c>
      <c r="AA45" s="342">
        <f t="shared" si="47"/>
        <v>28.055270246299738</v>
      </c>
      <c r="AB45" s="342">
        <f t="shared" si="48"/>
        <v>11.469274448238187</v>
      </c>
      <c r="AF45" s="1325"/>
      <c r="AG45" s="1326"/>
      <c r="AH45" s="1326"/>
      <c r="AI45" s="1326"/>
      <c r="AJ45" s="1326"/>
      <c r="AK45" s="1326"/>
      <c r="AL45" s="1326"/>
      <c r="AM45" s="1326"/>
      <c r="AN45" s="1326"/>
      <c r="AO45" s="1326"/>
      <c r="AP45" s="1326"/>
      <c r="AQ45" s="1325"/>
      <c r="AR45" s="1327"/>
      <c r="AS45" s="1327"/>
      <c r="AT45" s="1327"/>
      <c r="AU45" s="1327"/>
      <c r="AV45" s="1327"/>
      <c r="AW45" s="1327"/>
      <c r="AX45" s="1327"/>
      <c r="AY45" s="1327"/>
      <c r="AZ45" s="1327"/>
      <c r="BA45" s="1327"/>
    </row>
    <row r="46" spans="2:53" ht="20.149999999999999" customHeight="1">
      <c r="B46" s="342" t="s">
        <v>534</v>
      </c>
      <c r="C46" s="342"/>
      <c r="H46" s="342"/>
      <c r="I46" s="342"/>
      <c r="J46" s="342"/>
      <c r="L46" s="342"/>
      <c r="O46" s="1320" t="s">
        <v>471</v>
      </c>
      <c r="P46" s="1333">
        <v>208.19778209068011</v>
      </c>
      <c r="Q46" s="1333">
        <v>11.215374776842987</v>
      </c>
      <c r="R46" s="1333">
        <v>2002.5343078177136</v>
      </c>
      <c r="S46" s="1333">
        <v>754.22876592484863</v>
      </c>
      <c r="T46" s="1333">
        <v>1248.3055418928645</v>
      </c>
      <c r="U46" s="1333">
        <v>1212.8453681194717</v>
      </c>
      <c r="V46" s="1333">
        <v>35.460173773393286</v>
      </c>
      <c r="W46" s="1333">
        <v>1421.0431502101521</v>
      </c>
      <c r="X46" s="1333">
        <v>46.675548550236257</v>
      </c>
      <c r="Y46" s="1333">
        <v>2221.9474646852368</v>
      </c>
      <c r="Z46" s="342">
        <f t="shared" si="46"/>
        <v>1421.0431502101521</v>
      </c>
      <c r="AA46" s="342">
        <f t="shared" si="47"/>
        <v>754.22876592484863</v>
      </c>
      <c r="AB46" s="342">
        <f t="shared" si="48"/>
        <v>46.675548550236257</v>
      </c>
      <c r="AF46" s="1323"/>
      <c r="AG46" s="1337"/>
      <c r="AH46" s="1328"/>
      <c r="AI46" s="1328"/>
      <c r="AJ46" s="1328"/>
      <c r="AK46" s="1328"/>
      <c r="AL46" s="1328"/>
      <c r="AM46" s="1328"/>
      <c r="AN46" s="1328"/>
      <c r="AO46" s="1328"/>
      <c r="AP46" s="1328"/>
      <c r="AQ46" s="1323"/>
      <c r="AR46" s="1329"/>
      <c r="AS46" s="1330"/>
      <c r="AT46" s="1330"/>
      <c r="AU46" s="1330"/>
      <c r="AV46" s="1330"/>
      <c r="AW46" s="1330"/>
      <c r="AX46" s="1330"/>
      <c r="AY46" s="1330"/>
      <c r="AZ46" s="1330"/>
      <c r="BA46" s="1330"/>
    </row>
    <row r="47" spans="2:53">
      <c r="B47" s="342" t="s">
        <v>535</v>
      </c>
      <c r="C47" s="342"/>
      <c r="H47" s="342"/>
      <c r="I47" s="342"/>
      <c r="J47" s="342"/>
      <c r="O47" s="1320" t="s">
        <v>477</v>
      </c>
      <c r="P47" s="1333">
        <v>21.237212385858367</v>
      </c>
      <c r="Q47" s="1333">
        <v>0</v>
      </c>
      <c r="R47" s="1333">
        <v>61.225656305875319</v>
      </c>
      <c r="S47" s="1333">
        <v>10.879799651796413</v>
      </c>
      <c r="T47" s="1333">
        <v>50.345856654078915</v>
      </c>
      <c r="U47" s="1333">
        <v>49.11942092985106</v>
      </c>
      <c r="V47" s="1333">
        <v>1.2264357242278512</v>
      </c>
      <c r="W47" s="1333">
        <v>70.356633315709431</v>
      </c>
      <c r="X47" s="1333">
        <v>1.2264357242278512</v>
      </c>
      <c r="Y47" s="1333">
        <v>82.462868691733689</v>
      </c>
      <c r="Z47" s="342">
        <f t="shared" si="46"/>
        <v>70.356633315709431</v>
      </c>
      <c r="AA47" s="342">
        <f t="shared" si="47"/>
        <v>10.879799651796413</v>
      </c>
      <c r="AB47" s="342">
        <f t="shared" si="48"/>
        <v>1.2264357242278512</v>
      </c>
    </row>
    <row r="48" spans="2:53" s="346" customFormat="1" ht="19.5" customHeight="1">
      <c r="B48" s="342"/>
      <c r="C48" s="342"/>
      <c r="L48" s="342"/>
      <c r="M48" s="342"/>
      <c r="O48" s="1320" t="s">
        <v>470</v>
      </c>
      <c r="P48" s="1333">
        <v>1.1697181025546639</v>
      </c>
      <c r="Q48" s="1333">
        <v>0.55003912002516409</v>
      </c>
      <c r="R48" s="1333">
        <v>30.171025431011032</v>
      </c>
      <c r="S48" s="1333">
        <v>3.7100725515884805</v>
      </c>
      <c r="T48" s="1333">
        <v>26.460952879422553</v>
      </c>
      <c r="U48" s="1333">
        <v>18.886199590859736</v>
      </c>
      <c r="V48" s="1333">
        <v>7.5747532885628202</v>
      </c>
      <c r="W48" s="1333">
        <v>20.05591769341439</v>
      </c>
      <c r="X48" s="1333">
        <v>8.1247924085879841</v>
      </c>
      <c r="Y48" s="1333">
        <v>31.890782653590861</v>
      </c>
      <c r="Z48" s="342">
        <f t="shared" si="46"/>
        <v>20.05591769341439</v>
      </c>
      <c r="AA48" s="342">
        <f t="shared" si="47"/>
        <v>3.7100725515884805</v>
      </c>
      <c r="AB48" s="342">
        <f t="shared" si="48"/>
        <v>8.1247924085879841</v>
      </c>
    </row>
    <row r="49" spans="2:28">
      <c r="C49" s="342"/>
      <c r="H49" s="342"/>
      <c r="I49" s="342"/>
      <c r="J49" s="346"/>
      <c r="L49" s="764"/>
      <c r="M49" s="346"/>
      <c r="O49" s="1320" t="s">
        <v>464</v>
      </c>
      <c r="P49" s="1333">
        <v>3066.2761120427285</v>
      </c>
      <c r="Q49" s="1333">
        <v>59.16617205013528</v>
      </c>
      <c r="R49" s="1333">
        <v>3819.0407472543384</v>
      </c>
      <c r="S49" s="1333">
        <v>113.60284682579683</v>
      </c>
      <c r="T49" s="1333">
        <v>3705.4379004285406</v>
      </c>
      <c r="U49" s="1333">
        <v>3557.8496342120861</v>
      </c>
      <c r="V49" s="1333">
        <v>147.5882662164546</v>
      </c>
      <c r="W49" s="1333">
        <v>6624.1257462548147</v>
      </c>
      <c r="X49" s="1333">
        <v>206.75443826658983</v>
      </c>
      <c r="Y49" s="1333">
        <v>6944.4830313472021</v>
      </c>
      <c r="Z49" s="342">
        <f t="shared" si="46"/>
        <v>6624.1257462548147</v>
      </c>
      <c r="AA49" s="342">
        <f t="shared" si="47"/>
        <v>113.60284682579683</v>
      </c>
      <c r="AB49" s="342">
        <f t="shared" si="48"/>
        <v>206.75443826658983</v>
      </c>
    </row>
    <row r="50" spans="2:28" ht="20.25" customHeight="1">
      <c r="C50" s="342"/>
      <c r="H50" s="342"/>
      <c r="I50" s="342"/>
      <c r="J50" s="764"/>
      <c r="K50" s="764"/>
      <c r="L50" s="764"/>
      <c r="O50" s="1338" t="s">
        <v>536</v>
      </c>
      <c r="P50" s="1333">
        <v>202.86315237790333</v>
      </c>
      <c r="Q50" s="1333">
        <v>484.1477121960416</v>
      </c>
      <c r="R50" s="1333">
        <v>7658.7275881407131</v>
      </c>
      <c r="S50" s="1333">
        <v>579.14284213842461</v>
      </c>
      <c r="T50" s="1333">
        <v>7079.5847460022878</v>
      </c>
      <c r="U50" s="1333">
        <v>6458.3270667327661</v>
      </c>
      <c r="V50" s="1333">
        <v>621.25767926952108</v>
      </c>
      <c r="W50" s="1333">
        <v>6661.190219110671</v>
      </c>
      <c r="X50" s="1333">
        <v>1105.4053914655628</v>
      </c>
      <c r="Y50" s="1333">
        <v>8345.7384527146587</v>
      </c>
      <c r="Z50" s="342">
        <f t="shared" si="46"/>
        <v>6661.190219110671</v>
      </c>
      <c r="AA50" s="342">
        <f t="shared" si="47"/>
        <v>579.14284213842461</v>
      </c>
      <c r="AB50" s="342">
        <f t="shared" si="48"/>
        <v>1105.4053914655628</v>
      </c>
    </row>
    <row r="51" spans="2:28" ht="25.5" customHeight="1">
      <c r="C51" s="342"/>
      <c r="D51" s="810"/>
      <c r="E51" s="810"/>
      <c r="F51" s="810"/>
      <c r="G51" s="810"/>
      <c r="H51" s="810"/>
      <c r="I51" s="810"/>
      <c r="J51" s="810"/>
      <c r="K51" s="810"/>
      <c r="L51" s="810"/>
      <c r="O51" s="1320" t="s">
        <v>465</v>
      </c>
      <c r="P51" s="1333">
        <v>1783.1292345957554</v>
      </c>
      <c r="Q51" s="1333">
        <v>610.17820393671502</v>
      </c>
      <c r="R51" s="1333">
        <v>8732.7771527553996</v>
      </c>
      <c r="S51" s="1333">
        <v>208.29336795384782</v>
      </c>
      <c r="T51" s="1333">
        <v>8524.4837848015559</v>
      </c>
      <c r="U51" s="1333">
        <v>8368.9201986480712</v>
      </c>
      <c r="V51" s="1333">
        <v>155.56358615348324</v>
      </c>
      <c r="W51" s="1333">
        <v>10152.049433243825</v>
      </c>
      <c r="X51" s="1333">
        <v>765.74179009019849</v>
      </c>
      <c r="Y51" s="1333">
        <v>11126.08459128787</v>
      </c>
      <c r="Z51" s="342">
        <f t="shared" si="46"/>
        <v>10152.049433243825</v>
      </c>
      <c r="AA51" s="342">
        <f t="shared" si="47"/>
        <v>208.29336795384782</v>
      </c>
      <c r="AB51" s="342">
        <f t="shared" si="48"/>
        <v>765.74179009019849</v>
      </c>
    </row>
    <row r="52" spans="2:28" ht="25.5" customHeight="1">
      <c r="C52" s="342"/>
      <c r="H52" s="342"/>
      <c r="I52" s="342"/>
      <c r="J52" s="342"/>
      <c r="L52" s="342"/>
      <c r="O52" s="1320" t="s">
        <v>251</v>
      </c>
      <c r="P52" s="1333">
        <v>584.20040666033742</v>
      </c>
      <c r="Q52" s="1333">
        <v>813.38042451169781</v>
      </c>
      <c r="R52" s="1333">
        <v>59282.773302592614</v>
      </c>
      <c r="S52" s="1333">
        <v>876.92783806357193</v>
      </c>
      <c r="T52" s="1333">
        <v>58405.845464529018</v>
      </c>
      <c r="U52" s="1333">
        <v>57606.024047806131</v>
      </c>
      <c r="V52" s="1333">
        <v>799.8214167228922</v>
      </c>
      <c r="W52" s="1333">
        <v>58190.224454466472</v>
      </c>
      <c r="X52" s="1333">
        <v>1613.201841234589</v>
      </c>
      <c r="Y52" s="1333">
        <v>60680.354133764624</v>
      </c>
      <c r="Z52" s="342">
        <f t="shared" si="46"/>
        <v>58190.224454466472</v>
      </c>
      <c r="AA52" s="342">
        <f t="shared" si="47"/>
        <v>876.92783806357193</v>
      </c>
      <c r="AB52" s="342">
        <f t="shared" si="48"/>
        <v>1613.201841234589</v>
      </c>
    </row>
    <row r="53" spans="2:28" ht="25.5" customHeight="1">
      <c r="C53" s="342"/>
      <c r="H53" s="342"/>
      <c r="I53" s="342"/>
      <c r="J53" s="342"/>
      <c r="L53" s="342"/>
      <c r="O53" s="1320" t="s">
        <v>257</v>
      </c>
      <c r="P53" s="1333">
        <v>65777.823102142313</v>
      </c>
      <c r="Q53" s="1333">
        <v>0.42897556767769546</v>
      </c>
      <c r="R53" s="1333">
        <v>14584.849122289999</v>
      </c>
      <c r="S53" s="1333">
        <v>4047.4054290510003</v>
      </c>
      <c r="T53" s="1333">
        <v>10537.443693238998</v>
      </c>
      <c r="U53" s="1333">
        <v>10492.916102577699</v>
      </c>
      <c r="V53" s="1333">
        <v>44.527590661322307</v>
      </c>
      <c r="W53" s="1333">
        <v>76270.739204720012</v>
      </c>
      <c r="X53" s="1333">
        <v>44.956566229000003</v>
      </c>
      <c r="Y53" s="1333">
        <v>80363.10119999999</v>
      </c>
      <c r="Z53" s="342">
        <f t="shared" si="46"/>
        <v>76270.739204720012</v>
      </c>
      <c r="AA53" s="342">
        <f t="shared" si="47"/>
        <v>4047.4054290510003</v>
      </c>
      <c r="AB53" s="342">
        <f t="shared" si="48"/>
        <v>44.956566229000003</v>
      </c>
    </row>
    <row r="54" spans="2:28" ht="25.5" customHeight="1">
      <c r="C54" s="342"/>
      <c r="H54" s="342"/>
      <c r="I54" s="342"/>
      <c r="J54" s="342"/>
      <c r="L54" s="342"/>
      <c r="O54" s="1320" t="s">
        <v>253</v>
      </c>
      <c r="P54" s="1333">
        <v>4.8311412178521289</v>
      </c>
      <c r="Q54" s="1333">
        <v>0.66924670004339615</v>
      </c>
      <c r="R54" s="1333">
        <v>129.70391071251865</v>
      </c>
      <c r="S54" s="1333">
        <v>38.550405086001788</v>
      </c>
      <c r="T54" s="1333">
        <v>91.153505626516903</v>
      </c>
      <c r="U54" s="1333">
        <v>84.925467514158626</v>
      </c>
      <c r="V54" s="1333">
        <v>6.2280381123582664</v>
      </c>
      <c r="W54" s="1333">
        <v>89.756608732010761</v>
      </c>
      <c r="X54" s="1333">
        <v>6.8972848124016615</v>
      </c>
      <c r="Y54" s="1333">
        <v>135.20429863041423</v>
      </c>
      <c r="Z54" s="342">
        <f t="shared" si="46"/>
        <v>89.756608732010761</v>
      </c>
      <c r="AA54" s="342">
        <f t="shared" si="47"/>
        <v>38.550405086001788</v>
      </c>
      <c r="AB54" s="342">
        <f t="shared" si="48"/>
        <v>6.8972848124016615</v>
      </c>
    </row>
    <row r="55" spans="2:28" ht="25.5" customHeight="1">
      <c r="C55" s="342"/>
      <c r="H55" s="342"/>
      <c r="I55" s="342"/>
      <c r="J55" s="342"/>
      <c r="L55" s="342"/>
      <c r="O55" s="1320" t="s">
        <v>466</v>
      </c>
      <c r="P55" s="1333">
        <v>2179.2898599939317</v>
      </c>
      <c r="Q55" s="1333">
        <v>1296.3878176762794</v>
      </c>
      <c r="R55" s="1333">
        <v>11154.335590171049</v>
      </c>
      <c r="S55" s="1333">
        <v>974.03333087038993</v>
      </c>
      <c r="T55" s="1333">
        <v>10180.302259300659</v>
      </c>
      <c r="U55" s="1333">
        <v>9959.9782419876628</v>
      </c>
      <c r="V55" s="1333">
        <v>220.32401731299205</v>
      </c>
      <c r="W55" s="1333">
        <v>12139.268101981597</v>
      </c>
      <c r="X55" s="1333">
        <v>1516.7118349892719</v>
      </c>
      <c r="Y55" s="1333">
        <v>14630.013267841256</v>
      </c>
      <c r="Z55" s="342">
        <f>W55</f>
        <v>12139.268101981597</v>
      </c>
      <c r="AA55" s="342">
        <f t="shared" si="47"/>
        <v>974.03333087038993</v>
      </c>
      <c r="AB55" s="342">
        <f t="shared" si="48"/>
        <v>1516.7118349892719</v>
      </c>
    </row>
    <row r="56" spans="2:28" ht="25.5" customHeight="1">
      <c r="C56" s="342"/>
      <c r="H56" s="342"/>
      <c r="I56" s="342"/>
      <c r="J56" s="342"/>
      <c r="L56" s="342"/>
      <c r="O56" s="342" t="s">
        <v>527</v>
      </c>
      <c r="P56" s="1339">
        <v>75258.511523038731</v>
      </c>
      <c r="Q56" s="1339">
        <v>4695.1610812341578</v>
      </c>
      <c r="R56" s="1339">
        <v>287295.93300828343</v>
      </c>
      <c r="S56" s="1339">
        <v>157715.23673605637</v>
      </c>
      <c r="T56" s="1339">
        <v>129580.69627222704</v>
      </c>
      <c r="U56" s="1339">
        <v>125529.75726077397</v>
      </c>
      <c r="V56" s="1339">
        <v>4050.9390114530875</v>
      </c>
      <c r="W56" s="1339">
        <v>200788.26878381273</v>
      </c>
      <c r="X56" s="1339">
        <v>8746.1000926872439</v>
      </c>
      <c r="Y56" s="1339">
        <v>367249.60561255616</v>
      </c>
      <c r="Z56" s="342">
        <f>W56</f>
        <v>200788.26878381273</v>
      </c>
      <c r="AA56" s="342">
        <f>S56</f>
        <v>157715.23673605637</v>
      </c>
      <c r="AB56" s="342">
        <f>X56</f>
        <v>8746.1000926872439</v>
      </c>
    </row>
    <row r="57" spans="2:28" ht="25.5" customHeight="1">
      <c r="C57" s="342"/>
      <c r="H57" s="342"/>
      <c r="I57" s="342"/>
      <c r="J57" s="342"/>
      <c r="L57" s="342"/>
    </row>
    <row r="58" spans="2:28" ht="25.5" customHeight="1">
      <c r="C58" s="342"/>
      <c r="H58" s="342"/>
      <c r="I58" s="342"/>
      <c r="J58" s="342"/>
      <c r="L58" s="342"/>
    </row>
    <row r="59" spans="2:28" ht="25.5" customHeight="1">
      <c r="B59" s="1306"/>
      <c r="C59" s="1306"/>
      <c r="D59" s="1306"/>
      <c r="E59" s="1306"/>
      <c r="F59" s="1306"/>
      <c r="G59" s="1306"/>
      <c r="H59" s="1306"/>
      <c r="I59" s="1306"/>
      <c r="J59" s="1306"/>
      <c r="K59" s="1306"/>
      <c r="L59" s="1306"/>
      <c r="U59" s="343"/>
      <c r="V59" s="343"/>
      <c r="W59" s="343"/>
      <c r="X59" s="343"/>
    </row>
    <row r="60" spans="2:28">
      <c r="B60" s="1307"/>
      <c r="C60" s="1308"/>
      <c r="D60" s="1306"/>
      <c r="E60" s="1306"/>
      <c r="F60" s="1306"/>
      <c r="G60" s="1306"/>
      <c r="H60" s="1308"/>
      <c r="I60" s="1306"/>
      <c r="J60" s="1306"/>
      <c r="K60" s="1306"/>
      <c r="L60" s="1306"/>
    </row>
    <row r="61" spans="2:28">
      <c r="B61" s="1408"/>
      <c r="C61" s="1407"/>
      <c r="D61" s="1407"/>
      <c r="E61" s="1407"/>
      <c r="F61" s="1409"/>
      <c r="G61" s="1409"/>
      <c r="H61" s="1409"/>
      <c r="I61" s="1409"/>
      <c r="J61" s="1407"/>
      <c r="K61" s="1407"/>
      <c r="L61" s="1407"/>
    </row>
    <row r="62" spans="2:28">
      <c r="B62" s="1408"/>
      <c r="C62" s="1407"/>
      <c r="D62" s="1407"/>
      <c r="E62" s="1407"/>
      <c r="F62" s="1310"/>
      <c r="G62" s="1310"/>
      <c r="H62" s="1310"/>
      <c r="I62" s="1310"/>
      <c r="J62" s="1407"/>
      <c r="K62" s="1407"/>
      <c r="L62" s="1407"/>
    </row>
    <row r="63" spans="2:28">
      <c r="B63" s="1408"/>
      <c r="C63" s="1309"/>
      <c r="D63" s="1309"/>
      <c r="E63" s="1309"/>
      <c r="F63" s="1309"/>
      <c r="G63" s="1309"/>
      <c r="H63" s="1309"/>
      <c r="I63" s="1309"/>
      <c r="J63" s="1309"/>
      <c r="K63" s="1309"/>
      <c r="L63" s="1309"/>
    </row>
    <row r="64" spans="2:28">
      <c r="B64" s="1311"/>
      <c r="C64" s="1312"/>
      <c r="D64" s="1312"/>
      <c r="E64" s="1312"/>
      <c r="F64" s="1312"/>
      <c r="G64" s="1312"/>
      <c r="H64" s="1312"/>
      <c r="I64" s="1312"/>
      <c r="J64" s="1312"/>
      <c r="K64" s="1312"/>
      <c r="L64" s="1312"/>
      <c r="O64" s="1313"/>
      <c r="P64" s="1313"/>
      <c r="Q64" s="1313"/>
      <c r="R64" s="1313"/>
      <c r="S64" s="1313"/>
      <c r="T64" s="1313"/>
      <c r="U64" s="1313"/>
      <c r="V64" s="1313"/>
      <c r="W64" s="1313"/>
      <c r="X64" s="1313"/>
    </row>
    <row r="65" spans="2:25">
      <c r="B65" s="1309"/>
      <c r="C65" s="1312"/>
      <c r="D65" s="1314"/>
      <c r="E65" s="1314"/>
      <c r="F65" s="1314"/>
      <c r="G65" s="1314"/>
      <c r="H65" s="1314"/>
      <c r="I65" s="1314"/>
      <c r="J65" s="1314"/>
      <c r="K65" s="1314"/>
      <c r="L65" s="1314"/>
      <c r="O65" s="1313"/>
      <c r="P65" s="1313"/>
      <c r="Q65" s="1313"/>
      <c r="R65" s="1313"/>
      <c r="S65" s="1313"/>
      <c r="T65" s="1313"/>
      <c r="U65" s="1313"/>
      <c r="V65" s="1313"/>
      <c r="W65" s="1313"/>
      <c r="X65" s="1313"/>
    </row>
    <row r="66" spans="2:25">
      <c r="B66" s="1311"/>
      <c r="C66" s="1312"/>
      <c r="D66" s="1312"/>
      <c r="E66" s="1312"/>
      <c r="F66" s="1312"/>
      <c r="G66" s="1312"/>
      <c r="H66" s="1312"/>
      <c r="I66" s="1312"/>
      <c r="J66" s="1312"/>
      <c r="K66" s="1312"/>
      <c r="L66" s="1312"/>
      <c r="O66" s="1313"/>
      <c r="P66" s="1313"/>
      <c r="Q66" s="1313"/>
      <c r="R66" s="1313"/>
      <c r="S66" s="1313"/>
      <c r="T66" s="1313"/>
      <c r="U66" s="1313"/>
      <c r="V66" s="1313"/>
      <c r="W66" s="1313"/>
      <c r="X66" s="1313"/>
      <c r="Y66" s="1313"/>
    </row>
    <row r="67" spans="2:25">
      <c r="B67" s="1309"/>
      <c r="C67" s="1312"/>
      <c r="D67" s="1314"/>
      <c r="E67" s="1314"/>
      <c r="F67" s="1314"/>
      <c r="G67" s="1314"/>
      <c r="H67" s="1314"/>
      <c r="I67" s="1314"/>
      <c r="J67" s="1314"/>
      <c r="K67" s="1314"/>
      <c r="L67" s="1314"/>
      <c r="O67" s="1313"/>
      <c r="P67" s="1313"/>
      <c r="Q67" s="1313"/>
      <c r="R67" s="1313"/>
      <c r="S67" s="1313"/>
      <c r="T67" s="1313"/>
      <c r="U67" s="1313"/>
      <c r="V67" s="1313"/>
      <c r="W67" s="1313"/>
      <c r="X67" s="1313"/>
      <c r="Y67" s="1313"/>
    </row>
    <row r="68" spans="2:25">
      <c r="B68" s="1311"/>
      <c r="C68" s="1312"/>
      <c r="D68" s="1312"/>
      <c r="E68" s="1312"/>
      <c r="F68" s="1312"/>
      <c r="G68" s="1312"/>
      <c r="H68" s="1312"/>
      <c r="I68" s="1312"/>
      <c r="J68" s="1312"/>
      <c r="K68" s="1312"/>
      <c r="L68" s="1312"/>
      <c r="O68" s="1313"/>
      <c r="P68" s="1313"/>
      <c r="Q68" s="1313"/>
      <c r="R68" s="1313"/>
      <c r="S68" s="1313"/>
      <c r="T68" s="1313"/>
      <c r="U68" s="1313"/>
      <c r="V68" s="1313"/>
      <c r="W68" s="1313"/>
      <c r="X68" s="1313"/>
      <c r="Y68" s="1313"/>
    </row>
    <row r="69" spans="2:25">
      <c r="B69" s="1309"/>
      <c r="C69" s="1312"/>
      <c r="D69" s="1314"/>
      <c r="E69" s="1314"/>
      <c r="F69" s="1314"/>
      <c r="G69" s="1314"/>
      <c r="H69" s="1314"/>
      <c r="I69" s="1314"/>
      <c r="J69" s="1314"/>
      <c r="K69" s="1314"/>
      <c r="L69" s="1314"/>
      <c r="O69" s="1313"/>
      <c r="P69" s="1313"/>
      <c r="Q69" s="1313"/>
      <c r="R69" s="1313"/>
      <c r="S69" s="1313"/>
      <c r="T69" s="1313"/>
      <c r="U69" s="1313"/>
      <c r="V69" s="1313"/>
      <c r="W69" s="1313"/>
      <c r="X69" s="1313"/>
    </row>
    <row r="70" spans="2:25">
      <c r="B70" s="1311"/>
      <c r="C70" s="1312"/>
      <c r="D70" s="1312"/>
      <c r="E70" s="1312"/>
      <c r="F70" s="1312"/>
      <c r="G70" s="1312"/>
      <c r="H70" s="1312"/>
      <c r="I70" s="1312"/>
      <c r="J70" s="1312"/>
      <c r="K70" s="1312"/>
      <c r="L70" s="1312"/>
      <c r="O70" s="1313"/>
      <c r="P70" s="1313"/>
      <c r="Q70" s="1313"/>
      <c r="R70" s="1313"/>
      <c r="S70" s="1313"/>
      <c r="T70" s="1313"/>
      <c r="U70" s="1313"/>
      <c r="V70" s="1313"/>
      <c r="W70" s="1313"/>
      <c r="X70" s="1313"/>
    </row>
    <row r="71" spans="2:25">
      <c r="B71" s="1309"/>
      <c r="C71" s="1312"/>
      <c r="D71" s="1314"/>
      <c r="E71" s="1314"/>
      <c r="F71" s="1314"/>
      <c r="G71" s="1314"/>
      <c r="H71" s="1314"/>
      <c r="I71" s="1314"/>
      <c r="J71" s="1314"/>
      <c r="K71" s="1314"/>
      <c r="L71" s="1314"/>
      <c r="O71" s="1313"/>
      <c r="P71" s="1313"/>
      <c r="Q71" s="1313"/>
      <c r="R71" s="1313"/>
      <c r="S71" s="1313"/>
      <c r="T71" s="1313"/>
      <c r="U71" s="1313"/>
      <c r="V71" s="1313"/>
      <c r="W71" s="1313"/>
      <c r="X71" s="1313"/>
    </row>
    <row r="72" spans="2:25">
      <c r="B72" s="1311"/>
      <c r="C72" s="1312"/>
      <c r="D72" s="1312"/>
      <c r="E72" s="1312"/>
      <c r="F72" s="1312"/>
      <c r="G72" s="1312"/>
      <c r="H72" s="1312"/>
      <c r="I72" s="1312"/>
      <c r="J72" s="1312"/>
      <c r="K72" s="1312"/>
      <c r="L72" s="1312"/>
      <c r="O72" s="1313"/>
      <c r="P72" s="1313"/>
      <c r="Q72" s="1313"/>
      <c r="R72" s="1313"/>
      <c r="S72" s="1313"/>
      <c r="T72" s="1313"/>
      <c r="U72" s="1313"/>
      <c r="V72" s="1313"/>
      <c r="W72" s="1313"/>
      <c r="X72" s="1313"/>
    </row>
    <row r="73" spans="2:25">
      <c r="B73" s="1309"/>
      <c r="C73" s="1312"/>
      <c r="D73" s="1314"/>
      <c r="E73" s="1314"/>
      <c r="F73" s="1314"/>
      <c r="G73" s="1314"/>
      <c r="H73" s="1314"/>
      <c r="I73" s="1314"/>
      <c r="J73" s="1314"/>
      <c r="K73" s="1314"/>
      <c r="L73" s="1314"/>
      <c r="O73" s="1313"/>
      <c r="P73" s="1313"/>
      <c r="Q73" s="1313"/>
      <c r="R73" s="1313"/>
      <c r="S73" s="1313"/>
      <c r="T73" s="1313"/>
      <c r="U73" s="1313"/>
      <c r="V73" s="1313"/>
      <c r="W73" s="1313"/>
      <c r="X73" s="1313"/>
    </row>
    <row r="74" spans="2:25">
      <c r="B74" s="1311"/>
      <c r="C74" s="1312"/>
      <c r="D74" s="1312"/>
      <c r="E74" s="1312"/>
      <c r="F74" s="1312"/>
      <c r="G74" s="1312"/>
      <c r="H74" s="1312"/>
      <c r="I74" s="1312"/>
      <c r="J74" s="1312"/>
      <c r="K74" s="1312"/>
      <c r="L74" s="1312"/>
      <c r="O74" s="1313"/>
      <c r="P74" s="1313"/>
      <c r="Q74" s="1313"/>
      <c r="R74" s="1313"/>
      <c r="S74" s="1313"/>
      <c r="T74" s="1313"/>
      <c r="U74" s="1313"/>
      <c r="V74" s="1313"/>
      <c r="W74" s="1313"/>
      <c r="X74" s="1313"/>
    </row>
    <row r="75" spans="2:25">
      <c r="B75" s="1309"/>
      <c r="C75" s="1312"/>
      <c r="D75" s="1314"/>
      <c r="E75" s="1314"/>
      <c r="F75" s="1314"/>
      <c r="G75" s="1314"/>
      <c r="H75" s="1314"/>
      <c r="I75" s="1314"/>
      <c r="J75" s="1314"/>
      <c r="K75" s="1314"/>
      <c r="L75" s="1314"/>
      <c r="O75" s="1313"/>
      <c r="P75" s="1313"/>
      <c r="Q75" s="1313"/>
      <c r="R75" s="1313"/>
      <c r="S75" s="1313"/>
      <c r="T75" s="1313"/>
      <c r="U75" s="1313"/>
      <c r="V75" s="1313"/>
      <c r="W75" s="1313"/>
      <c r="X75" s="1313"/>
    </row>
    <row r="76" spans="2:25">
      <c r="B76" s="1311"/>
      <c r="C76" s="1312"/>
      <c r="D76" s="1312"/>
      <c r="E76" s="1312"/>
      <c r="F76" s="1312"/>
      <c r="G76" s="1312"/>
      <c r="H76" s="1312"/>
      <c r="I76" s="1312"/>
      <c r="J76" s="1312"/>
      <c r="K76" s="1312"/>
      <c r="L76" s="1312"/>
      <c r="O76" s="1313"/>
      <c r="P76" s="1313"/>
      <c r="Q76" s="1313"/>
      <c r="R76" s="1313"/>
      <c r="S76" s="1313"/>
      <c r="T76" s="1313"/>
      <c r="U76" s="1313"/>
      <c r="V76" s="1313"/>
      <c r="W76" s="1313"/>
      <c r="X76" s="1313"/>
    </row>
    <row r="77" spans="2:25">
      <c r="B77" s="1309"/>
      <c r="C77" s="1312"/>
      <c r="D77" s="1314"/>
      <c r="E77" s="1314"/>
      <c r="F77" s="1314"/>
      <c r="G77" s="1314"/>
      <c r="H77" s="1314"/>
      <c r="I77" s="1314"/>
      <c r="J77" s="1314"/>
      <c r="K77" s="1314"/>
      <c r="L77" s="1314"/>
      <c r="O77" s="1313"/>
      <c r="P77" s="1313"/>
      <c r="Q77" s="1313"/>
      <c r="R77" s="1313"/>
      <c r="S77" s="1313"/>
      <c r="T77" s="1313"/>
      <c r="U77" s="1313"/>
      <c r="V77" s="1313"/>
      <c r="W77" s="1313"/>
      <c r="X77" s="1313"/>
    </row>
    <row r="78" spans="2:25">
      <c r="B78" s="1311"/>
      <c r="C78" s="1312"/>
      <c r="D78" s="1312"/>
      <c r="E78" s="1312"/>
      <c r="F78" s="1312"/>
      <c r="G78" s="1312"/>
      <c r="H78" s="1312"/>
      <c r="I78" s="1312"/>
      <c r="J78" s="1312"/>
      <c r="K78" s="1312"/>
      <c r="L78" s="1312"/>
      <c r="O78" s="1313"/>
      <c r="P78" s="1313"/>
      <c r="Q78" s="1313"/>
      <c r="R78" s="1313"/>
      <c r="S78" s="1313"/>
      <c r="T78" s="1313"/>
      <c r="U78" s="1313"/>
      <c r="V78" s="1313"/>
      <c r="W78" s="1313"/>
      <c r="X78" s="1313"/>
    </row>
    <row r="79" spans="2:25">
      <c r="B79" s="1309"/>
      <c r="C79" s="1312"/>
      <c r="D79" s="1314"/>
      <c r="E79" s="1314"/>
      <c r="F79" s="1314"/>
      <c r="G79" s="1314"/>
      <c r="H79" s="1314"/>
      <c r="I79" s="1314"/>
      <c r="J79" s="1314"/>
      <c r="K79" s="1314"/>
      <c r="L79" s="1314"/>
      <c r="O79" s="1313"/>
      <c r="P79" s="1313"/>
      <c r="Q79" s="1313"/>
      <c r="R79" s="1313"/>
      <c r="S79" s="1313"/>
      <c r="T79" s="1313"/>
      <c r="U79" s="1313"/>
      <c r="V79" s="1313"/>
      <c r="W79" s="1313"/>
      <c r="X79" s="1313"/>
    </row>
    <row r="80" spans="2:25">
      <c r="B80" s="1311"/>
      <c r="C80" s="1312"/>
      <c r="D80" s="1312"/>
      <c r="E80" s="1312"/>
      <c r="F80" s="1312"/>
      <c r="G80" s="1312"/>
      <c r="H80" s="1312"/>
      <c r="I80" s="1312"/>
      <c r="J80" s="1312"/>
      <c r="K80" s="1312"/>
      <c r="L80" s="1312"/>
      <c r="O80" s="1313"/>
      <c r="P80" s="1313"/>
      <c r="Q80" s="1313"/>
      <c r="R80" s="1313"/>
      <c r="S80" s="1313"/>
      <c r="T80" s="1313"/>
      <c r="U80" s="1313"/>
      <c r="V80" s="1313"/>
      <c r="W80" s="1313"/>
      <c r="X80" s="1313"/>
    </row>
    <row r="81" spans="2:25">
      <c r="B81" s="1309"/>
      <c r="C81" s="1312"/>
      <c r="D81" s="1314"/>
      <c r="E81" s="1314"/>
      <c r="F81" s="1314"/>
      <c r="G81" s="1314"/>
      <c r="H81" s="1314"/>
      <c r="I81" s="1314"/>
      <c r="J81" s="1314"/>
      <c r="K81" s="1314"/>
      <c r="L81" s="1314"/>
    </row>
    <row r="82" spans="2:25">
      <c r="B82" s="1311"/>
      <c r="C82" s="1312"/>
      <c r="D82" s="1312"/>
      <c r="E82" s="1312"/>
      <c r="F82" s="1312"/>
      <c r="G82" s="1312"/>
      <c r="H82" s="1312"/>
      <c r="I82" s="1312"/>
      <c r="J82" s="1312"/>
      <c r="K82" s="1312"/>
      <c r="L82" s="1312"/>
    </row>
    <row r="83" spans="2:25">
      <c r="B83" s="1309"/>
      <c r="C83" s="1312"/>
      <c r="D83" s="1314"/>
      <c r="E83" s="1314"/>
      <c r="F83" s="1314"/>
      <c r="G83" s="1314"/>
      <c r="H83" s="1314"/>
      <c r="I83" s="1314"/>
      <c r="J83" s="1314"/>
      <c r="K83" s="1314"/>
      <c r="L83" s="1314"/>
    </row>
    <row r="84" spans="2:25">
      <c r="B84" s="1311"/>
      <c r="C84" s="1312"/>
      <c r="D84" s="1312"/>
      <c r="E84" s="1312"/>
      <c r="F84" s="1312"/>
      <c r="G84" s="1312"/>
      <c r="H84" s="1312"/>
      <c r="I84" s="1312"/>
      <c r="J84" s="1312"/>
      <c r="K84" s="1312"/>
      <c r="L84" s="1312"/>
    </row>
    <row r="85" spans="2:25">
      <c r="B85" s="1309"/>
      <c r="C85" s="1312"/>
      <c r="D85" s="1314"/>
      <c r="E85" s="1314"/>
      <c r="F85" s="1314"/>
      <c r="G85" s="1314"/>
      <c r="H85" s="1314"/>
      <c r="I85" s="1314"/>
      <c r="J85" s="1314"/>
      <c r="K85" s="1314"/>
      <c r="L85" s="1314"/>
    </row>
    <row r="86" spans="2:25">
      <c r="B86" s="1311"/>
      <c r="C86" s="1312"/>
      <c r="D86" s="1312"/>
      <c r="E86" s="1312"/>
      <c r="F86" s="1312"/>
      <c r="G86" s="1312"/>
      <c r="H86" s="1312"/>
      <c r="I86" s="1312"/>
      <c r="J86" s="1312"/>
      <c r="K86" s="1312"/>
      <c r="L86" s="1312"/>
      <c r="O86" s="1313"/>
      <c r="P86" s="1313"/>
      <c r="Q86" s="1313"/>
      <c r="R86" s="1313"/>
      <c r="S86" s="1313"/>
      <c r="T86" s="1313"/>
      <c r="U86" s="1313"/>
      <c r="V86" s="1313"/>
      <c r="W86" s="1313"/>
      <c r="X86" s="1313"/>
      <c r="Y86" s="1313"/>
    </row>
    <row r="87" spans="2:25">
      <c r="B87" s="1309"/>
      <c r="C87" s="1312"/>
      <c r="D87" s="1314"/>
      <c r="E87" s="1314"/>
      <c r="F87" s="1314"/>
      <c r="G87" s="1314"/>
      <c r="H87" s="1314"/>
      <c r="I87" s="1314"/>
      <c r="J87" s="1314"/>
      <c r="K87" s="1314"/>
      <c r="L87" s="1314"/>
      <c r="O87" s="1313"/>
      <c r="P87" s="1313"/>
      <c r="Q87" s="1313"/>
      <c r="R87" s="1313"/>
      <c r="S87" s="1313"/>
      <c r="T87" s="1313"/>
      <c r="U87" s="1313"/>
      <c r="V87" s="1313"/>
      <c r="W87" s="1313"/>
      <c r="X87" s="1313"/>
      <c r="Y87" s="1313"/>
    </row>
    <row r="88" spans="2:25">
      <c r="B88" s="1311"/>
      <c r="C88" s="1312"/>
      <c r="D88" s="1312"/>
      <c r="E88" s="1312"/>
      <c r="F88" s="1312"/>
      <c r="G88" s="1312"/>
      <c r="H88" s="1312"/>
      <c r="I88" s="1312"/>
      <c r="J88" s="1312"/>
      <c r="K88" s="1312"/>
      <c r="L88" s="1312"/>
      <c r="O88" s="1313"/>
      <c r="P88" s="1313"/>
      <c r="Q88" s="1313"/>
      <c r="R88" s="1313"/>
      <c r="S88" s="1313"/>
      <c r="T88" s="1313"/>
      <c r="U88" s="1313"/>
      <c r="V88" s="1313"/>
      <c r="W88" s="1313"/>
      <c r="X88" s="1313"/>
      <c r="Y88" s="1313"/>
    </row>
    <row r="89" spans="2:25">
      <c r="B89" s="1309"/>
      <c r="C89" s="1312"/>
      <c r="D89" s="1314"/>
      <c r="E89" s="1314"/>
      <c r="F89" s="1314"/>
      <c r="G89" s="1314"/>
      <c r="H89" s="1314"/>
      <c r="I89" s="1314"/>
      <c r="J89" s="1314"/>
      <c r="K89" s="1314"/>
      <c r="L89" s="1314"/>
      <c r="O89" s="1313"/>
      <c r="P89" s="1313"/>
      <c r="Q89" s="1313"/>
      <c r="R89" s="1313"/>
      <c r="S89" s="1313"/>
      <c r="T89" s="1313"/>
      <c r="U89" s="1313"/>
      <c r="V89" s="1313"/>
      <c r="W89" s="1313"/>
      <c r="X89" s="1313"/>
    </row>
    <row r="90" spans="2:25">
      <c r="B90" s="1315"/>
      <c r="C90" s="1312"/>
      <c r="D90" s="1312"/>
      <c r="E90" s="1312"/>
      <c r="F90" s="1312"/>
      <c r="G90" s="1312"/>
      <c r="H90" s="1312"/>
      <c r="I90" s="1312"/>
      <c r="J90" s="1312"/>
      <c r="K90" s="1312"/>
      <c r="L90" s="1312"/>
      <c r="O90" s="1313"/>
      <c r="P90" s="1313"/>
      <c r="Q90" s="1313"/>
      <c r="R90" s="1313"/>
      <c r="S90" s="1313"/>
      <c r="T90" s="1313"/>
      <c r="U90" s="1313"/>
      <c r="V90" s="1313"/>
      <c r="W90" s="1313"/>
      <c r="X90" s="1313"/>
    </row>
    <row r="91" spans="2:25">
      <c r="B91" s="1309"/>
      <c r="C91" s="1312"/>
      <c r="D91" s="1314"/>
      <c r="E91" s="1314"/>
      <c r="F91" s="1314"/>
      <c r="G91" s="1314"/>
      <c r="H91" s="1314"/>
      <c r="I91" s="1314"/>
      <c r="J91" s="1314"/>
      <c r="K91" s="1314"/>
      <c r="L91" s="1314"/>
      <c r="O91" s="1313"/>
      <c r="P91" s="1313"/>
      <c r="Q91" s="1313"/>
      <c r="R91" s="1313"/>
      <c r="S91" s="1313"/>
      <c r="T91" s="1313"/>
      <c r="U91" s="1313"/>
      <c r="V91" s="1313"/>
      <c r="W91" s="1313"/>
      <c r="X91" s="1313"/>
    </row>
    <row r="92" spans="2:25">
      <c r="B92" s="1311"/>
      <c r="C92" s="1312"/>
      <c r="D92" s="1312"/>
      <c r="E92" s="1312"/>
      <c r="F92" s="1312"/>
      <c r="G92" s="1312"/>
      <c r="H92" s="1312"/>
      <c r="I92" s="1312"/>
      <c r="J92" s="1312"/>
      <c r="K92" s="1312"/>
      <c r="L92" s="1312"/>
      <c r="O92" s="1313"/>
      <c r="P92" s="1313"/>
      <c r="Q92" s="1313"/>
      <c r="R92" s="1313"/>
      <c r="S92" s="1313"/>
      <c r="T92" s="1313"/>
      <c r="U92" s="1313"/>
      <c r="V92" s="1313"/>
      <c r="W92" s="1313"/>
      <c r="X92" s="1313"/>
    </row>
    <row r="93" spans="2:25">
      <c r="B93" s="1309"/>
      <c r="C93" s="1312"/>
      <c r="D93" s="1314"/>
      <c r="E93" s="1314"/>
      <c r="F93" s="1314"/>
      <c r="G93" s="1314"/>
      <c r="H93" s="1314"/>
      <c r="I93" s="1314"/>
      <c r="J93" s="1314"/>
      <c r="K93" s="1314"/>
      <c r="L93" s="1314"/>
      <c r="O93" s="1313"/>
      <c r="P93" s="1313"/>
      <c r="Q93" s="1313"/>
      <c r="R93" s="1313"/>
      <c r="S93" s="1313"/>
      <c r="T93" s="1313"/>
      <c r="U93" s="1313"/>
      <c r="V93" s="1313"/>
      <c r="W93" s="1313"/>
      <c r="X93" s="1313"/>
    </row>
    <row r="94" spans="2:25">
      <c r="B94" s="1311"/>
      <c r="C94" s="1312"/>
      <c r="D94" s="1312"/>
      <c r="E94" s="1312"/>
      <c r="F94" s="1312"/>
      <c r="G94" s="1312"/>
      <c r="H94" s="1312"/>
      <c r="I94" s="1312"/>
      <c r="J94" s="1312"/>
      <c r="K94" s="1312"/>
      <c r="L94" s="1312"/>
      <c r="O94" s="1313"/>
      <c r="P94" s="1313"/>
      <c r="Q94" s="1313"/>
      <c r="R94" s="1313"/>
      <c r="S94" s="1313"/>
      <c r="T94" s="1313"/>
      <c r="U94" s="1313"/>
      <c r="V94" s="1313"/>
      <c r="W94" s="1313"/>
      <c r="X94" s="1313"/>
    </row>
    <row r="95" spans="2:25">
      <c r="B95" s="1309"/>
      <c r="C95" s="1312"/>
      <c r="D95" s="1314"/>
      <c r="E95" s="1314"/>
      <c r="F95" s="1314"/>
      <c r="G95" s="1314"/>
      <c r="H95" s="1314"/>
      <c r="I95" s="1314"/>
      <c r="J95" s="1314"/>
      <c r="K95" s="1314"/>
      <c r="L95" s="1314"/>
      <c r="O95" s="1313"/>
      <c r="P95" s="1313"/>
      <c r="Q95" s="1313"/>
      <c r="R95" s="1313"/>
      <c r="S95" s="1313"/>
      <c r="T95" s="1313"/>
      <c r="U95" s="1313"/>
      <c r="V95" s="1313"/>
      <c r="W95" s="1313"/>
      <c r="X95" s="1313"/>
    </row>
    <row r="96" spans="2:25">
      <c r="B96" s="1311"/>
      <c r="C96" s="1312"/>
      <c r="D96" s="1312"/>
      <c r="E96" s="1312"/>
      <c r="F96" s="1312"/>
      <c r="G96" s="1312"/>
      <c r="H96" s="1312"/>
      <c r="I96" s="1312"/>
      <c r="J96" s="1312"/>
      <c r="K96" s="1312"/>
      <c r="L96" s="1312"/>
      <c r="O96" s="1313"/>
      <c r="P96" s="1313"/>
      <c r="Q96" s="1313"/>
      <c r="R96" s="1313"/>
      <c r="S96" s="1313"/>
      <c r="T96" s="1313"/>
      <c r="U96" s="1313"/>
      <c r="V96" s="1313"/>
      <c r="W96" s="1313"/>
      <c r="X96" s="1313"/>
    </row>
    <row r="97" spans="2:24">
      <c r="B97" s="1309"/>
      <c r="C97" s="1312"/>
      <c r="D97" s="1314"/>
      <c r="E97" s="1314"/>
      <c r="F97" s="1314"/>
      <c r="G97" s="1314"/>
      <c r="H97" s="1314"/>
      <c r="I97" s="1314"/>
      <c r="J97" s="1314"/>
      <c r="K97" s="1314"/>
      <c r="L97" s="1314"/>
      <c r="O97" s="1313"/>
      <c r="P97" s="1313"/>
      <c r="Q97" s="1313"/>
      <c r="R97" s="1313"/>
      <c r="S97" s="1313"/>
      <c r="T97" s="1313"/>
      <c r="U97" s="1313"/>
      <c r="V97" s="1313"/>
      <c r="W97" s="1313"/>
      <c r="X97" s="1313"/>
    </row>
    <row r="98" spans="2:24">
      <c r="B98" s="1311"/>
      <c r="C98" s="1312"/>
      <c r="D98" s="1312"/>
      <c r="E98" s="1312"/>
      <c r="F98" s="1312"/>
      <c r="G98" s="1312"/>
      <c r="H98" s="1312"/>
      <c r="I98" s="1312"/>
      <c r="J98" s="1312"/>
      <c r="K98" s="1312"/>
      <c r="L98" s="1312"/>
      <c r="O98" s="1313"/>
      <c r="P98" s="1313"/>
      <c r="Q98" s="1313"/>
      <c r="R98" s="1313"/>
      <c r="S98" s="1313"/>
      <c r="T98" s="1313"/>
      <c r="U98" s="1313"/>
      <c r="V98" s="1313"/>
      <c r="W98" s="1313"/>
      <c r="X98" s="1313"/>
    </row>
    <row r="99" spans="2:24">
      <c r="B99" s="1309"/>
      <c r="C99" s="1312"/>
      <c r="D99" s="1314"/>
      <c r="E99" s="1314"/>
      <c r="F99" s="1314"/>
      <c r="G99" s="1314"/>
      <c r="H99" s="1314"/>
      <c r="I99" s="1314"/>
      <c r="J99" s="1314"/>
      <c r="K99" s="1314"/>
      <c r="L99" s="1314"/>
      <c r="O99" s="1313"/>
      <c r="P99" s="1313"/>
      <c r="Q99" s="1313"/>
      <c r="R99" s="1313"/>
      <c r="S99" s="1313"/>
      <c r="T99" s="1313"/>
      <c r="U99" s="1313"/>
      <c r="V99" s="1313"/>
      <c r="W99" s="1313"/>
      <c r="X99" s="1313"/>
    </row>
    <row r="100" spans="2:24">
      <c r="B100" s="1311"/>
      <c r="C100" s="1312"/>
      <c r="D100" s="1312"/>
      <c r="E100" s="1312"/>
      <c r="F100" s="1312"/>
      <c r="G100" s="1312"/>
      <c r="H100" s="1312"/>
      <c r="I100" s="1312"/>
      <c r="J100" s="1312"/>
      <c r="K100" s="1312"/>
      <c r="L100" s="1312"/>
      <c r="O100" s="1313"/>
      <c r="P100" s="1313"/>
      <c r="Q100" s="1313"/>
      <c r="R100" s="1313"/>
      <c r="S100" s="1313"/>
      <c r="T100" s="1313"/>
      <c r="U100" s="1313"/>
      <c r="V100" s="1313"/>
      <c r="W100" s="1313"/>
      <c r="X100" s="1313"/>
    </row>
    <row r="101" spans="2:24">
      <c r="B101" s="1309"/>
      <c r="C101" s="1312"/>
      <c r="D101" s="1314"/>
      <c r="E101" s="1314"/>
      <c r="F101" s="1314"/>
      <c r="G101" s="1314"/>
      <c r="H101" s="1314"/>
      <c r="I101" s="1314"/>
      <c r="J101" s="1314"/>
      <c r="K101" s="1314"/>
      <c r="L101" s="1314"/>
    </row>
    <row r="102" spans="2:24">
      <c r="B102" s="1311"/>
      <c r="C102" s="1312"/>
      <c r="D102" s="1312"/>
      <c r="E102" s="1312"/>
      <c r="F102" s="1312"/>
      <c r="G102" s="1312"/>
      <c r="H102" s="1312"/>
      <c r="I102" s="1312"/>
      <c r="J102" s="1312"/>
      <c r="K102" s="1312"/>
      <c r="L102" s="1312"/>
    </row>
    <row r="103" spans="2:24">
      <c r="B103" s="1309"/>
      <c r="C103" s="1316"/>
      <c r="D103" s="1314"/>
      <c r="E103" s="1314"/>
      <c r="F103" s="1314"/>
      <c r="G103" s="1314"/>
      <c r="H103" s="1314"/>
      <c r="I103" s="1314"/>
      <c r="J103" s="1314"/>
      <c r="K103" s="1314"/>
      <c r="L103" s="1314"/>
    </row>
    <row r="104" spans="2:24">
      <c r="B104" s="1313"/>
      <c r="C104" s="1317"/>
      <c r="D104" s="1313"/>
      <c r="E104" s="1313"/>
      <c r="F104" s="1313"/>
      <c r="G104" s="1313"/>
      <c r="H104" s="1317"/>
      <c r="I104" s="1317"/>
      <c r="J104" s="1317"/>
      <c r="K104" s="1313"/>
      <c r="L104" s="1317"/>
    </row>
  </sheetData>
  <mergeCells count="32">
    <mergeCell ref="K3:K4"/>
    <mergeCell ref="L3:L4"/>
    <mergeCell ref="B3:B5"/>
    <mergeCell ref="C3:C4"/>
    <mergeCell ref="D3:D4"/>
    <mergeCell ref="E3:E4"/>
    <mergeCell ref="F3:I3"/>
    <mergeCell ref="J3:J4"/>
    <mergeCell ref="J61:J62"/>
    <mergeCell ref="K61:K62"/>
    <mergeCell ref="L61:L62"/>
    <mergeCell ref="B61:B63"/>
    <mergeCell ref="C61:C62"/>
    <mergeCell ref="D61:D62"/>
    <mergeCell ref="E61:E62"/>
    <mergeCell ref="F61:I61"/>
    <mergeCell ref="AF4:AF6"/>
    <mergeCell ref="AG4:AG5"/>
    <mergeCell ref="AH4:AH5"/>
    <mergeCell ref="AI4:AI5"/>
    <mergeCell ref="AJ4:AM4"/>
    <mergeCell ref="AN4:AN5"/>
    <mergeCell ref="AO4:AO5"/>
    <mergeCell ref="AP4:AP5"/>
    <mergeCell ref="AQ4:AQ6"/>
    <mergeCell ref="AR4:AR5"/>
    <mergeCell ref="BA4:BA5"/>
    <mergeCell ref="AS4:AS5"/>
    <mergeCell ref="AT4:AT5"/>
    <mergeCell ref="AU4:AX4"/>
    <mergeCell ref="AY4:AY5"/>
    <mergeCell ref="AZ4:AZ5"/>
  </mergeCells>
  <phoneticPr fontId="16"/>
  <conditionalFormatting sqref="AR7:BA46">
    <cfRule type="cellIs" dxfId="0" priority="1" operator="notEqual">
      <formula>0</formula>
    </cfRule>
  </conditionalFormatting>
  <pageMargins left="0.7" right="0.7" top="0.75" bottom="0.75" header="0.3" footer="0.3"/>
  <pageSetup paperSize="9" scale="57" orientation="landscape" r:id="rId1"/>
  <ignoredErrors>
    <ignoredError sqref="D8:L26 L44 F44:J44 D45:L45 E44 K44 D28:L43 D27:I27 K27:L27" formula="1"/>
  </ignoredError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2">
    <tabColor rgb="FFFFFF00"/>
    <pageSetUpPr fitToPage="1"/>
  </sheetPr>
  <dimension ref="A1:Y59"/>
  <sheetViews>
    <sheetView showGridLines="0" topLeftCell="A38" zoomScale="115" zoomScaleNormal="115" zoomScaleSheetLayoutView="100" workbookViewId="0">
      <selection activeCell="W14" sqref="W14"/>
    </sheetView>
  </sheetViews>
  <sheetFormatPr defaultColWidth="9" defaultRowHeight="11"/>
  <cols>
    <col min="1" max="1" width="5.453125" style="14" customWidth="1"/>
    <col min="2" max="2" width="4.1796875" style="14" customWidth="1"/>
    <col min="3" max="3" width="8.81640625" style="14" customWidth="1"/>
    <col min="4" max="17" width="9.453125" style="14" customWidth="1"/>
    <col min="18" max="21" width="9" style="14"/>
    <col min="22" max="22" width="8.1796875" style="14" customWidth="1"/>
    <col min="23" max="23" width="9.453125" style="14" customWidth="1"/>
    <col min="24" max="16384" width="9" style="14"/>
  </cols>
  <sheetData>
    <row r="1" spans="1:25" ht="17.5">
      <c r="B1" s="1065" t="s">
        <v>53</v>
      </c>
    </row>
    <row r="2" spans="1:25">
      <c r="C2" s="14" t="s">
        <v>54</v>
      </c>
    </row>
    <row r="5" spans="1:25" ht="11.5" thickBot="1"/>
    <row r="6" spans="1:25" ht="15" customHeight="1">
      <c r="A6" s="15"/>
      <c r="B6" s="1425" t="s">
        <v>55</v>
      </c>
      <c r="C6" s="1426"/>
      <c r="D6" s="1433" t="s">
        <v>56</v>
      </c>
      <c r="E6" s="1434"/>
      <c r="F6" s="1434"/>
      <c r="G6" s="1434"/>
      <c r="H6" s="1434"/>
      <c r="I6" s="1434"/>
      <c r="J6" s="1434"/>
      <c r="K6" s="1434"/>
      <c r="L6" s="1434"/>
      <c r="M6" s="1434"/>
      <c r="N6" s="1434"/>
      <c r="O6" s="1434"/>
      <c r="P6" s="1434"/>
      <c r="Q6" s="1434"/>
      <c r="R6" s="1434"/>
      <c r="S6" s="1435"/>
      <c r="X6" s="1422"/>
    </row>
    <row r="7" spans="1:25" ht="13.5" customHeight="1" thickBot="1">
      <c r="A7" s="15"/>
      <c r="B7" s="1427"/>
      <c r="C7" s="1428"/>
      <c r="D7" s="972" t="s">
        <v>58</v>
      </c>
      <c r="E7" s="834" t="s">
        <v>59</v>
      </c>
      <c r="F7" s="834" t="s">
        <v>60</v>
      </c>
      <c r="G7" s="834" t="s">
        <v>61</v>
      </c>
      <c r="H7" s="834" t="s">
        <v>62</v>
      </c>
      <c r="I7" s="834" t="s">
        <v>63</v>
      </c>
      <c r="J7" s="834" t="s">
        <v>64</v>
      </c>
      <c r="K7" s="973" t="s">
        <v>65</v>
      </c>
      <c r="L7" s="973" t="s">
        <v>66</v>
      </c>
      <c r="M7" s="973" t="s">
        <v>67</v>
      </c>
      <c r="N7" s="834" t="s">
        <v>68</v>
      </c>
      <c r="O7" s="834" t="s">
        <v>69</v>
      </c>
      <c r="P7" s="834" t="s">
        <v>70</v>
      </c>
      <c r="Q7" s="973" t="s">
        <v>71</v>
      </c>
      <c r="R7" s="973" t="s">
        <v>72</v>
      </c>
      <c r="S7" s="825" t="s">
        <v>73</v>
      </c>
      <c r="X7" s="1422"/>
      <c r="Y7" s="1340"/>
    </row>
    <row r="8" spans="1:25" ht="14.25" customHeight="1">
      <c r="A8" s="15"/>
      <c r="B8" s="23">
        <v>1</v>
      </c>
      <c r="C8" s="16" t="s">
        <v>74</v>
      </c>
      <c r="D8" s="813" t="s">
        <v>75</v>
      </c>
      <c r="E8" s="835"/>
      <c r="F8" s="835"/>
      <c r="G8" s="835"/>
      <c r="H8" s="835" t="s">
        <v>76</v>
      </c>
      <c r="I8" s="835" t="s">
        <v>75</v>
      </c>
      <c r="J8" s="836" t="s">
        <v>76</v>
      </c>
      <c r="K8" s="836" t="s">
        <v>76</v>
      </c>
      <c r="L8" s="811" t="s">
        <v>76</v>
      </c>
      <c r="M8" s="811" t="s">
        <v>76</v>
      </c>
      <c r="N8" s="836" t="s">
        <v>76</v>
      </c>
      <c r="O8" s="835"/>
      <c r="P8" s="836" t="s">
        <v>77</v>
      </c>
      <c r="Q8" s="811" t="s">
        <v>78</v>
      </c>
      <c r="R8" s="16"/>
      <c r="S8" s="820"/>
      <c r="X8" s="1341"/>
      <c r="Y8" s="1341"/>
    </row>
    <row r="9" spans="1:25" ht="14.25" customHeight="1">
      <c r="A9" s="15"/>
      <c r="B9" s="24">
        <v>2</v>
      </c>
      <c r="C9" s="17" t="s">
        <v>80</v>
      </c>
      <c r="D9" s="814" t="s">
        <v>75</v>
      </c>
      <c r="E9" s="836"/>
      <c r="F9" s="836"/>
      <c r="G9" s="836"/>
      <c r="H9" s="836"/>
      <c r="I9" s="836" t="s">
        <v>76</v>
      </c>
      <c r="J9" s="836"/>
      <c r="K9" s="17"/>
      <c r="L9" s="17"/>
      <c r="M9" s="17"/>
      <c r="N9" s="836" t="s">
        <v>77</v>
      </c>
      <c r="O9" s="836"/>
      <c r="P9" s="836"/>
      <c r="Q9" s="17"/>
      <c r="R9" s="17"/>
      <c r="S9" s="821" t="s">
        <v>78</v>
      </c>
      <c r="X9" s="1341"/>
      <c r="Y9" s="1341"/>
    </row>
    <row r="10" spans="1:25" ht="14.25" customHeight="1">
      <c r="A10" s="15"/>
      <c r="B10" s="24">
        <v>3</v>
      </c>
      <c r="C10" s="17" t="s">
        <v>81</v>
      </c>
      <c r="D10" s="814" t="s">
        <v>76</v>
      </c>
      <c r="E10" s="836" t="s">
        <v>76</v>
      </c>
      <c r="F10" s="836" t="s">
        <v>76</v>
      </c>
      <c r="G10" s="836" t="s">
        <v>76</v>
      </c>
      <c r="H10" s="836" t="s">
        <v>76</v>
      </c>
      <c r="I10" s="836" t="s">
        <v>76</v>
      </c>
      <c r="J10" s="836" t="s">
        <v>76</v>
      </c>
      <c r="K10" s="836" t="s">
        <v>76</v>
      </c>
      <c r="L10" s="17" t="s">
        <v>76</v>
      </c>
      <c r="M10" s="836" t="s">
        <v>76</v>
      </c>
      <c r="N10" s="836" t="s">
        <v>75</v>
      </c>
      <c r="O10" s="836" t="s">
        <v>76</v>
      </c>
      <c r="P10" s="836" t="s">
        <v>76</v>
      </c>
      <c r="Q10" s="836" t="s">
        <v>76</v>
      </c>
      <c r="R10" s="17" t="s">
        <v>77</v>
      </c>
      <c r="S10" s="821" t="s">
        <v>78</v>
      </c>
      <c r="X10" s="1341"/>
      <c r="Y10" s="1341"/>
    </row>
    <row r="11" spans="1:25" ht="14.25" customHeight="1">
      <c r="A11" s="15"/>
      <c r="B11" s="24">
        <v>4</v>
      </c>
      <c r="C11" s="17" t="s">
        <v>83</v>
      </c>
      <c r="D11" s="814" t="s">
        <v>76</v>
      </c>
      <c r="E11" s="836" t="s">
        <v>76</v>
      </c>
      <c r="F11" s="836" t="s">
        <v>76</v>
      </c>
      <c r="G11" s="836" t="s">
        <v>76</v>
      </c>
      <c r="H11" s="836" t="s">
        <v>76</v>
      </c>
      <c r="I11" s="836" t="s">
        <v>76</v>
      </c>
      <c r="J11" s="836" t="s">
        <v>76</v>
      </c>
      <c r="K11" s="836" t="s">
        <v>76</v>
      </c>
      <c r="L11" s="17" t="s">
        <v>76</v>
      </c>
      <c r="M11" s="836" t="s">
        <v>76</v>
      </c>
      <c r="N11" s="836" t="s">
        <v>76</v>
      </c>
      <c r="O11" s="836" t="s">
        <v>76</v>
      </c>
      <c r="P11" s="836" t="s">
        <v>76</v>
      </c>
      <c r="Q11" s="836" t="s">
        <v>76</v>
      </c>
      <c r="R11" s="17" t="s">
        <v>77</v>
      </c>
      <c r="S11" s="821" t="s">
        <v>78</v>
      </c>
      <c r="X11" s="1341"/>
      <c r="Y11" s="1341"/>
    </row>
    <row r="12" spans="1:25" ht="14.25" customHeight="1">
      <c r="A12" s="15"/>
      <c r="B12" s="24">
        <v>5</v>
      </c>
      <c r="C12" s="17" t="s">
        <v>84</v>
      </c>
      <c r="D12" s="814" t="s">
        <v>76</v>
      </c>
      <c r="E12" s="836" t="s">
        <v>76</v>
      </c>
      <c r="F12" s="836" t="s">
        <v>76</v>
      </c>
      <c r="G12" s="836" t="s">
        <v>76</v>
      </c>
      <c r="H12" s="836" t="s">
        <v>76</v>
      </c>
      <c r="I12" s="836" t="s">
        <v>76</v>
      </c>
      <c r="J12" s="836" t="s">
        <v>76</v>
      </c>
      <c r="K12" s="836" t="s">
        <v>76</v>
      </c>
      <c r="L12" s="17" t="s">
        <v>76</v>
      </c>
      <c r="M12" s="836" t="s">
        <v>76</v>
      </c>
      <c r="N12" s="836" t="s">
        <v>76</v>
      </c>
      <c r="O12" s="836" t="s">
        <v>76</v>
      </c>
      <c r="P12" s="836" t="s">
        <v>76</v>
      </c>
      <c r="Q12" s="836" t="s">
        <v>76</v>
      </c>
      <c r="R12" s="17" t="s">
        <v>77</v>
      </c>
      <c r="S12" s="821" t="s">
        <v>78</v>
      </c>
      <c r="X12" s="1341"/>
      <c r="Y12" s="1341"/>
    </row>
    <row r="13" spans="1:25" ht="14.25" customHeight="1">
      <c r="A13" s="15"/>
      <c r="B13" s="24">
        <v>6</v>
      </c>
      <c r="C13" s="17" t="s">
        <v>85</v>
      </c>
      <c r="D13" s="814" t="s">
        <v>76</v>
      </c>
      <c r="E13" s="836" t="s">
        <v>76</v>
      </c>
      <c r="F13" s="836"/>
      <c r="G13" s="836"/>
      <c r="H13" s="836"/>
      <c r="I13" s="836"/>
      <c r="J13" s="836" t="s">
        <v>76</v>
      </c>
      <c r="K13" s="17"/>
      <c r="L13" s="17"/>
      <c r="M13" s="17"/>
      <c r="N13" s="836" t="s">
        <v>77</v>
      </c>
      <c r="O13" s="836"/>
      <c r="P13" s="836"/>
      <c r="Q13" s="17"/>
      <c r="R13" s="17"/>
      <c r="S13" s="821" t="s">
        <v>78</v>
      </c>
      <c r="X13" s="1341"/>
      <c r="Y13" s="1341"/>
    </row>
    <row r="14" spans="1:25" ht="14.25" customHeight="1">
      <c r="A14" s="15"/>
      <c r="B14" s="24">
        <v>7</v>
      </c>
      <c r="C14" s="17" t="s">
        <v>86</v>
      </c>
      <c r="D14" s="814" t="s">
        <v>76</v>
      </c>
      <c r="E14" s="836" t="s">
        <v>76</v>
      </c>
      <c r="F14" s="836" t="s">
        <v>76</v>
      </c>
      <c r="G14" s="836" t="s">
        <v>76</v>
      </c>
      <c r="H14" s="836" t="s">
        <v>76</v>
      </c>
      <c r="I14" s="836" t="s">
        <v>76</v>
      </c>
      <c r="J14" s="836" t="s">
        <v>76</v>
      </c>
      <c r="K14" s="836" t="s">
        <v>76</v>
      </c>
      <c r="L14" s="17" t="s">
        <v>76</v>
      </c>
      <c r="M14" s="836" t="s">
        <v>76</v>
      </c>
      <c r="N14" s="836" t="s">
        <v>76</v>
      </c>
      <c r="O14" s="836" t="s">
        <v>76</v>
      </c>
      <c r="P14" s="836" t="s">
        <v>76</v>
      </c>
      <c r="Q14" s="836" t="s">
        <v>76</v>
      </c>
      <c r="R14" s="17" t="s">
        <v>77</v>
      </c>
      <c r="S14" s="821" t="s">
        <v>78</v>
      </c>
      <c r="X14" s="1341"/>
      <c r="Y14" s="1341"/>
    </row>
    <row r="15" spans="1:25" ht="14.25" customHeight="1">
      <c r="A15" s="15"/>
      <c r="B15" s="24">
        <v>8</v>
      </c>
      <c r="C15" s="17" t="s">
        <v>87</v>
      </c>
      <c r="D15" s="814" t="s">
        <v>76</v>
      </c>
      <c r="E15" s="836"/>
      <c r="F15" s="836"/>
      <c r="G15" s="836"/>
      <c r="H15" s="836"/>
      <c r="I15" s="836" t="s">
        <v>76</v>
      </c>
      <c r="J15" s="836"/>
      <c r="K15" s="17"/>
      <c r="L15" s="17"/>
      <c r="M15" s="836" t="s">
        <v>75</v>
      </c>
      <c r="N15" s="836" t="s">
        <v>77</v>
      </c>
      <c r="O15" s="836"/>
      <c r="P15" s="836"/>
      <c r="Q15" s="17"/>
      <c r="R15" s="17"/>
      <c r="S15" s="821" t="s">
        <v>78</v>
      </c>
      <c r="X15" s="1341"/>
      <c r="Y15" s="1341"/>
    </row>
    <row r="16" spans="1:25" ht="14.25" customHeight="1">
      <c r="A16" s="15"/>
      <c r="B16" s="24">
        <v>9</v>
      </c>
      <c r="C16" s="17" t="s">
        <v>88</v>
      </c>
      <c r="D16" s="814" t="s">
        <v>76</v>
      </c>
      <c r="E16" s="836" t="s">
        <v>76</v>
      </c>
      <c r="F16" s="836" t="s">
        <v>76</v>
      </c>
      <c r="G16" s="836" t="s">
        <v>76</v>
      </c>
      <c r="H16" s="836" t="s">
        <v>76</v>
      </c>
      <c r="I16" s="836" t="s">
        <v>76</v>
      </c>
      <c r="J16" s="836" t="s">
        <v>76</v>
      </c>
      <c r="K16" s="836" t="s">
        <v>76</v>
      </c>
      <c r="L16" s="17" t="s">
        <v>76</v>
      </c>
      <c r="M16" s="836" t="s">
        <v>76</v>
      </c>
      <c r="N16" s="836" t="s">
        <v>76</v>
      </c>
      <c r="O16" s="836" t="s">
        <v>76</v>
      </c>
      <c r="P16" s="836" t="s">
        <v>76</v>
      </c>
      <c r="Q16" s="836" t="s">
        <v>76</v>
      </c>
      <c r="R16" s="17" t="s">
        <v>77</v>
      </c>
      <c r="S16" s="821" t="s">
        <v>78</v>
      </c>
      <c r="X16" s="1341"/>
      <c r="Y16" s="1341"/>
    </row>
    <row r="17" spans="1:25" ht="14.25" customHeight="1">
      <c r="A17" s="15"/>
      <c r="B17" s="25">
        <v>10</v>
      </c>
      <c r="C17" s="17" t="s">
        <v>89</v>
      </c>
      <c r="D17" s="814" t="s">
        <v>75</v>
      </c>
      <c r="E17" s="836" t="s">
        <v>76</v>
      </c>
      <c r="F17" s="836" t="s">
        <v>76</v>
      </c>
      <c r="G17" s="836" t="s">
        <v>76</v>
      </c>
      <c r="H17" s="836" t="s">
        <v>76</v>
      </c>
      <c r="I17" s="836" t="s">
        <v>76</v>
      </c>
      <c r="J17" s="836" t="s">
        <v>76</v>
      </c>
      <c r="K17" s="836" t="s">
        <v>76</v>
      </c>
      <c r="L17" s="17" t="s">
        <v>76</v>
      </c>
      <c r="M17" s="836" t="s">
        <v>76</v>
      </c>
      <c r="N17" s="836" t="s">
        <v>76</v>
      </c>
      <c r="O17" s="836" t="s">
        <v>76</v>
      </c>
      <c r="P17" s="836" t="s">
        <v>76</v>
      </c>
      <c r="Q17" s="836" t="s">
        <v>76</v>
      </c>
      <c r="R17" s="17" t="s">
        <v>77</v>
      </c>
      <c r="S17" s="821" t="s">
        <v>78</v>
      </c>
      <c r="X17" s="1341"/>
      <c r="Y17" s="1341"/>
    </row>
    <row r="18" spans="1:25" ht="14.25" customHeight="1">
      <c r="A18" s="15"/>
      <c r="B18" s="25">
        <v>11</v>
      </c>
      <c r="C18" s="17" t="s">
        <v>91</v>
      </c>
      <c r="D18" s="814" t="s">
        <v>76</v>
      </c>
      <c r="E18" s="836"/>
      <c r="F18" s="836" t="s">
        <v>76</v>
      </c>
      <c r="G18" s="836" t="s">
        <v>76</v>
      </c>
      <c r="H18" s="836" t="s">
        <v>76</v>
      </c>
      <c r="I18" s="836" t="s">
        <v>76</v>
      </c>
      <c r="J18" s="836" t="s">
        <v>76</v>
      </c>
      <c r="K18" s="836" t="s">
        <v>76</v>
      </c>
      <c r="L18" s="17"/>
      <c r="M18" s="836" t="s">
        <v>76</v>
      </c>
      <c r="N18" s="836" t="s">
        <v>76</v>
      </c>
      <c r="O18" s="836" t="s">
        <v>76</v>
      </c>
      <c r="P18" s="836" t="s">
        <v>76</v>
      </c>
      <c r="Q18" s="836" t="s">
        <v>76</v>
      </c>
      <c r="R18" s="17" t="s">
        <v>77</v>
      </c>
      <c r="S18" s="821" t="s">
        <v>78</v>
      </c>
      <c r="X18" s="1341"/>
      <c r="Y18" s="1341"/>
    </row>
    <row r="19" spans="1:25" ht="14.25" customHeight="1">
      <c r="A19" s="15"/>
      <c r="B19" s="25">
        <v>12</v>
      </c>
      <c r="C19" s="17" t="s">
        <v>92</v>
      </c>
      <c r="D19" s="814" t="s">
        <v>76</v>
      </c>
      <c r="E19" s="836" t="s">
        <v>76</v>
      </c>
      <c r="F19" s="836" t="s">
        <v>76</v>
      </c>
      <c r="G19" s="836" t="s">
        <v>76</v>
      </c>
      <c r="H19" s="836" t="s">
        <v>76</v>
      </c>
      <c r="I19" s="836" t="s">
        <v>75</v>
      </c>
      <c r="J19" s="836" t="s">
        <v>76</v>
      </c>
      <c r="K19" s="836" t="s">
        <v>76</v>
      </c>
      <c r="L19" s="17" t="s">
        <v>76</v>
      </c>
      <c r="M19" s="836" t="s">
        <v>76</v>
      </c>
      <c r="N19" s="836" t="s">
        <v>76</v>
      </c>
      <c r="O19" s="17" t="s">
        <v>77</v>
      </c>
      <c r="P19" s="836" t="s">
        <v>76</v>
      </c>
      <c r="Q19" s="836" t="s">
        <v>76</v>
      </c>
      <c r="R19" s="836" t="s">
        <v>76</v>
      </c>
      <c r="S19" s="821" t="s">
        <v>78</v>
      </c>
      <c r="X19" s="1341"/>
      <c r="Y19" s="1341"/>
    </row>
    <row r="20" spans="1:25" ht="14.25" customHeight="1">
      <c r="A20" s="15"/>
      <c r="B20" s="25">
        <v>13</v>
      </c>
      <c r="C20" s="17" t="s">
        <v>93</v>
      </c>
      <c r="D20" s="814" t="s">
        <v>76</v>
      </c>
      <c r="E20" s="836" t="s">
        <v>76</v>
      </c>
      <c r="F20" s="836" t="s">
        <v>76</v>
      </c>
      <c r="G20" s="836" t="s">
        <v>76</v>
      </c>
      <c r="H20" s="836" t="s">
        <v>76</v>
      </c>
      <c r="I20" s="836" t="s">
        <v>76</v>
      </c>
      <c r="J20" s="836" t="s">
        <v>76</v>
      </c>
      <c r="K20" s="836" t="s">
        <v>76</v>
      </c>
      <c r="L20" s="17" t="s">
        <v>76</v>
      </c>
      <c r="M20" s="836" t="s">
        <v>76</v>
      </c>
      <c r="N20" s="836" t="s">
        <v>76</v>
      </c>
      <c r="O20" s="836" t="s">
        <v>76</v>
      </c>
      <c r="P20" s="836" t="s">
        <v>76</v>
      </c>
      <c r="Q20" s="836" t="s">
        <v>76</v>
      </c>
      <c r="R20" s="17" t="s">
        <v>77</v>
      </c>
      <c r="S20" s="821" t="s">
        <v>78</v>
      </c>
      <c r="X20" s="1341"/>
      <c r="Y20" s="1341"/>
    </row>
    <row r="21" spans="1:25" ht="14.25" customHeight="1">
      <c r="A21" s="15"/>
      <c r="B21" s="25">
        <v>14</v>
      </c>
      <c r="C21" s="17" t="s">
        <v>94</v>
      </c>
      <c r="D21" s="814" t="s">
        <v>76</v>
      </c>
      <c r="E21" s="836" t="s">
        <v>76</v>
      </c>
      <c r="F21" s="836" t="s">
        <v>76</v>
      </c>
      <c r="G21" s="836" t="s">
        <v>76</v>
      </c>
      <c r="H21" s="836" t="s">
        <v>76</v>
      </c>
      <c r="I21" s="836" t="s">
        <v>76</v>
      </c>
      <c r="J21" s="836" t="s">
        <v>76</v>
      </c>
      <c r="K21" s="836" t="s">
        <v>76</v>
      </c>
      <c r="L21" s="17" t="s">
        <v>76</v>
      </c>
      <c r="M21" s="836" t="s">
        <v>76</v>
      </c>
      <c r="N21" s="836" t="s">
        <v>76</v>
      </c>
      <c r="O21" s="836" t="s">
        <v>76</v>
      </c>
      <c r="P21" s="836" t="s">
        <v>76</v>
      </c>
      <c r="Q21" s="836" t="s">
        <v>76</v>
      </c>
      <c r="R21" s="17" t="s">
        <v>77</v>
      </c>
      <c r="S21" s="821" t="s">
        <v>78</v>
      </c>
      <c r="X21" s="1341"/>
      <c r="Y21" s="1341"/>
    </row>
    <row r="22" spans="1:25" ht="14.25" customHeight="1">
      <c r="A22" s="15"/>
      <c r="B22" s="25">
        <v>15</v>
      </c>
      <c r="C22" s="17" t="s">
        <v>95</v>
      </c>
      <c r="D22" s="814" t="s">
        <v>75</v>
      </c>
      <c r="E22" s="836"/>
      <c r="F22" s="836"/>
      <c r="G22" s="836"/>
      <c r="H22" s="836"/>
      <c r="I22" s="836" t="s">
        <v>75</v>
      </c>
      <c r="J22" s="836"/>
      <c r="K22" s="17"/>
      <c r="L22" s="17"/>
      <c r="M22" s="17"/>
      <c r="N22" s="836" t="s">
        <v>77</v>
      </c>
      <c r="O22" s="836"/>
      <c r="P22" s="836"/>
      <c r="Q22" s="17"/>
      <c r="R22" s="17"/>
      <c r="S22" s="821" t="s">
        <v>78</v>
      </c>
      <c r="X22" s="1341"/>
      <c r="Y22" s="1341"/>
    </row>
    <row r="23" spans="1:25" ht="14.25" customHeight="1">
      <c r="A23" s="15"/>
      <c r="B23" s="25">
        <v>16</v>
      </c>
      <c r="C23" s="17" t="s">
        <v>96</v>
      </c>
      <c r="D23" s="814" t="s">
        <v>76</v>
      </c>
      <c r="E23" s="836" t="s">
        <v>76</v>
      </c>
      <c r="F23" s="836" t="s">
        <v>76</v>
      </c>
      <c r="G23" s="836" t="s">
        <v>76</v>
      </c>
      <c r="H23" s="738" t="s">
        <v>76</v>
      </c>
      <c r="I23" s="836" t="s">
        <v>76</v>
      </c>
      <c r="J23" s="836" t="s">
        <v>76</v>
      </c>
      <c r="K23" s="836" t="s">
        <v>76</v>
      </c>
      <c r="L23" s="17" t="s">
        <v>76</v>
      </c>
      <c r="M23" s="836" t="s">
        <v>76</v>
      </c>
      <c r="N23" s="836" t="s">
        <v>76</v>
      </c>
      <c r="O23" s="836" t="s">
        <v>76</v>
      </c>
      <c r="P23" s="836" t="s">
        <v>76</v>
      </c>
      <c r="Q23" s="836" t="s">
        <v>76</v>
      </c>
      <c r="R23" s="17" t="s">
        <v>77</v>
      </c>
      <c r="S23" s="821" t="s">
        <v>78</v>
      </c>
      <c r="X23" s="1341"/>
      <c r="Y23" s="1341"/>
    </row>
    <row r="24" spans="1:25" ht="14.25" customHeight="1">
      <c r="A24" s="15"/>
      <c r="B24" s="25">
        <v>17</v>
      </c>
      <c r="C24" s="17" t="s">
        <v>97</v>
      </c>
      <c r="D24" s="814" t="s">
        <v>76</v>
      </c>
      <c r="E24" s="836" t="s">
        <v>76</v>
      </c>
      <c r="F24" s="836" t="s">
        <v>76</v>
      </c>
      <c r="G24" s="836" t="s">
        <v>75</v>
      </c>
      <c r="H24" s="836" t="s">
        <v>76</v>
      </c>
      <c r="I24" s="836" t="s">
        <v>76</v>
      </c>
      <c r="J24" s="836" t="s">
        <v>76</v>
      </c>
      <c r="K24" s="836" t="s">
        <v>76</v>
      </c>
      <c r="L24" s="17" t="s">
        <v>76</v>
      </c>
      <c r="M24" s="836" t="s">
        <v>76</v>
      </c>
      <c r="N24" s="836" t="s">
        <v>76</v>
      </c>
      <c r="O24" s="836" t="s">
        <v>76</v>
      </c>
      <c r="P24" s="836" t="s">
        <v>76</v>
      </c>
      <c r="Q24" s="836" t="s">
        <v>76</v>
      </c>
      <c r="R24" s="17" t="s">
        <v>77</v>
      </c>
      <c r="S24" s="821" t="s">
        <v>78</v>
      </c>
      <c r="X24" s="1341"/>
      <c r="Y24" s="1341"/>
    </row>
    <row r="25" spans="1:25" ht="14.25" customHeight="1">
      <c r="A25" s="15"/>
      <c r="B25" s="25">
        <v>18</v>
      </c>
      <c r="C25" s="17" t="s">
        <v>98</v>
      </c>
      <c r="D25" s="814" t="s">
        <v>75</v>
      </c>
      <c r="E25" s="836"/>
      <c r="F25" s="836"/>
      <c r="G25" s="836"/>
      <c r="H25" s="836"/>
      <c r="I25" s="836" t="s">
        <v>75</v>
      </c>
      <c r="J25" s="836"/>
      <c r="K25" s="17"/>
      <c r="L25" s="17"/>
      <c r="M25" s="17"/>
      <c r="N25" s="836" t="s">
        <v>77</v>
      </c>
      <c r="O25" s="836"/>
      <c r="P25" s="836"/>
      <c r="Q25" s="17"/>
      <c r="R25" s="17"/>
      <c r="S25" s="821" t="s">
        <v>78</v>
      </c>
      <c r="X25" s="1341"/>
      <c r="Y25" s="1341"/>
    </row>
    <row r="26" spans="1:25" ht="14.25" customHeight="1">
      <c r="A26" s="15"/>
      <c r="B26" s="25">
        <v>19</v>
      </c>
      <c r="C26" s="17" t="s">
        <v>99</v>
      </c>
      <c r="D26" s="814" t="s">
        <v>76</v>
      </c>
      <c r="E26" s="836" t="s">
        <v>76</v>
      </c>
      <c r="F26" s="836" t="s">
        <v>76</v>
      </c>
      <c r="G26" s="836" t="s">
        <v>76</v>
      </c>
      <c r="H26" s="836" t="s">
        <v>76</v>
      </c>
      <c r="I26" s="836" t="s">
        <v>76</v>
      </c>
      <c r="J26" s="836" t="s">
        <v>76</v>
      </c>
      <c r="K26" s="836" t="s">
        <v>76</v>
      </c>
      <c r="L26" s="836" t="s">
        <v>76</v>
      </c>
      <c r="M26" s="836" t="s">
        <v>76</v>
      </c>
      <c r="N26" s="836" t="s">
        <v>76</v>
      </c>
      <c r="O26" s="836" t="s">
        <v>77</v>
      </c>
      <c r="P26" s="836"/>
      <c r="Q26" s="17"/>
      <c r="R26" s="17"/>
      <c r="S26" s="821" t="s">
        <v>78</v>
      </c>
      <c r="X26" s="1341"/>
      <c r="Y26" s="1341"/>
    </row>
    <row r="27" spans="1:25" ht="14.25" customHeight="1">
      <c r="A27" s="15"/>
      <c r="B27" s="25">
        <v>20</v>
      </c>
      <c r="C27" s="17" t="s">
        <v>100</v>
      </c>
      <c r="D27" s="814" t="s">
        <v>76</v>
      </c>
      <c r="E27" s="836"/>
      <c r="F27" s="836"/>
      <c r="G27" s="836"/>
      <c r="H27" s="836"/>
      <c r="I27" s="836" t="s">
        <v>75</v>
      </c>
      <c r="J27" s="836"/>
      <c r="K27" s="17"/>
      <c r="L27" s="17"/>
      <c r="M27" s="17"/>
      <c r="N27" s="836" t="s">
        <v>77</v>
      </c>
      <c r="O27" s="836"/>
      <c r="P27" s="836"/>
      <c r="Q27" s="17"/>
      <c r="R27" s="17"/>
      <c r="S27" s="821" t="s">
        <v>78</v>
      </c>
      <c r="X27" s="1341"/>
      <c r="Y27" s="1341"/>
    </row>
    <row r="28" spans="1:25" ht="14.25" customHeight="1">
      <c r="A28" s="15"/>
      <c r="B28" s="25">
        <v>21</v>
      </c>
      <c r="C28" s="17" t="s">
        <v>101</v>
      </c>
      <c r="D28" s="814" t="s">
        <v>76</v>
      </c>
      <c r="E28" s="836"/>
      <c r="F28" s="836"/>
      <c r="G28" s="836"/>
      <c r="H28" s="836"/>
      <c r="I28" s="836"/>
      <c r="J28" s="836" t="s">
        <v>75</v>
      </c>
      <c r="K28" s="17"/>
      <c r="L28" s="17"/>
      <c r="M28" s="17"/>
      <c r="N28" s="836" t="s">
        <v>77</v>
      </c>
      <c r="O28" s="836"/>
      <c r="P28" s="836"/>
      <c r="Q28" s="17"/>
      <c r="R28" s="17"/>
      <c r="S28" s="821" t="s">
        <v>78</v>
      </c>
      <c r="X28" s="1341"/>
      <c r="Y28" s="1341"/>
    </row>
    <row r="29" spans="1:25" ht="14.25" customHeight="1">
      <c r="A29" s="15"/>
      <c r="B29" s="25">
        <v>22</v>
      </c>
      <c r="C29" s="17" t="s">
        <v>102</v>
      </c>
      <c r="D29" s="814" t="s">
        <v>76</v>
      </c>
      <c r="E29" s="836" t="s">
        <v>76</v>
      </c>
      <c r="F29" s="836" t="s">
        <v>76</v>
      </c>
      <c r="G29" s="836"/>
      <c r="H29" s="836" t="s">
        <v>76</v>
      </c>
      <c r="I29" s="836" t="s">
        <v>76</v>
      </c>
      <c r="J29" s="836" t="s">
        <v>76</v>
      </c>
      <c r="K29" s="836" t="s">
        <v>76</v>
      </c>
      <c r="L29" s="17" t="s">
        <v>76</v>
      </c>
      <c r="M29" s="836" t="s">
        <v>76</v>
      </c>
      <c r="N29" s="836" t="s">
        <v>76</v>
      </c>
      <c r="O29" s="836" t="s">
        <v>76</v>
      </c>
      <c r="P29" s="836" t="s">
        <v>76</v>
      </c>
      <c r="Q29" s="836" t="s">
        <v>76</v>
      </c>
      <c r="R29" s="17" t="s">
        <v>77</v>
      </c>
      <c r="S29" s="821" t="s">
        <v>78</v>
      </c>
      <c r="X29" s="1341"/>
      <c r="Y29" s="1341"/>
    </row>
    <row r="30" spans="1:25" ht="14.25" customHeight="1">
      <c r="A30" s="15"/>
      <c r="B30" s="25">
        <v>23</v>
      </c>
      <c r="C30" s="17" t="s">
        <v>103</v>
      </c>
      <c r="D30" s="814" t="s">
        <v>76</v>
      </c>
      <c r="E30" s="836" t="s">
        <v>76</v>
      </c>
      <c r="F30" s="836" t="s">
        <v>76</v>
      </c>
      <c r="G30" s="836"/>
      <c r="H30" s="836" t="s">
        <v>76</v>
      </c>
      <c r="I30" s="836" t="s">
        <v>76</v>
      </c>
      <c r="J30" s="836" t="s">
        <v>76</v>
      </c>
      <c r="K30" s="836" t="s">
        <v>76</v>
      </c>
      <c r="L30" s="17" t="s">
        <v>76</v>
      </c>
      <c r="M30" s="836" t="s">
        <v>76</v>
      </c>
      <c r="N30" s="836" t="s">
        <v>76</v>
      </c>
      <c r="O30" s="836" t="s">
        <v>76</v>
      </c>
      <c r="P30" s="836" t="s">
        <v>76</v>
      </c>
      <c r="Q30" s="836" t="s">
        <v>76</v>
      </c>
      <c r="R30" s="17" t="s">
        <v>77</v>
      </c>
      <c r="S30" s="821" t="s">
        <v>78</v>
      </c>
      <c r="X30" s="1341"/>
      <c r="Y30" s="1341"/>
    </row>
    <row r="31" spans="1:25" ht="14.25" customHeight="1">
      <c r="A31" s="15"/>
      <c r="B31" s="25">
        <v>24</v>
      </c>
      <c r="C31" s="17" t="s">
        <v>104</v>
      </c>
      <c r="D31" s="814" t="s">
        <v>75</v>
      </c>
      <c r="E31" s="836"/>
      <c r="F31" s="836"/>
      <c r="G31" s="836"/>
      <c r="H31" s="836" t="s">
        <v>76</v>
      </c>
      <c r="I31" s="836" t="s">
        <v>76</v>
      </c>
      <c r="J31" s="836" t="s">
        <v>76</v>
      </c>
      <c r="K31" s="836" t="s">
        <v>76</v>
      </c>
      <c r="L31" s="17" t="s">
        <v>76</v>
      </c>
      <c r="M31" s="836" t="s">
        <v>76</v>
      </c>
      <c r="N31" s="836" t="s">
        <v>76</v>
      </c>
      <c r="O31" s="836" t="s">
        <v>76</v>
      </c>
      <c r="P31" s="836" t="s">
        <v>76</v>
      </c>
      <c r="Q31" s="836" t="s">
        <v>76</v>
      </c>
      <c r="R31" s="17" t="s">
        <v>77</v>
      </c>
      <c r="S31" s="821" t="s">
        <v>78</v>
      </c>
      <c r="X31" s="1341"/>
      <c r="Y31" s="1341"/>
    </row>
    <row r="32" spans="1:25" ht="14.25" customHeight="1">
      <c r="A32" s="15"/>
      <c r="B32" s="25">
        <v>25</v>
      </c>
      <c r="C32" s="17" t="s">
        <v>105</v>
      </c>
      <c r="D32" s="814" t="s">
        <v>76</v>
      </c>
      <c r="E32" s="836" t="s">
        <v>76</v>
      </c>
      <c r="F32" s="836" t="s">
        <v>76</v>
      </c>
      <c r="G32" s="836" t="s">
        <v>76</v>
      </c>
      <c r="H32" s="836" t="s">
        <v>76</v>
      </c>
      <c r="I32" s="836" t="s">
        <v>76</v>
      </c>
      <c r="J32" s="836" t="s">
        <v>76</v>
      </c>
      <c r="K32" s="836" t="s">
        <v>76</v>
      </c>
      <c r="L32" s="17" t="s">
        <v>76</v>
      </c>
      <c r="M32" s="836" t="s">
        <v>76</v>
      </c>
      <c r="N32" s="836" t="s">
        <v>76</v>
      </c>
      <c r="O32" s="836" t="s">
        <v>76</v>
      </c>
      <c r="P32" s="836" t="s">
        <v>76</v>
      </c>
      <c r="Q32" s="836" t="s">
        <v>76</v>
      </c>
      <c r="R32" s="17" t="s">
        <v>77</v>
      </c>
      <c r="S32" s="821" t="s">
        <v>78</v>
      </c>
      <c r="X32" s="1341"/>
      <c r="Y32" s="1341"/>
    </row>
    <row r="33" spans="1:25" ht="14.25" customHeight="1">
      <c r="A33" s="15"/>
      <c r="B33" s="25">
        <v>26</v>
      </c>
      <c r="C33" s="17" t="s">
        <v>106</v>
      </c>
      <c r="D33" s="814" t="s">
        <v>76</v>
      </c>
      <c r="E33" s="836"/>
      <c r="F33" s="836" t="s">
        <v>76</v>
      </c>
      <c r="G33" s="836"/>
      <c r="H33" s="836"/>
      <c r="I33" s="836"/>
      <c r="J33" s="836"/>
      <c r="K33" s="17" t="s">
        <v>78</v>
      </c>
      <c r="L33" s="17"/>
      <c r="M33" s="17"/>
      <c r="N33" s="836"/>
      <c r="O33" s="836"/>
      <c r="P33" s="836"/>
      <c r="Q33" s="17"/>
      <c r="R33" s="17"/>
      <c r="S33" s="821"/>
      <c r="X33" s="1341"/>
      <c r="Y33" s="1341"/>
    </row>
    <row r="34" spans="1:25" ht="14.25" customHeight="1">
      <c r="A34" s="15"/>
      <c r="B34" s="25">
        <v>27</v>
      </c>
      <c r="C34" s="17" t="s">
        <v>107</v>
      </c>
      <c r="D34" s="814" t="s">
        <v>76</v>
      </c>
      <c r="E34" s="836"/>
      <c r="F34" s="836" t="s">
        <v>76</v>
      </c>
      <c r="G34" s="836"/>
      <c r="H34" s="836"/>
      <c r="I34" s="836"/>
      <c r="J34" s="836" t="s">
        <v>75</v>
      </c>
      <c r="K34" s="17"/>
      <c r="L34" s="17"/>
      <c r="M34" s="17"/>
      <c r="N34" s="836"/>
      <c r="O34" s="836" t="s">
        <v>78</v>
      </c>
      <c r="P34" s="836"/>
      <c r="Q34" s="17"/>
      <c r="R34" s="17"/>
      <c r="S34" s="821"/>
      <c r="X34" s="1341"/>
      <c r="Y34" s="1341"/>
    </row>
    <row r="35" spans="1:25" ht="14.25" customHeight="1">
      <c r="A35" s="15"/>
      <c r="B35" s="25">
        <v>28</v>
      </c>
      <c r="C35" s="17" t="s">
        <v>108</v>
      </c>
      <c r="D35" s="814" t="s">
        <v>76</v>
      </c>
      <c r="E35" s="836"/>
      <c r="F35" s="836"/>
      <c r="G35" s="836"/>
      <c r="H35" s="836"/>
      <c r="I35" s="836"/>
      <c r="J35" s="836"/>
      <c r="K35" s="836" t="s">
        <v>75</v>
      </c>
      <c r="L35" s="17"/>
      <c r="M35" s="17"/>
      <c r="N35" s="836"/>
      <c r="O35" s="836"/>
      <c r="P35" s="836" t="s">
        <v>78</v>
      </c>
      <c r="Q35" s="17"/>
      <c r="R35" s="17"/>
      <c r="S35" s="821"/>
      <c r="X35" s="1341"/>
      <c r="Y35" s="1341"/>
    </row>
    <row r="36" spans="1:25" ht="14.25" customHeight="1">
      <c r="A36" s="15"/>
      <c r="B36" s="25">
        <v>29</v>
      </c>
      <c r="C36" s="17" t="s">
        <v>109</v>
      </c>
      <c r="D36" s="814" t="s">
        <v>76</v>
      </c>
      <c r="E36" s="836"/>
      <c r="F36" s="836" t="s">
        <v>76</v>
      </c>
      <c r="G36" s="836"/>
      <c r="H36" s="836"/>
      <c r="I36" s="836"/>
      <c r="J36" s="836"/>
      <c r="K36" s="836" t="s">
        <v>77</v>
      </c>
      <c r="L36" s="17"/>
      <c r="M36" s="17"/>
      <c r="N36" s="836"/>
      <c r="O36" s="836"/>
      <c r="P36" s="836" t="s">
        <v>78</v>
      </c>
      <c r="Q36" s="17"/>
      <c r="R36" s="17"/>
      <c r="S36" s="821"/>
      <c r="X36" s="1341"/>
      <c r="Y36" s="1341"/>
    </row>
    <row r="37" spans="1:25" ht="14.25" customHeight="1">
      <c r="A37" s="15"/>
      <c r="B37" s="25">
        <v>30</v>
      </c>
      <c r="C37" s="17" t="s">
        <v>110</v>
      </c>
      <c r="D37" s="814" t="s">
        <v>76</v>
      </c>
      <c r="E37" s="836" t="s">
        <v>76</v>
      </c>
      <c r="F37" s="836" t="s">
        <v>76</v>
      </c>
      <c r="G37" s="836" t="s">
        <v>76</v>
      </c>
      <c r="H37" s="836" t="s">
        <v>76</v>
      </c>
      <c r="I37" s="836" t="s">
        <v>76</v>
      </c>
      <c r="J37" s="836" t="s">
        <v>76</v>
      </c>
      <c r="K37" s="836" t="s">
        <v>76</v>
      </c>
      <c r="L37" s="17" t="s">
        <v>76</v>
      </c>
      <c r="M37" s="836" t="s">
        <v>76</v>
      </c>
      <c r="N37" s="836" t="s">
        <v>76</v>
      </c>
      <c r="O37" s="836" t="s">
        <v>76</v>
      </c>
      <c r="P37" s="836" t="s">
        <v>76</v>
      </c>
      <c r="Q37" s="836" t="s">
        <v>76</v>
      </c>
      <c r="R37" s="17" t="s">
        <v>77</v>
      </c>
      <c r="S37" s="821" t="s">
        <v>78</v>
      </c>
      <c r="X37" s="1341"/>
      <c r="Y37" s="1341"/>
    </row>
    <row r="38" spans="1:25" ht="14.25" customHeight="1">
      <c r="A38" s="15"/>
      <c r="B38" s="25">
        <v>31</v>
      </c>
      <c r="C38" s="17" t="s">
        <v>111</v>
      </c>
      <c r="D38" s="814"/>
      <c r="E38" s="836" t="s">
        <v>76</v>
      </c>
      <c r="F38" s="836" t="s">
        <v>76</v>
      </c>
      <c r="G38" s="836" t="s">
        <v>76</v>
      </c>
      <c r="H38" s="836" t="s">
        <v>76</v>
      </c>
      <c r="I38" s="836" t="s">
        <v>76</v>
      </c>
      <c r="J38" s="836" t="s">
        <v>76</v>
      </c>
      <c r="K38" s="836" t="s">
        <v>76</v>
      </c>
      <c r="L38" s="17" t="s">
        <v>76</v>
      </c>
      <c r="M38" s="836" t="s">
        <v>76</v>
      </c>
      <c r="N38" s="836" t="s">
        <v>76</v>
      </c>
      <c r="O38" s="836" t="s">
        <v>76</v>
      </c>
      <c r="P38" s="836" t="s">
        <v>76</v>
      </c>
      <c r="Q38" s="836" t="s">
        <v>76</v>
      </c>
      <c r="R38" s="17" t="s">
        <v>77</v>
      </c>
      <c r="S38" s="821" t="s">
        <v>78</v>
      </c>
      <c r="X38" s="1341"/>
      <c r="Y38" s="1341"/>
    </row>
    <row r="39" spans="1:25" ht="14.25" customHeight="1">
      <c r="A39" s="15"/>
      <c r="B39" s="25">
        <v>32</v>
      </c>
      <c r="C39" s="17" t="s">
        <v>112</v>
      </c>
      <c r="D39" s="814" t="s">
        <v>76</v>
      </c>
      <c r="E39" s="836"/>
      <c r="F39" s="836"/>
      <c r="G39" s="836"/>
      <c r="H39" s="836"/>
      <c r="I39" s="836" t="s">
        <v>75</v>
      </c>
      <c r="J39" s="836"/>
      <c r="K39" s="17"/>
      <c r="L39" s="17"/>
      <c r="M39" s="17"/>
      <c r="N39" s="836" t="s">
        <v>77</v>
      </c>
      <c r="O39" s="836"/>
      <c r="P39" s="836"/>
      <c r="Q39" s="17"/>
      <c r="R39" s="17"/>
      <c r="S39" s="821" t="s">
        <v>78</v>
      </c>
      <c r="X39" s="1341"/>
      <c r="Y39" s="1341"/>
    </row>
    <row r="40" spans="1:25" ht="14.25" customHeight="1">
      <c r="A40" s="15"/>
      <c r="B40" s="25">
        <v>33</v>
      </c>
      <c r="C40" s="17" t="s">
        <v>113</v>
      </c>
      <c r="D40" s="814" t="s">
        <v>76</v>
      </c>
      <c r="E40" s="836" t="s">
        <v>76</v>
      </c>
      <c r="F40" s="836" t="s">
        <v>76</v>
      </c>
      <c r="G40" s="836" t="s">
        <v>75</v>
      </c>
      <c r="H40" s="836" t="s">
        <v>76</v>
      </c>
      <c r="I40" s="836" t="s">
        <v>76</v>
      </c>
      <c r="J40" s="836" t="s">
        <v>76</v>
      </c>
      <c r="K40" s="836" t="s">
        <v>76</v>
      </c>
      <c r="L40" s="17" t="s">
        <v>76</v>
      </c>
      <c r="M40" s="836" t="s">
        <v>76</v>
      </c>
      <c r="N40" s="836" t="s">
        <v>76</v>
      </c>
      <c r="O40" s="836" t="s">
        <v>76</v>
      </c>
      <c r="P40" s="836" t="s">
        <v>76</v>
      </c>
      <c r="Q40" s="836" t="s">
        <v>76</v>
      </c>
      <c r="R40" s="17" t="s">
        <v>77</v>
      </c>
      <c r="S40" s="821" t="s">
        <v>78</v>
      </c>
      <c r="X40" s="1341"/>
      <c r="Y40" s="1341"/>
    </row>
    <row r="41" spans="1:25" ht="14.25" customHeight="1">
      <c r="A41" s="15"/>
      <c r="B41" s="25">
        <v>34</v>
      </c>
      <c r="C41" s="17" t="s">
        <v>114</v>
      </c>
      <c r="D41" s="814" t="s">
        <v>76</v>
      </c>
      <c r="E41" s="836" t="s">
        <v>76</v>
      </c>
      <c r="F41" s="836" t="s">
        <v>76</v>
      </c>
      <c r="G41" s="836" t="s">
        <v>76</v>
      </c>
      <c r="H41" s="836" t="s">
        <v>76</v>
      </c>
      <c r="I41" s="836" t="s">
        <v>76</v>
      </c>
      <c r="J41" s="836" t="s">
        <v>76</v>
      </c>
      <c r="K41" s="836" t="s">
        <v>76</v>
      </c>
      <c r="L41" s="17" t="s">
        <v>76</v>
      </c>
      <c r="M41" s="836" t="s">
        <v>76</v>
      </c>
      <c r="N41" s="836" t="s">
        <v>76</v>
      </c>
      <c r="O41" s="836" t="s">
        <v>76</v>
      </c>
      <c r="P41" s="836" t="s">
        <v>76</v>
      </c>
      <c r="Q41" s="836" t="s">
        <v>76</v>
      </c>
      <c r="R41" s="17" t="s">
        <v>77</v>
      </c>
      <c r="S41" s="821" t="s">
        <v>78</v>
      </c>
      <c r="X41" s="1341"/>
      <c r="Y41" s="1341"/>
    </row>
    <row r="42" spans="1:25" ht="14.25" customHeight="1">
      <c r="A42" s="15"/>
      <c r="B42" s="25">
        <v>35</v>
      </c>
      <c r="C42" s="17" t="s">
        <v>115</v>
      </c>
      <c r="D42" s="814" t="s">
        <v>76</v>
      </c>
      <c r="E42" s="836"/>
      <c r="F42" s="836"/>
      <c r="G42" s="836"/>
      <c r="H42" s="836"/>
      <c r="I42" s="836"/>
      <c r="J42" s="836" t="s">
        <v>76</v>
      </c>
      <c r="K42" s="17"/>
      <c r="L42" s="17"/>
      <c r="M42" s="17"/>
      <c r="N42" s="836" t="s">
        <v>77</v>
      </c>
      <c r="O42" s="836"/>
      <c r="P42" s="836"/>
      <c r="Q42" s="17"/>
      <c r="R42" s="17"/>
      <c r="S42" s="821" t="s">
        <v>78</v>
      </c>
      <c r="X42" s="1341"/>
      <c r="Y42" s="1341"/>
    </row>
    <row r="43" spans="1:25" ht="14.25" customHeight="1">
      <c r="A43" s="15"/>
      <c r="B43" s="25">
        <v>36</v>
      </c>
      <c r="C43" s="17" t="s">
        <v>116</v>
      </c>
      <c r="D43" s="814" t="s">
        <v>75</v>
      </c>
      <c r="E43" s="836"/>
      <c r="F43" s="836"/>
      <c r="G43" s="836"/>
      <c r="H43" s="836"/>
      <c r="I43" s="17" t="s">
        <v>77</v>
      </c>
      <c r="J43" s="836"/>
      <c r="K43" s="17"/>
      <c r="L43" s="17"/>
      <c r="M43" s="17"/>
      <c r="N43" s="836"/>
      <c r="O43" s="836"/>
      <c r="P43" s="836"/>
      <c r="Q43" s="17"/>
      <c r="R43" s="17"/>
      <c r="S43" s="821" t="s">
        <v>78</v>
      </c>
      <c r="X43" s="1341"/>
      <c r="Y43" s="1341"/>
    </row>
    <row r="44" spans="1:25" ht="14.25" customHeight="1">
      <c r="A44" s="15"/>
      <c r="B44" s="25">
        <v>37</v>
      </c>
      <c r="C44" s="17" t="s">
        <v>117</v>
      </c>
      <c r="D44" s="814" t="s">
        <v>76</v>
      </c>
      <c r="E44" s="836" t="s">
        <v>76</v>
      </c>
      <c r="F44" s="836" t="s">
        <v>75</v>
      </c>
      <c r="G44" s="836" t="s">
        <v>76</v>
      </c>
      <c r="H44" s="836" t="s">
        <v>76</v>
      </c>
      <c r="I44" s="836" t="s">
        <v>76</v>
      </c>
      <c r="J44" s="836"/>
      <c r="K44" s="17"/>
      <c r="L44" s="17"/>
      <c r="M44" s="17"/>
      <c r="N44" s="836" t="s">
        <v>78</v>
      </c>
      <c r="O44" s="836"/>
      <c r="P44" s="836"/>
      <c r="Q44" s="17"/>
      <c r="R44" s="17"/>
      <c r="S44" s="821"/>
      <c r="X44" s="1341"/>
      <c r="Y44" s="1341"/>
    </row>
    <row r="45" spans="1:25" ht="14.25" customHeight="1">
      <c r="A45" s="15"/>
      <c r="B45" s="25">
        <v>38</v>
      </c>
      <c r="C45" s="17" t="s">
        <v>118</v>
      </c>
      <c r="D45" s="814" t="s">
        <v>76</v>
      </c>
      <c r="E45" s="836" t="s">
        <v>76</v>
      </c>
      <c r="F45" s="836"/>
      <c r="G45" s="836"/>
      <c r="H45" s="836"/>
      <c r="I45" s="836"/>
      <c r="J45" s="836" t="s">
        <v>90</v>
      </c>
      <c r="K45" s="17"/>
      <c r="L45" s="17"/>
      <c r="M45" s="17"/>
      <c r="N45" s="836"/>
      <c r="O45" s="836" t="s">
        <v>78</v>
      </c>
      <c r="P45" s="836"/>
      <c r="Q45" s="17"/>
      <c r="R45" s="17"/>
      <c r="S45" s="821"/>
      <c r="X45" s="1341"/>
      <c r="Y45" s="1341"/>
    </row>
    <row r="46" spans="1:25" ht="14.25" customHeight="1">
      <c r="A46" s="15"/>
      <c r="B46" s="25">
        <v>39</v>
      </c>
      <c r="C46" s="17" t="s">
        <v>119</v>
      </c>
      <c r="D46" s="814" t="s">
        <v>120</v>
      </c>
      <c r="E46" s="836"/>
      <c r="F46" s="836"/>
      <c r="G46" s="836"/>
      <c r="H46" s="836"/>
      <c r="I46" s="836"/>
      <c r="J46" s="836"/>
      <c r="K46" s="17"/>
      <c r="L46" s="17"/>
      <c r="M46" s="17"/>
      <c r="N46" s="836"/>
      <c r="O46" s="836"/>
      <c r="P46" s="836"/>
      <c r="Q46" s="17"/>
      <c r="R46" s="17"/>
      <c r="S46" s="821"/>
      <c r="X46" s="1341"/>
      <c r="Y46" s="1341"/>
    </row>
    <row r="47" spans="1:25" ht="14.25" customHeight="1">
      <c r="A47" s="15"/>
      <c r="B47" s="25">
        <v>40</v>
      </c>
      <c r="C47" s="17" t="s">
        <v>121</v>
      </c>
      <c r="D47" s="814" t="s">
        <v>76</v>
      </c>
      <c r="E47" s="836" t="s">
        <v>76</v>
      </c>
      <c r="F47" s="836"/>
      <c r="G47" s="836"/>
      <c r="H47" s="836"/>
      <c r="I47" s="836" t="s">
        <v>76</v>
      </c>
      <c r="J47" s="836"/>
      <c r="K47" s="836" t="s">
        <v>76</v>
      </c>
      <c r="L47" s="17"/>
      <c r="M47" s="836" t="s">
        <v>76</v>
      </c>
      <c r="N47" s="836" t="s">
        <v>76</v>
      </c>
      <c r="O47" s="836" t="s">
        <v>76</v>
      </c>
      <c r="P47" s="836" t="s">
        <v>76</v>
      </c>
      <c r="Q47" s="836" t="s">
        <v>77</v>
      </c>
      <c r="R47" s="17" t="s">
        <v>78</v>
      </c>
      <c r="S47" s="821"/>
      <c r="X47" s="1341"/>
      <c r="Y47" s="1341"/>
    </row>
    <row r="48" spans="1:25" ht="14.25" customHeight="1">
      <c r="A48" s="15"/>
      <c r="B48" s="25">
        <v>41</v>
      </c>
      <c r="C48" s="17" t="s">
        <v>122</v>
      </c>
      <c r="D48" s="814" t="s">
        <v>76</v>
      </c>
      <c r="E48" s="836" t="s">
        <v>76</v>
      </c>
      <c r="F48" s="836" t="s">
        <v>76</v>
      </c>
      <c r="G48" s="836" t="s">
        <v>76</v>
      </c>
      <c r="H48" s="836" t="s">
        <v>76</v>
      </c>
      <c r="I48" s="836" t="s">
        <v>76</v>
      </c>
      <c r="J48" s="836" t="s">
        <v>76</v>
      </c>
      <c r="K48" s="836" t="s">
        <v>76</v>
      </c>
      <c r="L48" s="836" t="s">
        <v>76</v>
      </c>
      <c r="M48" s="836" t="s">
        <v>76</v>
      </c>
      <c r="N48" s="836" t="s">
        <v>76</v>
      </c>
      <c r="O48" s="836" t="s">
        <v>76</v>
      </c>
      <c r="P48" s="836" t="s">
        <v>76</v>
      </c>
      <c r="Q48" s="836" t="s">
        <v>76</v>
      </c>
      <c r="R48" s="17" t="s">
        <v>77</v>
      </c>
      <c r="S48" s="821" t="s">
        <v>78</v>
      </c>
      <c r="X48" s="1341"/>
      <c r="Y48" s="1341"/>
    </row>
    <row r="49" spans="1:25" ht="14.25" customHeight="1">
      <c r="A49" s="15"/>
      <c r="B49" s="25">
        <v>42</v>
      </c>
      <c r="C49" s="17" t="s">
        <v>123</v>
      </c>
      <c r="D49" s="814" t="s">
        <v>76</v>
      </c>
      <c r="E49" s="836"/>
      <c r="F49" s="836"/>
      <c r="G49" s="836"/>
      <c r="H49" s="836"/>
      <c r="I49" s="836"/>
      <c r="J49" s="17" t="s">
        <v>77</v>
      </c>
      <c r="K49" s="17"/>
      <c r="L49" s="17"/>
      <c r="M49" s="17"/>
      <c r="N49" s="836"/>
      <c r="O49" s="836" t="s">
        <v>78</v>
      </c>
      <c r="P49" s="836"/>
      <c r="Q49" s="17"/>
      <c r="R49" s="17"/>
      <c r="S49" s="821"/>
      <c r="X49" s="1341"/>
      <c r="Y49" s="1341"/>
    </row>
    <row r="50" spans="1:25" ht="14.25" customHeight="1">
      <c r="A50" s="15"/>
      <c r="B50" s="25">
        <v>43</v>
      </c>
      <c r="C50" s="17" t="s">
        <v>124</v>
      </c>
      <c r="D50" s="814" t="s">
        <v>75</v>
      </c>
      <c r="E50" s="836"/>
      <c r="F50" s="836"/>
      <c r="G50" s="836"/>
      <c r="H50" s="836"/>
      <c r="I50" s="836" t="s">
        <v>75</v>
      </c>
      <c r="J50" s="836"/>
      <c r="K50" s="17"/>
      <c r="L50" s="17"/>
      <c r="M50" s="17"/>
      <c r="N50" s="836" t="s">
        <v>77</v>
      </c>
      <c r="O50" s="836"/>
      <c r="P50" s="836"/>
      <c r="Q50" s="17"/>
      <c r="R50" s="17"/>
      <c r="S50" s="821" t="s">
        <v>78</v>
      </c>
      <c r="X50" s="1341"/>
      <c r="Y50" s="1341"/>
    </row>
    <row r="51" spans="1:25" ht="14.25" customHeight="1">
      <c r="A51" s="15"/>
      <c r="B51" s="25">
        <v>44</v>
      </c>
      <c r="C51" s="17" t="s">
        <v>125</v>
      </c>
      <c r="D51" s="814" t="s">
        <v>76</v>
      </c>
      <c r="E51" s="836" t="s">
        <v>76</v>
      </c>
      <c r="F51" s="836"/>
      <c r="G51" s="836" t="s">
        <v>76</v>
      </c>
      <c r="H51" s="836"/>
      <c r="I51" s="836" t="s">
        <v>76</v>
      </c>
      <c r="J51" s="836"/>
      <c r="K51" s="17"/>
      <c r="L51" s="17"/>
      <c r="M51" s="17"/>
      <c r="N51" s="836" t="s">
        <v>76</v>
      </c>
      <c r="O51" s="836" t="s">
        <v>76</v>
      </c>
      <c r="P51" s="836" t="s">
        <v>76</v>
      </c>
      <c r="Q51" s="836" t="s">
        <v>76</v>
      </c>
      <c r="R51" s="17" t="s">
        <v>77</v>
      </c>
      <c r="S51" s="821" t="s">
        <v>78</v>
      </c>
      <c r="X51" s="1341"/>
      <c r="Y51" s="1341"/>
    </row>
    <row r="52" spans="1:25" ht="14.25" customHeight="1">
      <c r="A52" s="15"/>
      <c r="B52" s="25">
        <v>45</v>
      </c>
      <c r="C52" s="17" t="s">
        <v>126</v>
      </c>
      <c r="D52" s="814" t="s">
        <v>76</v>
      </c>
      <c r="E52" s="836" t="s">
        <v>76</v>
      </c>
      <c r="F52" s="836" t="s">
        <v>76</v>
      </c>
      <c r="G52" s="836" t="s">
        <v>76</v>
      </c>
      <c r="H52" s="836" t="s">
        <v>76</v>
      </c>
      <c r="I52" s="836" t="s">
        <v>76</v>
      </c>
      <c r="J52" s="836" t="s">
        <v>76</v>
      </c>
      <c r="K52" s="836" t="s">
        <v>76</v>
      </c>
      <c r="L52" s="17" t="s">
        <v>76</v>
      </c>
      <c r="M52" s="836" t="s">
        <v>76</v>
      </c>
      <c r="N52" s="836" t="s">
        <v>76</v>
      </c>
      <c r="O52" s="836" t="s">
        <v>76</v>
      </c>
      <c r="P52" s="836" t="s">
        <v>76</v>
      </c>
      <c r="Q52" s="836" t="s">
        <v>76</v>
      </c>
      <c r="R52" s="17" t="s">
        <v>77</v>
      </c>
      <c r="S52" s="821" t="s">
        <v>78</v>
      </c>
      <c r="X52" s="1341"/>
      <c r="Y52" s="1341"/>
    </row>
    <row r="53" spans="1:25" ht="14.25" customHeight="1">
      <c r="A53" s="15"/>
      <c r="B53" s="25">
        <v>46</v>
      </c>
      <c r="C53" s="17" t="s">
        <v>127</v>
      </c>
      <c r="D53" s="814" t="s">
        <v>76</v>
      </c>
      <c r="E53" s="836"/>
      <c r="F53" s="836"/>
      <c r="G53" s="836"/>
      <c r="H53" s="836"/>
      <c r="I53" s="836"/>
      <c r="J53" s="836"/>
      <c r="K53" s="17"/>
      <c r="L53" s="17"/>
      <c r="M53" s="17"/>
      <c r="N53" s="836"/>
      <c r="O53" s="836" t="s">
        <v>76</v>
      </c>
      <c r="P53" s="836" t="s">
        <v>76</v>
      </c>
      <c r="Q53" s="836" t="s">
        <v>76</v>
      </c>
      <c r="R53" s="17" t="s">
        <v>77</v>
      </c>
      <c r="S53" s="821" t="s">
        <v>78</v>
      </c>
      <c r="X53" s="1341"/>
      <c r="Y53" s="1341"/>
    </row>
    <row r="54" spans="1:25" ht="14.25" customHeight="1" thickBot="1">
      <c r="A54" s="15"/>
      <c r="B54" s="26">
        <v>47</v>
      </c>
      <c r="C54" s="27" t="s">
        <v>129</v>
      </c>
      <c r="D54" s="812"/>
      <c r="E54" s="838" t="s">
        <v>76</v>
      </c>
      <c r="F54" s="838" t="s">
        <v>75</v>
      </c>
      <c r="G54" s="838" t="s">
        <v>76</v>
      </c>
      <c r="H54" s="838" t="s">
        <v>76</v>
      </c>
      <c r="I54" s="838" t="s">
        <v>76</v>
      </c>
      <c r="J54" s="838"/>
      <c r="K54" s="838" t="s">
        <v>76</v>
      </c>
      <c r="L54" s="17" t="s">
        <v>76</v>
      </c>
      <c r="M54" s="17" t="s">
        <v>76</v>
      </c>
      <c r="N54" s="17" t="s">
        <v>76</v>
      </c>
      <c r="O54" s="836" t="s">
        <v>76</v>
      </c>
      <c r="P54" s="836" t="s">
        <v>76</v>
      </c>
      <c r="Q54" s="836" t="s">
        <v>76</v>
      </c>
      <c r="R54" s="17" t="s">
        <v>77</v>
      </c>
      <c r="S54" s="821" t="s">
        <v>78</v>
      </c>
      <c r="X54" s="1341"/>
      <c r="Y54" s="1341"/>
    </row>
    <row r="55" spans="1:25" ht="14.25" customHeight="1">
      <c r="B55" s="1429" t="s">
        <v>130</v>
      </c>
      <c r="C55" s="1430"/>
      <c r="D55" s="23">
        <f t="shared" ref="D55:H55" si="0">COUNTIF(D8:D54,"○")+COUNTIF(D8:D54,"○※")</f>
        <v>44</v>
      </c>
      <c r="E55" s="18">
        <f t="shared" si="0"/>
        <v>27</v>
      </c>
      <c r="F55" s="18">
        <f t="shared" si="0"/>
        <v>27</v>
      </c>
      <c r="G55" s="18">
        <f t="shared" si="0"/>
        <v>23</v>
      </c>
      <c r="H55" s="18">
        <f t="shared" si="0"/>
        <v>26</v>
      </c>
      <c r="I55" s="18">
        <f t="shared" ref="I55:K55" si="1">COUNTIF(I8:I54,"○")+COUNTIF(I8:I54,"○※")</f>
        <v>36</v>
      </c>
      <c r="J55" s="767">
        <f t="shared" si="1"/>
        <v>30</v>
      </c>
      <c r="K55" s="767">
        <f t="shared" si="1"/>
        <v>28</v>
      </c>
      <c r="L55" s="767">
        <f>COUNTIF(L8:L54,"○")+COUNTIF(L8:L54,"○※")</f>
        <v>24</v>
      </c>
      <c r="M55" s="767">
        <f t="shared" ref="M55:O55" si="2">COUNTIF(M8:M54,"○")+COUNTIF(M8:M54,"○※")</f>
        <v>27</v>
      </c>
      <c r="N55" s="18">
        <f t="shared" si="2"/>
        <v>37</v>
      </c>
      <c r="O55" s="18">
        <f t="shared" si="2"/>
        <v>27</v>
      </c>
      <c r="P55" s="18">
        <f>COUNTIF(P8:P54,"○")+COUNTIF(P8:P54,"○※")</f>
        <v>27</v>
      </c>
      <c r="Q55" s="767">
        <f>COUNTIF(Q8:Q54,"○")+COUNTIF(Q8:Q54,"○※")</f>
        <v>26</v>
      </c>
      <c r="R55" s="767">
        <f>COUNTIF(R8:R54,"○")+COUNTIF(R8:R54,"○※")</f>
        <v>25</v>
      </c>
      <c r="S55" s="822">
        <f>COUNTIF(S8:S54,"○")+COUNTIF(S8:S54,"○※")</f>
        <v>0</v>
      </c>
      <c r="T55" s="818"/>
      <c r="Y55" s="1342"/>
    </row>
    <row r="56" spans="1:25" ht="14.25" customHeight="1">
      <c r="B56" s="1431" t="s">
        <v>131</v>
      </c>
      <c r="C56" s="1432"/>
      <c r="D56" s="24">
        <f t="shared" ref="D56:H56" si="3">COUNTIF(D8:D54,"●")+COUNTIF(D8:D54,"▲")</f>
        <v>1</v>
      </c>
      <c r="E56" s="21">
        <f t="shared" si="3"/>
        <v>0</v>
      </c>
      <c r="F56" s="21">
        <f t="shared" si="3"/>
        <v>0</v>
      </c>
      <c r="G56" s="21">
        <f t="shared" si="3"/>
        <v>0</v>
      </c>
      <c r="H56" s="21">
        <f t="shared" si="3"/>
        <v>0</v>
      </c>
      <c r="I56" s="21">
        <f t="shared" ref="I56:M56" si="4">COUNTIF(I8:I54,"●")+COUNTIF(I8:I54,"▲")</f>
        <v>0</v>
      </c>
      <c r="J56" s="768">
        <f t="shared" si="4"/>
        <v>0</v>
      </c>
      <c r="K56" s="768">
        <f t="shared" si="4"/>
        <v>1</v>
      </c>
      <c r="L56" s="768">
        <f t="shared" si="4"/>
        <v>0</v>
      </c>
      <c r="M56" s="768">
        <f t="shared" si="4"/>
        <v>0</v>
      </c>
      <c r="N56" s="21">
        <f t="shared" ref="N56:S56" si="5">COUNTIF(N8:N54,"●")+COUNTIF(N8:N54,"▲")</f>
        <v>1</v>
      </c>
      <c r="O56" s="21">
        <f t="shared" si="5"/>
        <v>3</v>
      </c>
      <c r="P56" s="21">
        <f t="shared" si="5"/>
        <v>2</v>
      </c>
      <c r="Q56" s="768">
        <f t="shared" si="5"/>
        <v>1</v>
      </c>
      <c r="R56" s="768">
        <f t="shared" si="5"/>
        <v>1</v>
      </c>
      <c r="S56" s="823">
        <f t="shared" si="5"/>
        <v>37</v>
      </c>
      <c r="Y56" s="1342"/>
    </row>
    <row r="57" spans="1:25" ht="14.25" customHeight="1" thickBot="1">
      <c r="B57" s="1423" t="s">
        <v>132</v>
      </c>
      <c r="C57" s="1424"/>
      <c r="D57" s="817">
        <f>D55+D56</f>
        <v>45</v>
      </c>
      <c r="E57" s="19">
        <f t="shared" ref="E57:I57" si="6">E55+E56</f>
        <v>27</v>
      </c>
      <c r="F57" s="19">
        <f t="shared" si="6"/>
        <v>27</v>
      </c>
      <c r="G57" s="19">
        <f t="shared" si="6"/>
        <v>23</v>
      </c>
      <c r="H57" s="19">
        <f t="shared" si="6"/>
        <v>26</v>
      </c>
      <c r="I57" s="19">
        <f t="shared" si="6"/>
        <v>36</v>
      </c>
      <c r="J57" s="769">
        <f t="shared" ref="J57:N57" si="7">J55+J56</f>
        <v>30</v>
      </c>
      <c r="K57" s="769">
        <f t="shared" si="7"/>
        <v>29</v>
      </c>
      <c r="L57" s="769">
        <f t="shared" si="7"/>
        <v>24</v>
      </c>
      <c r="M57" s="769">
        <f t="shared" si="7"/>
        <v>27</v>
      </c>
      <c r="N57" s="19">
        <f t="shared" si="7"/>
        <v>38</v>
      </c>
      <c r="O57" s="19">
        <f t="shared" ref="O57:Q57" si="8">O55+O56</f>
        <v>30</v>
      </c>
      <c r="P57" s="19">
        <f t="shared" si="8"/>
        <v>29</v>
      </c>
      <c r="Q57" s="769">
        <f t="shared" si="8"/>
        <v>27</v>
      </c>
      <c r="R57" s="769">
        <f>R55+R56</f>
        <v>26</v>
      </c>
      <c r="S57" s="824">
        <f>S55+S56</f>
        <v>37</v>
      </c>
      <c r="Y57" s="1342"/>
    </row>
    <row r="58" spans="1:25">
      <c r="C58" s="20" t="s">
        <v>133</v>
      </c>
      <c r="D58" s="14" t="s">
        <v>134</v>
      </c>
    </row>
    <row r="59" spans="1:25">
      <c r="D59" s="14" t="s">
        <v>135</v>
      </c>
    </row>
  </sheetData>
  <mergeCells count="6">
    <mergeCell ref="X6:X7"/>
    <mergeCell ref="B57:C57"/>
    <mergeCell ref="B6:C7"/>
    <mergeCell ref="B55:C55"/>
    <mergeCell ref="B56:C56"/>
    <mergeCell ref="D6:S6"/>
  </mergeCells>
  <phoneticPr fontId="18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3">
    <tabColor theme="9" tint="0.59999389629810485"/>
  </sheetPr>
  <dimension ref="A1:I62"/>
  <sheetViews>
    <sheetView topLeftCell="C1" workbookViewId="0">
      <selection activeCell="I16" sqref="I16"/>
    </sheetView>
  </sheetViews>
  <sheetFormatPr defaultRowHeight="13"/>
  <cols>
    <col min="1" max="1" width="40.453125" customWidth="1"/>
    <col min="2" max="2" width="75.7265625" customWidth="1"/>
    <col min="3" max="3" width="3.453125" customWidth="1"/>
    <col min="6" max="6" width="10.7265625" customWidth="1"/>
    <col min="7" max="7" width="75.453125" customWidth="1"/>
    <col min="8" max="8" width="3.453125" customWidth="1"/>
  </cols>
  <sheetData>
    <row r="1" spans="1:9">
      <c r="A1" t="s">
        <v>537</v>
      </c>
    </row>
    <row r="2" spans="1:9">
      <c r="A2" t="s">
        <v>538</v>
      </c>
    </row>
    <row r="4" spans="1:9">
      <c r="A4" t="s">
        <v>539</v>
      </c>
    </row>
    <row r="5" spans="1:9">
      <c r="A5" t="s">
        <v>540</v>
      </c>
      <c r="D5" t="s">
        <v>541</v>
      </c>
      <c r="F5" t="s">
        <v>542</v>
      </c>
      <c r="I5" t="s">
        <v>541</v>
      </c>
    </row>
    <row r="6" spans="1:9">
      <c r="A6" t="s">
        <v>543</v>
      </c>
    </row>
    <row r="7" spans="1:9">
      <c r="A7" t="s">
        <v>544</v>
      </c>
    </row>
    <row r="8" spans="1:9">
      <c r="A8" t="s">
        <v>545</v>
      </c>
      <c r="B8" t="s">
        <v>546</v>
      </c>
      <c r="C8" t="s">
        <v>547</v>
      </c>
      <c r="D8" s="510">
        <v>9</v>
      </c>
    </row>
    <row r="10" spans="1:9">
      <c r="A10" t="s">
        <v>548</v>
      </c>
    </row>
    <row r="11" spans="1:9">
      <c r="A11" t="s">
        <v>549</v>
      </c>
    </row>
    <row r="12" spans="1:9">
      <c r="A12" t="s">
        <v>550</v>
      </c>
      <c r="B12" t="s">
        <v>551</v>
      </c>
      <c r="C12" t="s">
        <v>547</v>
      </c>
      <c r="D12" s="510">
        <v>22</v>
      </c>
    </row>
    <row r="13" spans="1:9">
      <c r="A13" t="s">
        <v>552</v>
      </c>
      <c r="B13" t="s">
        <v>553</v>
      </c>
      <c r="C13" t="s">
        <v>547</v>
      </c>
      <c r="D13" s="510">
        <v>24</v>
      </c>
      <c r="F13" t="s">
        <v>554</v>
      </c>
      <c r="G13" t="s">
        <v>555</v>
      </c>
      <c r="H13" t="s">
        <v>547</v>
      </c>
      <c r="I13" s="510">
        <v>23</v>
      </c>
    </row>
    <row r="14" spans="1:9">
      <c r="A14" t="s">
        <v>556</v>
      </c>
      <c r="B14" t="s">
        <v>557</v>
      </c>
      <c r="C14" t="s">
        <v>547</v>
      </c>
      <c r="D14" s="510">
        <v>26</v>
      </c>
      <c r="F14" t="s">
        <v>558</v>
      </c>
      <c r="G14" t="s">
        <v>557</v>
      </c>
      <c r="H14" t="s">
        <v>547</v>
      </c>
      <c r="I14" s="510">
        <v>25</v>
      </c>
    </row>
    <row r="15" spans="1:9">
      <c r="A15" t="s">
        <v>559</v>
      </c>
      <c r="B15" t="s">
        <v>560</v>
      </c>
      <c r="C15" t="s">
        <v>547</v>
      </c>
      <c r="D15" s="510">
        <v>27</v>
      </c>
      <c r="F15" t="s">
        <v>561</v>
      </c>
      <c r="G15" t="s">
        <v>560</v>
      </c>
      <c r="H15" t="s">
        <v>547</v>
      </c>
      <c r="I15" s="510">
        <v>27</v>
      </c>
    </row>
    <row r="16" spans="1:9">
      <c r="A16" t="s">
        <v>562</v>
      </c>
      <c r="B16" t="s">
        <v>563</v>
      </c>
      <c r="C16" t="s">
        <v>547</v>
      </c>
      <c r="D16" s="510">
        <v>29</v>
      </c>
      <c r="F16" t="s">
        <v>564</v>
      </c>
      <c r="G16" t="s">
        <v>565</v>
      </c>
      <c r="H16" t="s">
        <v>547</v>
      </c>
      <c r="I16" s="510">
        <v>33</v>
      </c>
    </row>
    <row r="17" spans="1:9">
      <c r="A17" t="s">
        <v>566</v>
      </c>
      <c r="B17" t="s">
        <v>567</v>
      </c>
      <c r="C17" t="s">
        <v>547</v>
      </c>
      <c r="D17" s="510">
        <v>30</v>
      </c>
      <c r="F17" t="s">
        <v>568</v>
      </c>
      <c r="G17" t="s">
        <v>569</v>
      </c>
      <c r="H17" t="s">
        <v>547</v>
      </c>
      <c r="I17" s="510">
        <v>34</v>
      </c>
    </row>
    <row r="18" spans="1:9">
      <c r="A18" t="s">
        <v>570</v>
      </c>
      <c r="B18" t="s">
        <v>571</v>
      </c>
      <c r="C18" t="s">
        <v>547</v>
      </c>
      <c r="D18" s="510">
        <v>31</v>
      </c>
      <c r="F18" t="s">
        <v>572</v>
      </c>
      <c r="G18" t="s">
        <v>573</v>
      </c>
      <c r="H18" t="s">
        <v>547</v>
      </c>
      <c r="I18" s="510">
        <v>36</v>
      </c>
    </row>
    <row r="19" spans="1:9">
      <c r="A19" t="s">
        <v>574</v>
      </c>
      <c r="B19" t="s">
        <v>575</v>
      </c>
      <c r="C19" t="s">
        <v>547</v>
      </c>
      <c r="D19" s="510">
        <v>32</v>
      </c>
      <c r="F19" t="s">
        <v>576</v>
      </c>
      <c r="G19" t="s">
        <v>577</v>
      </c>
      <c r="H19" t="s">
        <v>547</v>
      </c>
      <c r="I19" s="510">
        <v>37</v>
      </c>
    </row>
    <row r="20" spans="1:9">
      <c r="A20" t="s">
        <v>578</v>
      </c>
      <c r="B20" t="s">
        <v>579</v>
      </c>
      <c r="C20" t="s">
        <v>547</v>
      </c>
      <c r="D20" s="510">
        <v>35</v>
      </c>
      <c r="F20" t="s">
        <v>580</v>
      </c>
      <c r="G20" t="s">
        <v>581</v>
      </c>
      <c r="H20" t="s">
        <v>547</v>
      </c>
      <c r="I20" s="510">
        <v>38</v>
      </c>
    </row>
    <row r="21" spans="1:9">
      <c r="F21" t="s">
        <v>582</v>
      </c>
      <c r="G21" t="s">
        <v>583</v>
      </c>
      <c r="H21" t="s">
        <v>547</v>
      </c>
      <c r="I21" s="510">
        <v>39</v>
      </c>
    </row>
    <row r="22" spans="1:9">
      <c r="F22" t="s">
        <v>584</v>
      </c>
      <c r="G22" t="s">
        <v>585</v>
      </c>
      <c r="H22" t="s">
        <v>547</v>
      </c>
      <c r="I22" s="510">
        <v>40</v>
      </c>
    </row>
    <row r="23" spans="1:9">
      <c r="F23" t="s">
        <v>586</v>
      </c>
      <c r="G23" t="s">
        <v>587</v>
      </c>
      <c r="H23" t="s">
        <v>547</v>
      </c>
      <c r="I23" s="510">
        <v>41</v>
      </c>
    </row>
    <row r="25" spans="1:9">
      <c r="A25" t="s">
        <v>588</v>
      </c>
    </row>
    <row r="26" spans="1:9">
      <c r="A26" t="s">
        <v>589</v>
      </c>
    </row>
    <row r="27" spans="1:9">
      <c r="F27" t="s">
        <v>590</v>
      </c>
      <c r="G27" t="s">
        <v>591</v>
      </c>
      <c r="H27" t="s">
        <v>547</v>
      </c>
      <c r="I27" s="510">
        <v>42</v>
      </c>
    </row>
    <row r="28" spans="1:9">
      <c r="F28" t="s">
        <v>592</v>
      </c>
      <c r="G28" t="s">
        <v>593</v>
      </c>
      <c r="H28" t="s">
        <v>547</v>
      </c>
      <c r="I28" s="510">
        <v>43</v>
      </c>
    </row>
    <row r="29" spans="1:9">
      <c r="F29" t="s">
        <v>594</v>
      </c>
      <c r="G29" t="s">
        <v>595</v>
      </c>
      <c r="H29" t="s">
        <v>547</v>
      </c>
      <c r="I29" s="510">
        <v>44</v>
      </c>
    </row>
    <row r="30" spans="1:9">
      <c r="F30" t="s">
        <v>596</v>
      </c>
      <c r="G30" t="s">
        <v>597</v>
      </c>
      <c r="H30" t="s">
        <v>547</v>
      </c>
      <c r="I30" s="510">
        <v>45</v>
      </c>
    </row>
    <row r="31" spans="1:9">
      <c r="F31" t="s">
        <v>598</v>
      </c>
      <c r="G31" t="s">
        <v>599</v>
      </c>
      <c r="H31" t="s">
        <v>547</v>
      </c>
      <c r="I31" s="510">
        <v>46</v>
      </c>
    </row>
    <row r="32" spans="1:9">
      <c r="F32" t="s">
        <v>600</v>
      </c>
      <c r="G32" t="s">
        <v>601</v>
      </c>
      <c r="H32" t="s">
        <v>547</v>
      </c>
      <c r="I32" s="510">
        <v>47</v>
      </c>
    </row>
    <row r="34" spans="1:9">
      <c r="A34" t="s">
        <v>602</v>
      </c>
    </row>
    <row r="35" spans="1:9">
      <c r="A35" t="s">
        <v>603</v>
      </c>
      <c r="B35" t="s">
        <v>604</v>
      </c>
      <c r="C35" t="s">
        <v>547</v>
      </c>
      <c r="D35" s="510">
        <v>48</v>
      </c>
      <c r="F35" t="s">
        <v>605</v>
      </c>
      <c r="G35" t="s">
        <v>606</v>
      </c>
      <c r="H35" t="s">
        <v>547</v>
      </c>
      <c r="I35" s="510">
        <v>51</v>
      </c>
    </row>
    <row r="36" spans="1:9">
      <c r="A36" t="s">
        <v>607</v>
      </c>
      <c r="B36" t="s">
        <v>608</v>
      </c>
      <c r="C36" t="s">
        <v>547</v>
      </c>
      <c r="D36" s="510">
        <v>50</v>
      </c>
      <c r="F36" t="s">
        <v>609</v>
      </c>
      <c r="G36" t="s">
        <v>610</v>
      </c>
      <c r="H36" t="s">
        <v>547</v>
      </c>
      <c r="I36" s="510">
        <v>51</v>
      </c>
    </row>
    <row r="37" spans="1:9">
      <c r="A37" t="s">
        <v>611</v>
      </c>
      <c r="B37" t="s">
        <v>612</v>
      </c>
      <c r="C37" t="s">
        <v>547</v>
      </c>
      <c r="D37" s="510">
        <v>52</v>
      </c>
      <c r="F37" t="s">
        <v>613</v>
      </c>
      <c r="G37" t="s">
        <v>612</v>
      </c>
      <c r="H37" t="s">
        <v>547</v>
      </c>
      <c r="I37" s="510">
        <v>52</v>
      </c>
    </row>
    <row r="40" spans="1:9">
      <c r="A40" t="s">
        <v>614</v>
      </c>
    </row>
    <row r="41" spans="1:9">
      <c r="A41" s="511" t="s">
        <v>615</v>
      </c>
      <c r="B41" t="s">
        <v>616</v>
      </c>
      <c r="C41" t="s">
        <v>547</v>
      </c>
      <c r="D41" s="510">
        <v>69</v>
      </c>
    </row>
    <row r="42" spans="1:9">
      <c r="B42" t="s">
        <v>617</v>
      </c>
      <c r="C42" t="s">
        <v>547</v>
      </c>
      <c r="D42" s="510">
        <v>70</v>
      </c>
    </row>
    <row r="43" spans="1:9" ht="34.5" customHeight="1">
      <c r="B43" s="589" t="s">
        <v>618</v>
      </c>
      <c r="C43" t="s">
        <v>547</v>
      </c>
      <c r="D43" s="510">
        <v>71</v>
      </c>
    </row>
    <row r="44" spans="1:9" ht="33" customHeight="1">
      <c r="B44" s="589" t="s">
        <v>619</v>
      </c>
      <c r="C44" t="s">
        <v>547</v>
      </c>
      <c r="D44" s="510">
        <v>72</v>
      </c>
    </row>
    <row r="46" spans="1:9">
      <c r="A46" t="s">
        <v>620</v>
      </c>
      <c r="B46" t="s">
        <v>621</v>
      </c>
      <c r="C46" t="s">
        <v>547</v>
      </c>
      <c r="D46" s="590" t="s">
        <v>622</v>
      </c>
    </row>
    <row r="48" spans="1:9">
      <c r="A48" s="591" t="s">
        <v>623</v>
      </c>
      <c r="B48" s="592" t="s">
        <v>624</v>
      </c>
      <c r="C48" t="s">
        <v>547</v>
      </c>
      <c r="D48" s="590">
        <v>75</v>
      </c>
    </row>
    <row r="49" spans="1:4">
      <c r="B49" s="735" t="s">
        <v>625</v>
      </c>
      <c r="C49" t="s">
        <v>547</v>
      </c>
      <c r="D49" s="510">
        <v>76</v>
      </c>
    </row>
    <row r="51" spans="1:4">
      <c r="A51" s="591" t="s">
        <v>626</v>
      </c>
      <c r="B51" t="s">
        <v>627</v>
      </c>
      <c r="C51" t="s">
        <v>547</v>
      </c>
      <c r="D51" s="510">
        <v>207</v>
      </c>
    </row>
    <row r="52" spans="1:4">
      <c r="A52" s="591"/>
      <c r="B52" t="s">
        <v>628</v>
      </c>
      <c r="C52" t="s">
        <v>547</v>
      </c>
      <c r="D52" s="510">
        <v>208</v>
      </c>
    </row>
    <row r="53" spans="1:4">
      <c r="A53" s="591"/>
      <c r="B53" t="s">
        <v>629</v>
      </c>
      <c r="C53" t="s">
        <v>547</v>
      </c>
      <c r="D53" s="737">
        <v>209210</v>
      </c>
    </row>
    <row r="54" spans="1:4">
      <c r="A54" s="591"/>
    </row>
    <row r="55" spans="1:4" ht="13.5">
      <c r="A55" s="591" t="s">
        <v>630</v>
      </c>
      <c r="B55" s="736" t="s">
        <v>631</v>
      </c>
      <c r="C55" t="s">
        <v>547</v>
      </c>
      <c r="D55" s="510">
        <v>211</v>
      </c>
    </row>
    <row r="56" spans="1:4">
      <c r="A56" s="591"/>
    </row>
    <row r="58" spans="1:4">
      <c r="A58" t="s">
        <v>632</v>
      </c>
      <c r="C58" t="s">
        <v>547</v>
      </c>
      <c r="D58" s="510">
        <v>213</v>
      </c>
    </row>
    <row r="60" spans="1:4">
      <c r="D60" s="510"/>
    </row>
    <row r="61" spans="1:4">
      <c r="D61" s="510"/>
    </row>
    <row r="62" spans="1:4">
      <c r="D62" s="510"/>
    </row>
  </sheetData>
  <phoneticPr fontId="16"/>
  <hyperlinks>
    <hyperlink ref="D8" location="表Ⅱ・4!B4" display="表Ⅱ・4!B4" xr:uid="{00000000-0004-0000-1900-000000000000}"/>
    <hyperlink ref="D12" location="表Ⅲ・1!C3" display="表Ⅲ・1!C3" xr:uid="{00000000-0004-0000-1900-000001000000}"/>
    <hyperlink ref="D13" location="図Ⅲ・1表Ⅲ・2!B1" display="図Ⅲ・1表Ⅲ・2!B1" xr:uid="{00000000-0004-0000-1900-000002000000}"/>
    <hyperlink ref="D14" location="図Ⅲ・2表Ⅲ・3!B1" display="図Ⅲ・2表Ⅲ・3!B1" xr:uid="{00000000-0004-0000-1900-000003000000}"/>
    <hyperlink ref="D15" location="図Ⅲ・3表Ⅲ・4!B1" display="図Ⅲ・3表Ⅲ・4!B1" xr:uid="{00000000-0004-0000-1900-000004000000}"/>
    <hyperlink ref="D16" location="表Ⅲ・5!J1" display="表Ⅲ・5!J1" xr:uid="{00000000-0004-0000-1900-000005000000}"/>
    <hyperlink ref="D17" location="表Ⅲ・6!J1" display="表Ⅲ・6!J1" xr:uid="{00000000-0004-0000-1900-000006000000}"/>
    <hyperlink ref="D18" location="表Ⅲ・7!B1" display="表Ⅲ・7!B1" xr:uid="{00000000-0004-0000-1900-000007000000}"/>
    <hyperlink ref="D19" location="表Ⅲ・8!B1" display="表Ⅲ・8!B1" xr:uid="{00000000-0004-0000-1900-000008000000}"/>
    <hyperlink ref="D20" location="表Ⅲ・9!B1" display="表Ⅲ・9!B1" xr:uid="{00000000-0004-0000-1900-000009000000}"/>
    <hyperlink ref="I13" location="図Ⅲ・1表Ⅲ・2!O36" display="図Ⅲ・1表Ⅲ・2!O36" xr:uid="{00000000-0004-0000-1900-00000A000000}"/>
    <hyperlink ref="I14" location="図Ⅲ・2表Ⅲ・3!O18" display="図Ⅲ・2表Ⅲ・3!O18" xr:uid="{00000000-0004-0000-1900-00000B000000}"/>
    <hyperlink ref="I15" location="図Ⅲ・3表Ⅲ・4!I30" display="図Ⅲ・3表Ⅲ・4!I30" xr:uid="{00000000-0004-0000-1900-00000C000000}"/>
    <hyperlink ref="I16" location="図Ⅲ・4!A1" display="図Ⅲ・4!A1" xr:uid="{00000000-0004-0000-1900-00000D000000}"/>
    <hyperlink ref="I17" location="図Ⅲ・5_H25!K2" display="図Ⅲ・5_H25!K2" xr:uid="{00000000-0004-0000-1900-00000E000000}"/>
    <hyperlink ref="I18" location="図Ⅲ6_7_H25!J2" display="図Ⅲ6_7_H25!J2" xr:uid="{00000000-0004-0000-1900-00000F000000}"/>
    <hyperlink ref="I19" location="図Ⅲ6_7_H25!K50" display="図Ⅲ6_7_H25!K50" xr:uid="{00000000-0004-0000-1900-000010000000}"/>
    <hyperlink ref="I20" location="図Ⅲ8_9_H25!J2" display="図Ⅲ8_9_H25!J2" xr:uid="{00000000-0004-0000-1900-000011000000}"/>
    <hyperlink ref="I21" location="図Ⅲ8_9_H25!L49" display="図Ⅲ8_9_H25!L49" xr:uid="{00000000-0004-0000-1900-000012000000}"/>
    <hyperlink ref="I22" location="図Ⅲ10_11_H25!J2" display="図Ⅲ10_11_H25!J2" xr:uid="{00000000-0004-0000-1900-000013000000}"/>
    <hyperlink ref="I23" location="図Ⅲ10_11_H25!L46" display="図Ⅲ10_11_H25!L46" xr:uid="{00000000-0004-0000-1900-000014000000}"/>
    <hyperlink ref="I27" location="図Ⅳ5!G2" display="図Ⅳ5!G2" xr:uid="{00000000-0004-0000-1900-000015000000}"/>
    <hyperlink ref="I28" location="図Ⅲ・1表Ⅲ・2!O36" display="図Ⅲ・1表Ⅲ・2!O36" xr:uid="{00000000-0004-0000-1900-000016000000}"/>
    <hyperlink ref="I29" location="図Ⅲ・2表Ⅲ・3!Q18" display="図Ⅲ・2表Ⅲ・3!Q18" xr:uid="{00000000-0004-0000-1900-000017000000}"/>
    <hyperlink ref="I30" location="図Ⅲ・3表Ⅲ・4!I30" display="図Ⅲ・3表Ⅲ・4!I30" xr:uid="{00000000-0004-0000-1900-000018000000}"/>
    <hyperlink ref="I31" location="図Ⅳ5!G1" display="図Ⅳ5!G1" xr:uid="{00000000-0004-0000-1900-000019000000}"/>
    <hyperlink ref="I32" location="図Ⅳ6!G1" display="図Ⅳ6!G1" xr:uid="{00000000-0004-0000-1900-00001A000000}"/>
    <hyperlink ref="D35" location="表V1!B4" display="表V1!B4" xr:uid="{00000000-0004-0000-1900-00001B000000}"/>
    <hyperlink ref="D36" location="表V2!B4" display="表V2!B4" xr:uid="{00000000-0004-0000-1900-00001C000000}"/>
    <hyperlink ref="D37" location="表V3図V2!B4" display="表V3図V2!B4" xr:uid="{00000000-0004-0000-1900-00001D000000}"/>
    <hyperlink ref="I35" location="図V1!J2" display="図V1!J2" xr:uid="{00000000-0004-0000-1900-00001E000000}"/>
    <hyperlink ref="I37" location="表V3図V2!H22" display="表V3図V2!H22" xr:uid="{00000000-0004-0000-1900-00001F000000}"/>
    <hyperlink ref="I36" location="図V1!Q2" display="図V1!Q2" xr:uid="{00000000-0004-0000-1900-000020000000}"/>
    <hyperlink ref="D58" location="資_Ⅸ_種類別処理フロ!C3" display="資_Ⅸ_種類別処理フロ!C3" xr:uid="{00000000-0004-0000-1900-000021000000}"/>
    <hyperlink ref="D41" location="旧分類!B2" display="旧分類!B2" xr:uid="{00000000-0004-0000-1900-000022000000}"/>
    <hyperlink ref="D42" location="新分類!B1" display="新分類!B1" xr:uid="{00000000-0004-0000-1900-000023000000}"/>
    <hyperlink ref="D43" location="H25活動指標!B2" display="H25活動指標!B2" xr:uid="{00000000-0004-0000-1900-000024000000}"/>
    <hyperlink ref="D44" location="H25活動指標!B2" display="H25活動指標!B2" xr:uid="{00000000-0004-0000-1900-000025000000}"/>
    <hyperlink ref="D46" location="'２５年度係数'!B2" display="73,74" xr:uid="{00000000-0004-0000-1900-000026000000}"/>
    <hyperlink ref="D48" location="全国25!B1" display="75,76" xr:uid="{00000000-0004-0000-1900-000027000000}"/>
    <hyperlink ref="D49" location="'00_全国25'!B1" display="'00_全国25'!B1" xr:uid="{00000000-0004-0000-1900-000028000000}"/>
    <hyperlink ref="D52" location="表資Ⅶ2!A1" display="表資Ⅶ2!A1" xr:uid="{00000000-0004-0000-1900-000029000000}"/>
    <hyperlink ref="D51" location="表資Ⅶ1!A1" display="表資Ⅶ1!A1" xr:uid="{00000000-0004-0000-1900-00002A000000}"/>
    <hyperlink ref="D53" location="表資Ⅶ3!A1" display="表資Ⅶ3!A1" xr:uid="{00000000-0004-0000-1900-00002B000000}"/>
    <hyperlink ref="D55" location="濃縮汚泥!C3" display="濃縮汚泥!C3" xr:uid="{00000000-0004-0000-1900-00002C000000}"/>
  </hyperlink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1">
    <tabColor rgb="FFFF0000"/>
  </sheetPr>
  <dimension ref="B3:G25"/>
  <sheetViews>
    <sheetView showGridLines="0" zoomScale="85" zoomScaleNormal="85" workbookViewId="0">
      <selection activeCell="I16" sqref="I16"/>
    </sheetView>
  </sheetViews>
  <sheetFormatPr defaultRowHeight="13"/>
  <cols>
    <col min="2" max="2" width="3" customWidth="1"/>
    <col min="3" max="3" width="21.26953125" customWidth="1"/>
    <col min="4" max="4" width="14.81640625" customWidth="1"/>
    <col min="5" max="5" width="5.81640625" customWidth="1"/>
    <col min="6" max="6" width="16.54296875" customWidth="1"/>
    <col min="7" max="7" width="9.7265625" customWidth="1"/>
  </cols>
  <sheetData>
    <row r="3" spans="2:7">
      <c r="B3" s="1"/>
    </row>
    <row r="4" spans="2:7">
      <c r="B4" s="2" t="s">
        <v>633</v>
      </c>
    </row>
    <row r="6" spans="2:7" ht="13.5" thickBot="1"/>
    <row r="7" spans="2:7" ht="13.5" thickBot="1">
      <c r="B7" s="1442" t="s">
        <v>634</v>
      </c>
      <c r="C7" s="1443"/>
      <c r="D7" s="6" t="s">
        <v>635</v>
      </c>
      <c r="E7" s="6" t="s">
        <v>461</v>
      </c>
      <c r="F7" s="6" t="s">
        <v>636</v>
      </c>
      <c r="G7" s="7" t="s">
        <v>637</v>
      </c>
    </row>
    <row r="8" spans="2:7" ht="22.5" customHeight="1">
      <c r="B8" s="1444" t="s">
        <v>638</v>
      </c>
      <c r="C8" s="4" t="s">
        <v>145</v>
      </c>
      <c r="D8" s="4" t="s">
        <v>639</v>
      </c>
      <c r="E8" s="5" t="s">
        <v>640</v>
      </c>
      <c r="F8" s="4" t="s">
        <v>641</v>
      </c>
      <c r="G8" s="8" t="s">
        <v>642</v>
      </c>
    </row>
    <row r="9" spans="2:7" ht="22.5" customHeight="1">
      <c r="B9" s="1445"/>
      <c r="C9" s="3" t="s">
        <v>146</v>
      </c>
      <c r="D9" s="3" t="s">
        <v>643</v>
      </c>
      <c r="E9" s="3" t="s">
        <v>456</v>
      </c>
      <c r="F9" s="3" t="s">
        <v>644</v>
      </c>
      <c r="G9" s="9" t="s">
        <v>645</v>
      </c>
    </row>
    <row r="10" spans="2:7" ht="22.5" customHeight="1">
      <c r="B10" s="1445" t="s">
        <v>646</v>
      </c>
      <c r="C10" s="1441"/>
      <c r="D10" s="3" t="s">
        <v>647</v>
      </c>
      <c r="E10" s="3" t="s">
        <v>463</v>
      </c>
      <c r="F10" s="3" t="s">
        <v>648</v>
      </c>
      <c r="G10" s="9" t="s">
        <v>649</v>
      </c>
    </row>
    <row r="11" spans="2:7" ht="22.5" hidden="1" customHeight="1">
      <c r="B11" s="1445" t="s">
        <v>650</v>
      </c>
      <c r="C11" s="1441"/>
      <c r="D11" s="3" t="s">
        <v>647</v>
      </c>
      <c r="E11" s="3" t="s">
        <v>463</v>
      </c>
      <c r="F11" s="3" t="s">
        <v>648</v>
      </c>
      <c r="G11" s="9" t="s">
        <v>651</v>
      </c>
    </row>
    <row r="12" spans="2:7" ht="22.5" hidden="1" customHeight="1">
      <c r="B12" s="1445" t="s">
        <v>652</v>
      </c>
      <c r="C12" s="1441"/>
      <c r="D12" s="3" t="s">
        <v>647</v>
      </c>
      <c r="E12" s="3" t="s">
        <v>463</v>
      </c>
      <c r="F12" s="3" t="s">
        <v>648</v>
      </c>
      <c r="G12" s="9" t="s">
        <v>651</v>
      </c>
    </row>
    <row r="13" spans="2:7" ht="22.5" customHeight="1">
      <c r="B13" s="1445" t="s">
        <v>152</v>
      </c>
      <c r="C13" s="1441"/>
      <c r="D13" s="3" t="s">
        <v>653</v>
      </c>
      <c r="E13" s="3" t="s">
        <v>654</v>
      </c>
      <c r="F13" s="3" t="s">
        <v>655</v>
      </c>
      <c r="G13" s="9" t="s">
        <v>656</v>
      </c>
    </row>
    <row r="14" spans="2:7" ht="22.5" customHeight="1">
      <c r="B14" s="1445" t="s">
        <v>232</v>
      </c>
      <c r="C14" s="1441"/>
      <c r="D14" s="3" t="s">
        <v>657</v>
      </c>
      <c r="E14" s="3" t="s">
        <v>654</v>
      </c>
      <c r="F14" s="3" t="s">
        <v>658</v>
      </c>
      <c r="G14" s="9" t="s">
        <v>656</v>
      </c>
    </row>
    <row r="15" spans="2:7" ht="22.5" customHeight="1">
      <c r="B15" s="1440" t="s">
        <v>659</v>
      </c>
      <c r="C15" s="1441"/>
      <c r="D15" s="3" t="s">
        <v>647</v>
      </c>
      <c r="E15" s="3" t="s">
        <v>463</v>
      </c>
      <c r="F15" s="3" t="s">
        <v>648</v>
      </c>
      <c r="G15" s="9" t="s">
        <v>649</v>
      </c>
    </row>
    <row r="16" spans="2:7" ht="22.5" customHeight="1">
      <c r="B16" s="10"/>
      <c r="C16" s="3" t="s">
        <v>182</v>
      </c>
      <c r="D16" s="3" t="s">
        <v>660</v>
      </c>
      <c r="E16" s="3" t="s">
        <v>463</v>
      </c>
      <c r="F16" s="3" t="s">
        <v>661</v>
      </c>
      <c r="G16" s="9" t="s">
        <v>656</v>
      </c>
    </row>
    <row r="17" spans="2:7" ht="22.5" customHeight="1">
      <c r="B17" s="11"/>
      <c r="C17" s="3" t="s">
        <v>662</v>
      </c>
      <c r="D17" s="3" t="s">
        <v>663</v>
      </c>
      <c r="E17" s="3" t="s">
        <v>463</v>
      </c>
      <c r="F17" s="3" t="s">
        <v>664</v>
      </c>
      <c r="G17" s="9" t="s">
        <v>656</v>
      </c>
    </row>
    <row r="18" spans="2:7" ht="74.25" customHeight="1">
      <c r="B18" s="1445" t="s">
        <v>665</v>
      </c>
      <c r="C18" s="1441"/>
      <c r="D18" s="3" t="s">
        <v>647</v>
      </c>
      <c r="E18" s="3" t="s">
        <v>463</v>
      </c>
      <c r="F18" s="3" t="s">
        <v>648</v>
      </c>
      <c r="G18" s="9" t="s">
        <v>649</v>
      </c>
    </row>
    <row r="19" spans="2:7" ht="22.5" hidden="1" customHeight="1">
      <c r="B19" s="1445" t="s">
        <v>666</v>
      </c>
      <c r="C19" s="1441"/>
      <c r="D19" s="3" t="s">
        <v>647</v>
      </c>
      <c r="E19" s="3" t="s">
        <v>463</v>
      </c>
      <c r="F19" s="3" t="s">
        <v>648</v>
      </c>
      <c r="G19" s="9" t="s">
        <v>651</v>
      </c>
    </row>
    <row r="20" spans="2:7" ht="22.5" hidden="1" customHeight="1">
      <c r="B20" s="1438" t="s">
        <v>667</v>
      </c>
      <c r="C20" s="1439"/>
      <c r="D20" s="3"/>
      <c r="E20" s="3"/>
      <c r="F20" s="3"/>
      <c r="G20" s="9"/>
    </row>
    <row r="21" spans="2:7" ht="22.5" hidden="1" customHeight="1">
      <c r="B21" s="1438" t="s">
        <v>668</v>
      </c>
      <c r="C21" s="1439"/>
      <c r="D21" s="3"/>
      <c r="E21" s="3"/>
      <c r="F21" s="3"/>
      <c r="G21" s="9"/>
    </row>
    <row r="22" spans="2:7" ht="22.5" customHeight="1">
      <c r="B22" s="1445" t="s">
        <v>216</v>
      </c>
      <c r="C22" s="1441"/>
      <c r="D22" s="3" t="s">
        <v>669</v>
      </c>
      <c r="E22" s="3" t="s">
        <v>670</v>
      </c>
      <c r="F22" s="3" t="s">
        <v>671</v>
      </c>
      <c r="G22" s="9" t="s">
        <v>656</v>
      </c>
    </row>
    <row r="23" spans="2:7" ht="22.5" customHeight="1">
      <c r="B23" s="1440" t="s">
        <v>672</v>
      </c>
      <c r="C23" s="1441"/>
      <c r="D23" s="3" t="s">
        <v>647</v>
      </c>
      <c r="E23" s="3" t="s">
        <v>463</v>
      </c>
      <c r="F23" s="3" t="s">
        <v>648</v>
      </c>
      <c r="G23" s="9" t="s">
        <v>649</v>
      </c>
    </row>
    <row r="24" spans="2:7" ht="22.5" customHeight="1">
      <c r="B24" s="11"/>
      <c r="C24" s="3" t="s">
        <v>673</v>
      </c>
      <c r="D24" s="3" t="s">
        <v>674</v>
      </c>
      <c r="E24" s="3" t="s">
        <v>675</v>
      </c>
      <c r="F24" s="3" t="s">
        <v>676</v>
      </c>
      <c r="G24" s="9" t="s">
        <v>656</v>
      </c>
    </row>
    <row r="25" spans="2:7" ht="22.5" customHeight="1" thickBot="1">
      <c r="B25" s="1436" t="s">
        <v>677</v>
      </c>
      <c r="C25" s="1437"/>
      <c r="D25" s="12" t="s">
        <v>647</v>
      </c>
      <c r="E25" s="12" t="s">
        <v>463</v>
      </c>
      <c r="F25" s="12" t="s">
        <v>678</v>
      </c>
      <c r="G25" s="13" t="s">
        <v>679</v>
      </c>
    </row>
  </sheetData>
  <mergeCells count="15">
    <mergeCell ref="B25:C25"/>
    <mergeCell ref="B21:C21"/>
    <mergeCell ref="B23:C23"/>
    <mergeCell ref="B7:C7"/>
    <mergeCell ref="B8:B9"/>
    <mergeCell ref="B14:C14"/>
    <mergeCell ref="B15:C15"/>
    <mergeCell ref="B19:C19"/>
    <mergeCell ref="B20:C20"/>
    <mergeCell ref="B22:C22"/>
    <mergeCell ref="B18:C18"/>
    <mergeCell ref="B10:C10"/>
    <mergeCell ref="B11:C11"/>
    <mergeCell ref="B12:C12"/>
    <mergeCell ref="B13:C13"/>
  </mergeCells>
  <phoneticPr fontId="16"/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Sheet20">
    <tabColor rgb="FFFFFF00"/>
  </sheetPr>
  <dimension ref="A1:W58"/>
  <sheetViews>
    <sheetView showGridLines="0" topLeftCell="A8" zoomScaleNormal="100" workbookViewId="0">
      <selection activeCell="T9" sqref="T9"/>
    </sheetView>
  </sheetViews>
  <sheetFormatPr defaultColWidth="9" defaultRowHeight="11"/>
  <cols>
    <col min="1" max="1" width="1.453125" style="14" customWidth="1"/>
    <col min="2" max="2" width="4.1796875" style="14" customWidth="1"/>
    <col min="3" max="3" width="8.81640625" style="14" customWidth="1"/>
    <col min="4" max="16" width="9.453125" style="14" customWidth="1"/>
    <col min="17" max="17" width="9" style="14"/>
    <col min="18" max="18" width="20" style="14" customWidth="1"/>
    <col min="19" max="20" width="9" style="14"/>
    <col min="21" max="21" width="8.1796875" style="14" customWidth="1"/>
    <col min="22" max="22" width="9.7265625" style="14" customWidth="1"/>
    <col min="23" max="16384" width="9" style="14"/>
  </cols>
  <sheetData>
    <row r="1" spans="1:23" ht="17.5">
      <c r="B1" s="1065" t="s">
        <v>680</v>
      </c>
    </row>
    <row r="3" spans="1:23">
      <c r="B3" s="14" t="s">
        <v>681</v>
      </c>
    </row>
    <row r="5" spans="1:23" ht="11.5" thickBot="1"/>
    <row r="6" spans="1:23" ht="15" customHeight="1">
      <c r="A6" s="15"/>
      <c r="B6" s="1448" t="s">
        <v>55</v>
      </c>
      <c r="C6" s="1449"/>
      <c r="D6" s="1454" t="s">
        <v>56</v>
      </c>
      <c r="E6" s="1454"/>
      <c r="F6" s="1454"/>
      <c r="G6" s="1454"/>
      <c r="H6" s="1454"/>
      <c r="I6" s="1454"/>
      <c r="J6" s="1454"/>
      <c r="K6" s="1454"/>
      <c r="L6" s="1454"/>
      <c r="M6" s="1454"/>
      <c r="N6" s="1454"/>
      <c r="O6" s="1454"/>
      <c r="P6" s="1454"/>
      <c r="Q6" s="1454"/>
      <c r="S6" s="1341"/>
      <c r="V6" s="1422"/>
      <c r="W6" s="1342"/>
    </row>
    <row r="7" spans="1:23" ht="13.5" customHeight="1" thickBot="1">
      <c r="A7" s="15"/>
      <c r="B7" s="1450"/>
      <c r="C7" s="1451"/>
      <c r="D7" s="1344" t="s">
        <v>60</v>
      </c>
      <c r="E7" s="1344" t="s">
        <v>61</v>
      </c>
      <c r="F7" s="1344" t="s">
        <v>62</v>
      </c>
      <c r="G7" s="1344" t="s">
        <v>63</v>
      </c>
      <c r="H7" s="1344" t="s">
        <v>64</v>
      </c>
      <c r="I7" s="1344" t="s">
        <v>65</v>
      </c>
      <c r="J7" s="1344" t="s">
        <v>66</v>
      </c>
      <c r="K7" s="1344" t="s">
        <v>67</v>
      </c>
      <c r="L7" s="1344" t="s">
        <v>68</v>
      </c>
      <c r="M7" s="1344" t="s">
        <v>69</v>
      </c>
      <c r="N7" s="1344" t="s">
        <v>70</v>
      </c>
      <c r="O7" s="1344" t="s">
        <v>71</v>
      </c>
      <c r="P7" s="1344" t="s">
        <v>72</v>
      </c>
      <c r="Q7" s="1344" t="s">
        <v>73</v>
      </c>
      <c r="S7" s="1343"/>
      <c r="V7" s="1422"/>
      <c r="W7" s="1340"/>
    </row>
    <row r="8" spans="1:23" ht="13.5" customHeight="1">
      <c r="A8" s="15"/>
      <c r="B8" s="23">
        <v>1</v>
      </c>
      <c r="C8" s="16" t="s">
        <v>74</v>
      </c>
      <c r="D8" s="836"/>
      <c r="E8" s="836"/>
      <c r="F8" s="836"/>
      <c r="G8" s="836"/>
      <c r="H8" s="836"/>
      <c r="I8" s="836"/>
      <c r="J8" s="836"/>
      <c r="K8" s="836"/>
      <c r="L8" s="836"/>
      <c r="M8" s="836"/>
      <c r="N8" s="836"/>
      <c r="O8" s="836"/>
      <c r="P8" s="836"/>
      <c r="Q8" s="836"/>
      <c r="S8" s="1341"/>
      <c r="V8" s="1341"/>
      <c r="W8" s="1341"/>
    </row>
    <row r="9" spans="1:23" ht="13.5" customHeight="1">
      <c r="A9" s="15"/>
      <c r="B9" s="24">
        <v>2</v>
      </c>
      <c r="C9" s="17" t="s">
        <v>80</v>
      </c>
      <c r="D9" s="836"/>
      <c r="E9" s="836"/>
      <c r="F9" s="836"/>
      <c r="G9" s="836"/>
      <c r="H9" s="836"/>
      <c r="I9" s="836"/>
      <c r="J9" s="836"/>
      <c r="K9" s="836"/>
      <c r="L9" s="836"/>
      <c r="M9" s="836"/>
      <c r="N9" s="836"/>
      <c r="O9" s="836"/>
      <c r="P9" s="836"/>
      <c r="Q9" s="836"/>
      <c r="S9" s="1341"/>
      <c r="V9" s="1341"/>
      <c r="W9" s="1341"/>
    </row>
    <row r="10" spans="1:23" ht="13.5" customHeight="1">
      <c r="A10" s="15"/>
      <c r="B10" s="24">
        <v>3</v>
      </c>
      <c r="C10" s="17" t="s">
        <v>81</v>
      </c>
      <c r="D10" s="836"/>
      <c r="E10" s="836"/>
      <c r="F10" s="836" t="s">
        <v>76</v>
      </c>
      <c r="G10" s="836" t="s">
        <v>76</v>
      </c>
      <c r="H10" s="836" t="s">
        <v>76</v>
      </c>
      <c r="I10" s="836" t="s">
        <v>76</v>
      </c>
      <c r="J10" s="836" t="s">
        <v>76</v>
      </c>
      <c r="K10" s="836" t="s">
        <v>76</v>
      </c>
      <c r="L10" s="836" t="s">
        <v>76</v>
      </c>
      <c r="M10" s="836" t="s">
        <v>76</v>
      </c>
      <c r="N10" s="836" t="s">
        <v>76</v>
      </c>
      <c r="O10" s="836" t="s">
        <v>76</v>
      </c>
      <c r="P10" s="836" t="s">
        <v>76</v>
      </c>
      <c r="Q10" s="836" t="s">
        <v>226</v>
      </c>
      <c r="S10" s="1341"/>
      <c r="V10" s="1341"/>
      <c r="W10" s="1341"/>
    </row>
    <row r="11" spans="1:23" ht="13.5" customHeight="1">
      <c r="A11" s="15"/>
      <c r="B11" s="24">
        <v>4</v>
      </c>
      <c r="C11" s="17" t="s">
        <v>83</v>
      </c>
      <c r="D11" s="836"/>
      <c r="E11" s="836"/>
      <c r="F11" s="836"/>
      <c r="G11" s="836"/>
      <c r="H11" s="836"/>
      <c r="I11" s="836"/>
      <c r="J11" s="836"/>
      <c r="K11" s="836"/>
      <c r="L11" s="836"/>
      <c r="M11" s="836"/>
      <c r="N11" s="836"/>
      <c r="O11" s="836"/>
      <c r="P11" s="836"/>
      <c r="Q11" s="836"/>
      <c r="S11" s="1341"/>
      <c r="V11" s="1341"/>
      <c r="W11" s="1341"/>
    </row>
    <row r="12" spans="1:23" ht="13.5" customHeight="1">
      <c r="A12" s="15"/>
      <c r="B12" s="24">
        <v>5</v>
      </c>
      <c r="C12" s="17" t="s">
        <v>84</v>
      </c>
      <c r="D12" s="836"/>
      <c r="E12" s="836"/>
      <c r="F12" s="836"/>
      <c r="G12" s="836"/>
      <c r="H12" s="836"/>
      <c r="I12" s="836"/>
      <c r="J12" s="836"/>
      <c r="K12" s="836"/>
      <c r="L12" s="836"/>
      <c r="M12" s="836"/>
      <c r="N12" s="836"/>
      <c r="O12" s="836"/>
      <c r="P12" s="836"/>
      <c r="Q12" s="836"/>
      <c r="S12" s="1341"/>
      <c r="V12" s="1341"/>
      <c r="W12" s="1341"/>
    </row>
    <row r="13" spans="1:23" ht="13.5" customHeight="1">
      <c r="A13" s="15"/>
      <c r="B13" s="24">
        <v>6</v>
      </c>
      <c r="C13" s="17" t="s">
        <v>85</v>
      </c>
      <c r="D13" s="836"/>
      <c r="E13" s="836"/>
      <c r="F13" s="836"/>
      <c r="G13" s="836"/>
      <c r="H13" s="836"/>
      <c r="I13" s="836"/>
      <c r="J13" s="836"/>
      <c r="K13" s="836"/>
      <c r="L13" s="836"/>
      <c r="M13" s="836"/>
      <c r="N13" s="836"/>
      <c r="O13" s="836"/>
      <c r="P13" s="836"/>
      <c r="Q13" s="836"/>
      <c r="S13" s="1341"/>
      <c r="V13" s="1341"/>
      <c r="W13" s="1341"/>
    </row>
    <row r="14" spans="1:23" ht="13.5" customHeight="1">
      <c r="A14" s="15"/>
      <c r="B14" s="24">
        <v>7</v>
      </c>
      <c r="C14" s="17" t="s">
        <v>86</v>
      </c>
      <c r="D14" s="836" t="s">
        <v>76</v>
      </c>
      <c r="E14" s="836" t="s">
        <v>76</v>
      </c>
      <c r="F14" s="836" t="s">
        <v>76</v>
      </c>
      <c r="G14" s="836" t="s">
        <v>76</v>
      </c>
      <c r="H14" s="836" t="s">
        <v>76</v>
      </c>
      <c r="I14" s="836" t="s">
        <v>76</v>
      </c>
      <c r="J14" s="836" t="s">
        <v>76</v>
      </c>
      <c r="K14" s="836" t="s">
        <v>76</v>
      </c>
      <c r="L14" s="836" t="s">
        <v>76</v>
      </c>
      <c r="M14" s="836" t="s">
        <v>76</v>
      </c>
      <c r="N14" s="836" t="s">
        <v>76</v>
      </c>
      <c r="O14" s="836" t="s">
        <v>76</v>
      </c>
      <c r="P14" s="836"/>
      <c r="Q14" s="836"/>
      <c r="S14" s="1341"/>
      <c r="V14" s="1341"/>
      <c r="W14" s="1341"/>
    </row>
    <row r="15" spans="1:23" ht="13.5" customHeight="1">
      <c r="A15" s="15"/>
      <c r="B15" s="24">
        <v>8</v>
      </c>
      <c r="C15" s="17" t="s">
        <v>87</v>
      </c>
      <c r="D15" s="836"/>
      <c r="E15" s="836"/>
      <c r="F15" s="836"/>
      <c r="G15" s="836"/>
      <c r="H15" s="836"/>
      <c r="I15" s="836"/>
      <c r="J15" s="836"/>
      <c r="K15" s="836"/>
      <c r="L15" s="836"/>
      <c r="M15" s="836"/>
      <c r="N15" s="836"/>
      <c r="O15" s="836"/>
      <c r="P15" s="836"/>
      <c r="Q15" s="836"/>
      <c r="S15" s="1341"/>
      <c r="V15" s="1341"/>
      <c r="W15" s="1341"/>
    </row>
    <row r="16" spans="1:23" ht="13.5" customHeight="1">
      <c r="A16" s="15"/>
      <c r="B16" s="24">
        <v>9</v>
      </c>
      <c r="C16" s="17" t="s">
        <v>88</v>
      </c>
      <c r="D16" s="836"/>
      <c r="E16" s="836" t="s">
        <v>76</v>
      </c>
      <c r="F16" s="836" t="s">
        <v>76</v>
      </c>
      <c r="G16" s="836"/>
      <c r="H16" s="836"/>
      <c r="I16" s="836" t="s">
        <v>76</v>
      </c>
      <c r="J16" s="836"/>
      <c r="K16" s="836"/>
      <c r="L16" s="836"/>
      <c r="M16" s="836"/>
      <c r="N16" s="836"/>
      <c r="O16" s="836"/>
      <c r="P16" s="836"/>
      <c r="Q16" s="836"/>
      <c r="S16" s="1341"/>
      <c r="V16" s="1341"/>
      <c r="W16" s="1341"/>
    </row>
    <row r="17" spans="1:23" ht="13.5" customHeight="1">
      <c r="A17" s="15"/>
      <c r="B17" s="25">
        <v>10</v>
      </c>
      <c r="C17" s="17" t="s">
        <v>89</v>
      </c>
      <c r="D17" s="836"/>
      <c r="E17" s="836"/>
      <c r="F17" s="836"/>
      <c r="G17" s="836"/>
      <c r="H17" s="836"/>
      <c r="I17" s="836"/>
      <c r="J17" s="836"/>
      <c r="K17" s="836"/>
      <c r="L17" s="836"/>
      <c r="M17" s="836"/>
      <c r="N17" s="836"/>
      <c r="O17" s="836"/>
      <c r="P17" s="836"/>
      <c r="Q17" s="836"/>
      <c r="S17" s="1341"/>
      <c r="V17" s="1341"/>
      <c r="W17" s="1341"/>
    </row>
    <row r="18" spans="1:23" ht="13.5" customHeight="1">
      <c r="A18" s="15"/>
      <c r="B18" s="25">
        <v>11</v>
      </c>
      <c r="C18" s="17" t="s">
        <v>91</v>
      </c>
      <c r="D18" s="836"/>
      <c r="E18" s="836"/>
      <c r="F18" s="836"/>
      <c r="G18" s="836"/>
      <c r="H18" s="836"/>
      <c r="I18" s="836"/>
      <c r="J18" s="836"/>
      <c r="K18" s="836"/>
      <c r="L18" s="836"/>
      <c r="M18" s="836"/>
      <c r="N18" s="836"/>
      <c r="O18" s="836"/>
      <c r="P18" s="836"/>
      <c r="Q18" s="836"/>
      <c r="S18" s="1341"/>
      <c r="V18" s="1341"/>
      <c r="W18" s="1341"/>
    </row>
    <row r="19" spans="1:23" ht="13.5" customHeight="1">
      <c r="A19" s="15"/>
      <c r="B19" s="25">
        <v>12</v>
      </c>
      <c r="C19" s="17" t="s">
        <v>92</v>
      </c>
      <c r="D19" s="836"/>
      <c r="E19" s="836"/>
      <c r="F19" s="836"/>
      <c r="G19" s="836" t="s">
        <v>76</v>
      </c>
      <c r="H19" s="836"/>
      <c r="I19" s="836"/>
      <c r="J19" s="836"/>
      <c r="K19" s="836"/>
      <c r="L19" s="836"/>
      <c r="M19" s="836"/>
      <c r="N19" s="836"/>
      <c r="O19" s="836"/>
      <c r="P19" s="836"/>
      <c r="Q19" s="836"/>
      <c r="S19" s="1341"/>
      <c r="V19" s="1341"/>
      <c r="W19" s="1341"/>
    </row>
    <row r="20" spans="1:23" ht="13.5" customHeight="1">
      <c r="A20" s="15"/>
      <c r="B20" s="25">
        <v>13</v>
      </c>
      <c r="C20" s="17" t="s">
        <v>93</v>
      </c>
      <c r="D20" s="836"/>
      <c r="E20" s="836"/>
      <c r="F20" s="836"/>
      <c r="G20" s="836" t="s">
        <v>76</v>
      </c>
      <c r="H20" s="836"/>
      <c r="I20" s="836"/>
      <c r="J20" s="836"/>
      <c r="K20" s="836"/>
      <c r="L20" s="836"/>
      <c r="M20" s="836"/>
      <c r="N20" s="836"/>
      <c r="O20" s="836"/>
      <c r="P20" s="836"/>
      <c r="Q20" s="836"/>
      <c r="S20" s="1341"/>
      <c r="V20" s="1341"/>
      <c r="W20" s="1341"/>
    </row>
    <row r="21" spans="1:23" ht="13.5" customHeight="1">
      <c r="A21" s="15"/>
      <c r="B21" s="25">
        <v>14</v>
      </c>
      <c r="C21" s="17" t="s">
        <v>94</v>
      </c>
      <c r="D21" s="836"/>
      <c r="E21" s="836"/>
      <c r="F21" s="836"/>
      <c r="G21" s="836"/>
      <c r="H21" s="836"/>
      <c r="I21" s="836"/>
      <c r="J21" s="836"/>
      <c r="K21" s="836"/>
      <c r="L21" s="836"/>
      <c r="M21" s="836"/>
      <c r="N21" s="836"/>
      <c r="O21" s="836"/>
      <c r="P21" s="836"/>
      <c r="Q21" s="836"/>
      <c r="S21" s="1341"/>
      <c r="V21" s="1341"/>
      <c r="W21" s="1341"/>
    </row>
    <row r="22" spans="1:23" ht="13.5" customHeight="1">
      <c r="A22" s="15"/>
      <c r="B22" s="25">
        <v>15</v>
      </c>
      <c r="C22" s="17" t="s">
        <v>95</v>
      </c>
      <c r="D22" s="836"/>
      <c r="E22" s="836"/>
      <c r="F22" s="836"/>
      <c r="G22" s="836"/>
      <c r="H22" s="836"/>
      <c r="I22" s="836"/>
      <c r="J22" s="836"/>
      <c r="K22" s="836"/>
      <c r="L22" s="836"/>
      <c r="M22" s="836"/>
      <c r="N22" s="836"/>
      <c r="O22" s="836"/>
      <c r="P22" s="836"/>
      <c r="Q22" s="836"/>
      <c r="S22" s="1341"/>
      <c r="V22" s="1341"/>
      <c r="W22" s="1341"/>
    </row>
    <row r="23" spans="1:23" ht="13.5" customHeight="1">
      <c r="A23" s="15"/>
      <c r="B23" s="25">
        <v>16</v>
      </c>
      <c r="C23" s="17" t="s">
        <v>96</v>
      </c>
      <c r="D23" s="836"/>
      <c r="E23" s="836"/>
      <c r="F23" s="836"/>
      <c r="G23" s="22"/>
      <c r="H23" s="836"/>
      <c r="I23" s="836"/>
      <c r="J23" s="836"/>
      <c r="K23" s="836"/>
      <c r="L23" s="836"/>
      <c r="M23" s="836"/>
      <c r="N23" s="836"/>
      <c r="O23" s="836"/>
      <c r="P23" s="836"/>
      <c r="Q23" s="836"/>
      <c r="S23" s="1341"/>
      <c r="V23" s="1341"/>
      <c r="W23" s="1341"/>
    </row>
    <row r="24" spans="1:23" ht="13.5" customHeight="1">
      <c r="A24" s="15"/>
      <c r="B24" s="25">
        <v>17</v>
      </c>
      <c r="C24" s="17" t="s">
        <v>97</v>
      </c>
      <c r="D24" s="836"/>
      <c r="E24" s="836"/>
      <c r="F24" s="836"/>
      <c r="G24" s="836"/>
      <c r="H24" s="836"/>
      <c r="I24" s="836"/>
      <c r="J24" s="836"/>
      <c r="K24" s="836"/>
      <c r="L24" s="836"/>
      <c r="M24" s="836" t="s">
        <v>76</v>
      </c>
      <c r="N24" s="836"/>
      <c r="O24" s="836"/>
      <c r="P24" s="836"/>
      <c r="Q24" s="836"/>
      <c r="S24" s="1341"/>
      <c r="V24" s="1341"/>
      <c r="W24" s="1341"/>
    </row>
    <row r="25" spans="1:23" ht="13.5" customHeight="1">
      <c r="A25" s="15"/>
      <c r="B25" s="25">
        <v>18</v>
      </c>
      <c r="C25" s="17" t="s">
        <v>98</v>
      </c>
      <c r="D25" s="836"/>
      <c r="E25" s="836"/>
      <c r="F25" s="836"/>
      <c r="G25" s="836"/>
      <c r="H25" s="836"/>
      <c r="I25" s="836"/>
      <c r="J25" s="836"/>
      <c r="K25" s="836"/>
      <c r="L25" s="836"/>
      <c r="M25" s="836"/>
      <c r="N25" s="836"/>
      <c r="O25" s="836"/>
      <c r="P25" s="836"/>
      <c r="Q25" s="836"/>
      <c r="S25" s="1341"/>
      <c r="V25" s="1341"/>
      <c r="W25" s="1341"/>
    </row>
    <row r="26" spans="1:23" ht="13.5" customHeight="1">
      <c r="A26" s="15"/>
      <c r="B26" s="25">
        <v>19</v>
      </c>
      <c r="C26" s="17" t="s">
        <v>99</v>
      </c>
      <c r="D26" s="836"/>
      <c r="E26" s="836"/>
      <c r="F26" s="836"/>
      <c r="G26" s="836"/>
      <c r="H26" s="836"/>
      <c r="I26" s="836"/>
      <c r="J26" s="836"/>
      <c r="K26" s="836"/>
      <c r="L26" s="836"/>
      <c r="M26" s="836"/>
      <c r="N26" s="836"/>
      <c r="O26" s="836"/>
      <c r="P26" s="836"/>
      <c r="Q26" s="836"/>
      <c r="S26" s="1341"/>
      <c r="V26" s="1341"/>
      <c r="W26" s="1341"/>
    </row>
    <row r="27" spans="1:23" ht="13.5" customHeight="1">
      <c r="A27" s="15"/>
      <c r="B27" s="25">
        <v>20</v>
      </c>
      <c r="C27" s="17" t="s">
        <v>100</v>
      </c>
      <c r="D27" s="836"/>
      <c r="E27" s="836"/>
      <c r="F27" s="836"/>
      <c r="G27" s="836"/>
      <c r="H27" s="836"/>
      <c r="I27" s="836"/>
      <c r="J27" s="836"/>
      <c r="K27" s="836"/>
      <c r="L27" s="836"/>
      <c r="M27" s="836"/>
      <c r="N27" s="836"/>
      <c r="O27" s="836"/>
      <c r="P27" s="836"/>
      <c r="Q27" s="836"/>
      <c r="S27" s="1341"/>
      <c r="V27" s="1341"/>
      <c r="W27" s="1341"/>
    </row>
    <row r="28" spans="1:23" ht="13.5" customHeight="1">
      <c r="A28" s="15"/>
      <c r="B28" s="25">
        <v>21</v>
      </c>
      <c r="C28" s="17" t="s">
        <v>101</v>
      </c>
      <c r="D28" s="836"/>
      <c r="E28" s="836"/>
      <c r="F28" s="836"/>
      <c r="G28" s="836"/>
      <c r="H28" s="836"/>
      <c r="I28" s="836"/>
      <c r="J28" s="836"/>
      <c r="K28" s="836"/>
      <c r="L28" s="836"/>
      <c r="M28" s="836"/>
      <c r="N28" s="836"/>
      <c r="O28" s="836"/>
      <c r="P28" s="836"/>
      <c r="Q28" s="836"/>
      <c r="S28" s="1341"/>
      <c r="V28" s="1341"/>
      <c r="W28" s="1341"/>
    </row>
    <row r="29" spans="1:23" ht="13.5" customHeight="1">
      <c r="A29" s="15"/>
      <c r="B29" s="25">
        <v>22</v>
      </c>
      <c r="C29" s="17" t="s">
        <v>102</v>
      </c>
      <c r="D29" s="836" t="s">
        <v>76</v>
      </c>
      <c r="E29" s="836"/>
      <c r="F29" s="836" t="s">
        <v>76</v>
      </c>
      <c r="G29" s="836" t="s">
        <v>76</v>
      </c>
      <c r="H29" s="836" t="s">
        <v>76</v>
      </c>
      <c r="I29" s="836" t="s">
        <v>76</v>
      </c>
      <c r="J29" s="836" t="s">
        <v>76</v>
      </c>
      <c r="K29" s="836" t="s">
        <v>76</v>
      </c>
      <c r="L29" s="836" t="s">
        <v>76</v>
      </c>
      <c r="M29" s="836" t="s">
        <v>76</v>
      </c>
      <c r="N29" s="836" t="s">
        <v>76</v>
      </c>
      <c r="O29" s="836" t="s">
        <v>76</v>
      </c>
      <c r="P29" s="836" t="s">
        <v>76</v>
      </c>
      <c r="Q29" s="836" t="s">
        <v>682</v>
      </c>
      <c r="S29" s="1341"/>
      <c r="V29" s="1341"/>
      <c r="W29" s="1341"/>
    </row>
    <row r="30" spans="1:23" ht="13.5" customHeight="1">
      <c r="A30" s="15"/>
      <c r="B30" s="25">
        <v>23</v>
      </c>
      <c r="C30" s="17" t="s">
        <v>103</v>
      </c>
      <c r="D30" s="836" t="s">
        <v>76</v>
      </c>
      <c r="E30" s="836"/>
      <c r="F30" s="836" t="s">
        <v>76</v>
      </c>
      <c r="G30" s="836" t="s">
        <v>76</v>
      </c>
      <c r="H30" s="836"/>
      <c r="I30" s="836" t="s">
        <v>76</v>
      </c>
      <c r="J30" s="836" t="s">
        <v>76</v>
      </c>
      <c r="K30" s="836" t="s">
        <v>76</v>
      </c>
      <c r="L30" s="836" t="s">
        <v>76</v>
      </c>
      <c r="M30" s="836"/>
      <c r="N30" s="836"/>
      <c r="O30" s="836"/>
      <c r="P30" s="836"/>
      <c r="Q30" s="836"/>
      <c r="S30" s="1341"/>
      <c r="V30" s="1341"/>
      <c r="W30" s="1341"/>
    </row>
    <row r="31" spans="1:23" ht="13.5" customHeight="1">
      <c r="A31" s="15"/>
      <c r="B31" s="25">
        <v>24</v>
      </c>
      <c r="C31" s="17" t="s">
        <v>104</v>
      </c>
      <c r="D31" s="836"/>
      <c r="E31" s="836"/>
      <c r="F31" s="836"/>
      <c r="G31" s="836" t="s">
        <v>76</v>
      </c>
      <c r="H31" s="836"/>
      <c r="I31" s="836"/>
      <c r="J31" s="836"/>
      <c r="K31" s="836"/>
      <c r="L31" s="836"/>
      <c r="M31" s="836"/>
      <c r="N31" s="836"/>
      <c r="O31" s="836"/>
      <c r="P31" s="836"/>
      <c r="Q31" s="836"/>
      <c r="S31" s="1341"/>
      <c r="V31" s="1341"/>
      <c r="W31" s="1341"/>
    </row>
    <row r="32" spans="1:23" ht="13.5" customHeight="1">
      <c r="A32" s="15"/>
      <c r="B32" s="25">
        <v>25</v>
      </c>
      <c r="C32" s="17" t="s">
        <v>105</v>
      </c>
      <c r="D32" s="836" t="s">
        <v>76</v>
      </c>
      <c r="E32" s="836" t="s">
        <v>76</v>
      </c>
      <c r="F32" s="836" t="s">
        <v>76</v>
      </c>
      <c r="G32" s="836" t="s">
        <v>76</v>
      </c>
      <c r="H32" s="836" t="s">
        <v>76</v>
      </c>
      <c r="I32" s="836" t="s">
        <v>76</v>
      </c>
      <c r="J32" s="836" t="s">
        <v>76</v>
      </c>
      <c r="K32" s="836" t="s">
        <v>76</v>
      </c>
      <c r="L32" s="836" t="s">
        <v>76</v>
      </c>
      <c r="M32" s="836" t="s">
        <v>76</v>
      </c>
      <c r="N32" s="836" t="s">
        <v>76</v>
      </c>
      <c r="O32" s="836" t="s">
        <v>76</v>
      </c>
      <c r="P32" s="836" t="s">
        <v>76</v>
      </c>
      <c r="Q32" s="836" t="s">
        <v>682</v>
      </c>
      <c r="S32" s="1341"/>
      <c r="V32" s="1341"/>
      <c r="W32" s="1341"/>
    </row>
    <row r="33" spans="1:23" ht="13.5" customHeight="1">
      <c r="A33" s="15"/>
      <c r="B33" s="25">
        <v>26</v>
      </c>
      <c r="C33" s="17" t="s">
        <v>106</v>
      </c>
      <c r="D33" s="836"/>
      <c r="E33" s="836"/>
      <c r="F33" s="836"/>
      <c r="G33" s="836"/>
      <c r="H33" s="836"/>
      <c r="I33" s="836"/>
      <c r="J33" s="836"/>
      <c r="K33" s="836"/>
      <c r="L33" s="836"/>
      <c r="M33" s="836"/>
      <c r="N33" s="836"/>
      <c r="O33" s="836"/>
      <c r="P33" s="836"/>
      <c r="Q33" s="836"/>
      <c r="S33" s="1341"/>
      <c r="V33" s="1341"/>
      <c r="W33" s="1341"/>
    </row>
    <row r="34" spans="1:23" ht="13.5" customHeight="1">
      <c r="A34" s="15"/>
      <c r="B34" s="25">
        <v>27</v>
      </c>
      <c r="C34" s="17" t="s">
        <v>107</v>
      </c>
      <c r="D34" s="836" t="s">
        <v>76</v>
      </c>
      <c r="E34" s="836"/>
      <c r="F34" s="836"/>
      <c r="G34" s="836"/>
      <c r="H34" s="836"/>
      <c r="I34" s="836"/>
      <c r="J34" s="836"/>
      <c r="K34" s="836"/>
      <c r="L34" s="836"/>
      <c r="M34" s="836"/>
      <c r="N34" s="836"/>
      <c r="O34" s="836"/>
      <c r="P34" s="836"/>
      <c r="Q34" s="836"/>
      <c r="S34" s="1341"/>
      <c r="V34" s="1341"/>
      <c r="W34" s="1341"/>
    </row>
    <row r="35" spans="1:23" ht="13.5" customHeight="1">
      <c r="A35" s="15"/>
      <c r="B35" s="25">
        <v>28</v>
      </c>
      <c r="C35" s="17" t="s">
        <v>108</v>
      </c>
      <c r="D35" s="836"/>
      <c r="E35" s="836"/>
      <c r="F35" s="836"/>
      <c r="G35" s="836"/>
      <c r="H35" s="836"/>
      <c r="I35" s="836" t="s">
        <v>76</v>
      </c>
      <c r="J35" s="836"/>
      <c r="K35" s="836"/>
      <c r="L35" s="836"/>
      <c r="M35" s="836"/>
      <c r="N35" s="836" t="s">
        <v>76</v>
      </c>
      <c r="O35" s="836"/>
      <c r="P35" s="836"/>
      <c r="Q35" s="836"/>
      <c r="S35" s="1341"/>
      <c r="V35" s="1341"/>
      <c r="W35" s="1341"/>
    </row>
    <row r="36" spans="1:23" ht="13.5" customHeight="1">
      <c r="A36" s="15"/>
      <c r="B36" s="25">
        <v>29</v>
      </c>
      <c r="C36" s="17" t="s">
        <v>109</v>
      </c>
      <c r="D36" s="836"/>
      <c r="E36" s="836"/>
      <c r="F36" s="836"/>
      <c r="G36" s="836"/>
      <c r="H36" s="836"/>
      <c r="I36" s="836"/>
      <c r="J36" s="836"/>
      <c r="K36" s="836"/>
      <c r="L36" s="836"/>
      <c r="M36" s="836"/>
      <c r="N36" s="836"/>
      <c r="O36" s="836"/>
      <c r="P36" s="836"/>
      <c r="Q36" s="836"/>
      <c r="S36" s="1341"/>
      <c r="V36" s="1341"/>
      <c r="W36" s="1341"/>
    </row>
    <row r="37" spans="1:23" ht="13.5" customHeight="1">
      <c r="A37" s="15"/>
      <c r="B37" s="25">
        <v>30</v>
      </c>
      <c r="C37" s="17" t="s">
        <v>110</v>
      </c>
      <c r="D37" s="836" t="s">
        <v>76</v>
      </c>
      <c r="E37" s="836" t="s">
        <v>76</v>
      </c>
      <c r="F37" s="836" t="s">
        <v>76</v>
      </c>
      <c r="G37" s="836" t="s">
        <v>76</v>
      </c>
      <c r="H37" s="836" t="s">
        <v>76</v>
      </c>
      <c r="I37" s="836" t="s">
        <v>76</v>
      </c>
      <c r="J37" s="836" t="s">
        <v>76</v>
      </c>
      <c r="K37" s="836" t="s">
        <v>76</v>
      </c>
      <c r="L37" s="836" t="s">
        <v>76</v>
      </c>
      <c r="M37" s="836" t="s">
        <v>76</v>
      </c>
      <c r="N37" s="836"/>
      <c r="O37" s="836"/>
      <c r="P37" s="836"/>
      <c r="Q37" s="836"/>
      <c r="S37" s="1341"/>
      <c r="V37" s="1341"/>
      <c r="W37" s="1341"/>
    </row>
    <row r="38" spans="1:23" ht="13.5" customHeight="1">
      <c r="A38" s="15"/>
      <c r="B38" s="25">
        <v>31</v>
      </c>
      <c r="C38" s="17" t="s">
        <v>111</v>
      </c>
      <c r="D38" s="836"/>
      <c r="E38" s="836"/>
      <c r="F38" s="836"/>
      <c r="G38" s="836"/>
      <c r="H38" s="836"/>
      <c r="I38" s="836"/>
      <c r="J38" s="836"/>
      <c r="K38" s="836"/>
      <c r="L38" s="836"/>
      <c r="M38" s="836"/>
      <c r="N38" s="836"/>
      <c r="O38" s="836"/>
      <c r="P38" s="836"/>
      <c r="Q38" s="836"/>
      <c r="S38" s="1341"/>
      <c r="V38" s="1341"/>
      <c r="W38" s="1341"/>
    </row>
    <row r="39" spans="1:23" ht="13.5" customHeight="1">
      <c r="A39" s="15"/>
      <c r="B39" s="25">
        <v>32</v>
      </c>
      <c r="C39" s="17" t="s">
        <v>112</v>
      </c>
      <c r="D39" s="836"/>
      <c r="E39" s="836"/>
      <c r="F39" s="836"/>
      <c r="G39" s="836" t="s">
        <v>76</v>
      </c>
      <c r="H39" s="836"/>
      <c r="I39" s="836"/>
      <c r="J39" s="836"/>
      <c r="K39" s="836"/>
      <c r="L39" s="836"/>
      <c r="M39" s="836"/>
      <c r="N39" s="836"/>
      <c r="O39" s="836"/>
      <c r="P39" s="836"/>
      <c r="Q39" s="836"/>
      <c r="S39" s="1341"/>
      <c r="V39" s="1341"/>
      <c r="W39" s="1341"/>
    </row>
    <row r="40" spans="1:23" ht="13.5" customHeight="1">
      <c r="A40" s="15"/>
      <c r="B40" s="25">
        <v>33</v>
      </c>
      <c r="C40" s="17" t="s">
        <v>113</v>
      </c>
      <c r="D40" s="836" t="s">
        <v>76</v>
      </c>
      <c r="E40" s="836"/>
      <c r="F40" s="836"/>
      <c r="G40" s="836"/>
      <c r="H40" s="836"/>
      <c r="I40" s="836"/>
      <c r="J40" s="836"/>
      <c r="K40" s="836"/>
      <c r="L40" s="836"/>
      <c r="M40" s="836"/>
      <c r="N40" s="836"/>
      <c r="O40" s="836"/>
      <c r="P40" s="836"/>
      <c r="Q40" s="836"/>
      <c r="S40" s="1341"/>
      <c r="V40" s="1341"/>
      <c r="W40" s="1341"/>
    </row>
    <row r="41" spans="1:23" ht="13.5" customHeight="1">
      <c r="A41" s="15"/>
      <c r="B41" s="25">
        <v>34</v>
      </c>
      <c r="C41" s="17" t="s">
        <v>114</v>
      </c>
      <c r="D41" s="836"/>
      <c r="E41" s="836"/>
      <c r="F41" s="836"/>
      <c r="G41" s="836"/>
      <c r="H41" s="836" t="s">
        <v>76</v>
      </c>
      <c r="I41" s="836"/>
      <c r="J41" s="836"/>
      <c r="K41" s="836"/>
      <c r="L41" s="836"/>
      <c r="M41" s="836"/>
      <c r="N41" s="836"/>
      <c r="O41" s="836"/>
      <c r="P41" s="836"/>
      <c r="Q41" s="836"/>
      <c r="S41" s="1341"/>
      <c r="V41" s="1341"/>
      <c r="W41" s="1341"/>
    </row>
    <row r="42" spans="1:23" ht="13.5" customHeight="1">
      <c r="A42" s="15"/>
      <c r="B42" s="25">
        <v>35</v>
      </c>
      <c r="C42" s="17" t="s">
        <v>115</v>
      </c>
      <c r="D42" s="836"/>
      <c r="E42" s="836"/>
      <c r="F42" s="836"/>
      <c r="G42" s="836"/>
      <c r="H42" s="836"/>
      <c r="I42" s="836"/>
      <c r="J42" s="836"/>
      <c r="K42" s="836"/>
      <c r="L42" s="836" t="s">
        <v>76</v>
      </c>
      <c r="M42" s="836"/>
      <c r="N42" s="836"/>
      <c r="O42" s="836"/>
      <c r="P42" s="836"/>
      <c r="Q42" s="836"/>
      <c r="S42" s="1341"/>
      <c r="V42" s="1341"/>
      <c r="W42" s="1341"/>
    </row>
    <row r="43" spans="1:23" ht="13.5" customHeight="1">
      <c r="A43" s="15"/>
      <c r="B43" s="25">
        <v>36</v>
      </c>
      <c r="C43" s="17" t="s">
        <v>116</v>
      </c>
      <c r="D43" s="836"/>
      <c r="E43" s="836"/>
      <c r="F43" s="836"/>
      <c r="G43" s="836" t="s">
        <v>76</v>
      </c>
      <c r="H43" s="836"/>
      <c r="I43" s="836"/>
      <c r="J43" s="836"/>
      <c r="K43" s="836"/>
      <c r="L43" s="836"/>
      <c r="M43" s="836"/>
      <c r="N43" s="836"/>
      <c r="O43" s="836"/>
      <c r="P43" s="836"/>
      <c r="Q43" s="836"/>
      <c r="S43" s="1341"/>
      <c r="V43" s="1341"/>
      <c r="W43" s="1341"/>
    </row>
    <row r="44" spans="1:23" ht="13.5" customHeight="1">
      <c r="A44" s="15"/>
      <c r="B44" s="25">
        <v>37</v>
      </c>
      <c r="C44" s="17" t="s">
        <v>117</v>
      </c>
      <c r="D44" s="836"/>
      <c r="E44" s="836"/>
      <c r="F44" s="836"/>
      <c r="G44" s="836" t="s">
        <v>76</v>
      </c>
      <c r="H44" s="836"/>
      <c r="I44" s="836"/>
      <c r="J44" s="836"/>
      <c r="K44" s="836"/>
      <c r="L44" s="836" t="s">
        <v>76</v>
      </c>
      <c r="M44" s="836"/>
      <c r="N44" s="836"/>
      <c r="O44" s="836"/>
      <c r="P44" s="836"/>
      <c r="Q44" s="836"/>
      <c r="S44" s="1341"/>
      <c r="V44" s="1341"/>
      <c r="W44" s="1341"/>
    </row>
    <row r="45" spans="1:23" ht="13.5" customHeight="1">
      <c r="A45" s="15"/>
      <c r="B45" s="25">
        <v>38</v>
      </c>
      <c r="C45" s="17" t="s">
        <v>118</v>
      </c>
      <c r="D45" s="836" t="s">
        <v>76</v>
      </c>
      <c r="E45" s="836"/>
      <c r="F45" s="836"/>
      <c r="G45" s="836"/>
      <c r="H45" s="836"/>
      <c r="I45" s="836"/>
      <c r="J45" s="836"/>
      <c r="K45" s="836"/>
      <c r="L45" s="836"/>
      <c r="M45" s="836"/>
      <c r="N45" s="836"/>
      <c r="O45" s="836"/>
      <c r="P45" s="836"/>
      <c r="Q45" s="836"/>
      <c r="S45" s="1341"/>
      <c r="V45" s="1341"/>
      <c r="W45" s="1341"/>
    </row>
    <row r="46" spans="1:23" ht="13.5" customHeight="1">
      <c r="A46" s="15"/>
      <c r="B46" s="25">
        <v>39</v>
      </c>
      <c r="C46" s="17" t="s">
        <v>119</v>
      </c>
      <c r="D46" s="836"/>
      <c r="E46" s="836"/>
      <c r="F46" s="836"/>
      <c r="G46" s="836"/>
      <c r="H46" s="836"/>
      <c r="I46" s="836"/>
      <c r="J46" s="836"/>
      <c r="K46" s="836"/>
      <c r="L46" s="836"/>
      <c r="M46" s="836"/>
      <c r="N46" s="836"/>
      <c r="O46" s="836"/>
      <c r="P46" s="836"/>
      <c r="Q46" s="836"/>
      <c r="S46" s="1341"/>
      <c r="V46" s="1341"/>
      <c r="W46" s="1341"/>
    </row>
    <row r="47" spans="1:23" ht="13.5" customHeight="1">
      <c r="A47" s="15"/>
      <c r="B47" s="25">
        <v>40</v>
      </c>
      <c r="C47" s="17" t="s">
        <v>121</v>
      </c>
      <c r="D47" s="836" t="s">
        <v>76</v>
      </c>
      <c r="E47" s="836"/>
      <c r="F47" s="836"/>
      <c r="G47" s="836"/>
      <c r="H47" s="836"/>
      <c r="I47" s="836"/>
      <c r="J47" s="836"/>
      <c r="K47" s="836"/>
      <c r="L47" s="836"/>
      <c r="M47" s="836"/>
      <c r="N47" s="836"/>
      <c r="O47" s="836"/>
      <c r="P47" s="836"/>
      <c r="Q47" s="836"/>
      <c r="S47" s="1341"/>
      <c r="V47" s="1341"/>
      <c r="W47" s="1341"/>
    </row>
    <row r="48" spans="1:23" ht="13.5" customHeight="1">
      <c r="A48" s="15"/>
      <c r="B48" s="25">
        <v>41</v>
      </c>
      <c r="C48" s="17" t="s">
        <v>122</v>
      </c>
      <c r="D48" s="836"/>
      <c r="E48" s="836"/>
      <c r="F48" s="836"/>
      <c r="G48" s="836"/>
      <c r="H48" s="836" t="s">
        <v>76</v>
      </c>
      <c r="I48" s="836"/>
      <c r="J48" s="836"/>
      <c r="K48" s="836"/>
      <c r="L48" s="836" t="s">
        <v>76</v>
      </c>
      <c r="M48" s="836" t="s">
        <v>76</v>
      </c>
      <c r="N48" s="836" t="s">
        <v>76</v>
      </c>
      <c r="O48" s="836" t="s">
        <v>76</v>
      </c>
      <c r="P48" s="836" t="s">
        <v>76</v>
      </c>
      <c r="Q48" s="836"/>
      <c r="S48" s="1341"/>
      <c r="V48" s="1341"/>
      <c r="W48" s="1341"/>
    </row>
    <row r="49" spans="1:23" ht="13.5" customHeight="1">
      <c r="A49" s="15"/>
      <c r="B49" s="25">
        <v>42</v>
      </c>
      <c r="C49" s="17" t="s">
        <v>123</v>
      </c>
      <c r="D49" s="836"/>
      <c r="E49" s="836"/>
      <c r="F49" s="836"/>
      <c r="G49" s="836"/>
      <c r="H49" s="836"/>
      <c r="I49" s="836"/>
      <c r="J49" s="836"/>
      <c r="K49" s="836"/>
      <c r="L49" s="836"/>
      <c r="M49" s="836"/>
      <c r="N49" s="836"/>
      <c r="O49" s="836"/>
      <c r="P49" s="836"/>
      <c r="Q49" s="836"/>
      <c r="S49" s="1341"/>
      <c r="V49" s="1341"/>
      <c r="W49" s="1341"/>
    </row>
    <row r="50" spans="1:23" ht="13.5" customHeight="1">
      <c r="A50" s="15"/>
      <c r="B50" s="25">
        <v>43</v>
      </c>
      <c r="C50" s="17" t="s">
        <v>124</v>
      </c>
      <c r="D50" s="836"/>
      <c r="E50" s="836"/>
      <c r="F50" s="836"/>
      <c r="G50" s="836"/>
      <c r="H50" s="836"/>
      <c r="I50" s="836"/>
      <c r="J50" s="836"/>
      <c r="K50" s="836"/>
      <c r="L50" s="836" t="s">
        <v>76</v>
      </c>
      <c r="M50" s="836"/>
      <c r="N50" s="836"/>
      <c r="O50" s="836"/>
      <c r="P50" s="836"/>
      <c r="Q50" s="836"/>
      <c r="S50" s="1341"/>
      <c r="V50" s="1341"/>
      <c r="W50" s="1341"/>
    </row>
    <row r="51" spans="1:23" ht="13.5" customHeight="1">
      <c r="A51" s="15"/>
      <c r="B51" s="25">
        <v>44</v>
      </c>
      <c r="C51" s="17" t="s">
        <v>125</v>
      </c>
      <c r="D51" s="836"/>
      <c r="E51" s="836"/>
      <c r="F51" s="836"/>
      <c r="G51" s="836" t="s">
        <v>76</v>
      </c>
      <c r="H51" s="836"/>
      <c r="I51" s="836"/>
      <c r="J51" s="836"/>
      <c r="K51" s="836"/>
      <c r="L51" s="836"/>
      <c r="M51" s="836"/>
      <c r="N51" s="836"/>
      <c r="O51" s="836"/>
      <c r="P51" s="836"/>
      <c r="Q51" s="836" t="s">
        <v>682</v>
      </c>
      <c r="S51" s="1341"/>
      <c r="V51" s="1341"/>
      <c r="W51" s="1341"/>
    </row>
    <row r="52" spans="1:23" ht="13.5" customHeight="1">
      <c r="A52" s="15"/>
      <c r="B52" s="25">
        <v>45</v>
      </c>
      <c r="C52" s="17" t="s">
        <v>126</v>
      </c>
      <c r="D52" s="836"/>
      <c r="E52" s="836"/>
      <c r="F52" s="836"/>
      <c r="G52" s="836"/>
      <c r="H52" s="836"/>
      <c r="I52" s="836"/>
      <c r="J52" s="836"/>
      <c r="K52" s="836"/>
      <c r="L52" s="836"/>
      <c r="M52" s="836"/>
      <c r="N52" s="836"/>
      <c r="O52" s="836"/>
      <c r="P52" s="836"/>
      <c r="Q52" s="836"/>
      <c r="S52" s="1341"/>
      <c r="V52" s="1341"/>
      <c r="W52" s="1341"/>
    </row>
    <row r="53" spans="1:23" ht="13.5" customHeight="1">
      <c r="A53" s="15"/>
      <c r="B53" s="25">
        <v>46</v>
      </c>
      <c r="C53" s="17" t="s">
        <v>127</v>
      </c>
      <c r="D53" s="836"/>
      <c r="E53" s="836"/>
      <c r="F53" s="836"/>
      <c r="G53" s="836"/>
      <c r="H53" s="836"/>
      <c r="I53" s="836"/>
      <c r="J53" s="836"/>
      <c r="K53" s="836"/>
      <c r="L53" s="836"/>
      <c r="M53" s="836"/>
      <c r="N53" s="836"/>
      <c r="O53" s="836"/>
      <c r="P53" s="836"/>
      <c r="Q53" s="836"/>
      <c r="S53" s="1341"/>
      <c r="V53" s="1341"/>
      <c r="W53" s="1341"/>
    </row>
    <row r="54" spans="1:23" ht="13.5" customHeight="1" thickBot="1">
      <c r="A54" s="15"/>
      <c r="B54" s="26">
        <v>47</v>
      </c>
      <c r="C54" s="27" t="s">
        <v>129</v>
      </c>
      <c r="D54" s="836"/>
      <c r="E54" s="836"/>
      <c r="F54" s="836"/>
      <c r="G54" s="836" t="s">
        <v>76</v>
      </c>
      <c r="H54" s="836"/>
      <c r="I54" s="836"/>
      <c r="J54" s="836"/>
      <c r="K54" s="836"/>
      <c r="L54" s="836"/>
      <c r="M54" s="836" t="s">
        <v>76</v>
      </c>
      <c r="N54" s="836"/>
      <c r="O54" s="836"/>
      <c r="P54" s="836"/>
      <c r="Q54" s="836"/>
      <c r="S54" s="1341"/>
      <c r="V54" s="1341"/>
      <c r="W54" s="1341"/>
    </row>
    <row r="55" spans="1:23" ht="13.5" customHeight="1">
      <c r="B55" s="1433" t="s">
        <v>683</v>
      </c>
      <c r="C55" s="1434"/>
      <c r="D55" s="21">
        <f t="shared" ref="D55:H55" si="0">COUNTIF(D8:D54,"○")</f>
        <v>9</v>
      </c>
      <c r="E55" s="21">
        <f t="shared" si="0"/>
        <v>4</v>
      </c>
      <c r="F55" s="21">
        <f t="shared" si="0"/>
        <v>7</v>
      </c>
      <c r="G55" s="21">
        <f t="shared" si="0"/>
        <v>14</v>
      </c>
      <c r="H55" s="21">
        <f t="shared" si="0"/>
        <v>7</v>
      </c>
      <c r="I55" s="21">
        <f t="shared" ref="I55:Q55" si="1">COUNTIF(I8:I54,"○")</f>
        <v>8</v>
      </c>
      <c r="J55" s="21">
        <f t="shared" si="1"/>
        <v>6</v>
      </c>
      <c r="K55" s="21">
        <f t="shared" si="1"/>
        <v>6</v>
      </c>
      <c r="L55" s="21">
        <f t="shared" si="1"/>
        <v>10</v>
      </c>
      <c r="M55" s="21">
        <f t="shared" si="1"/>
        <v>8</v>
      </c>
      <c r="N55" s="21">
        <f t="shared" ref="N55:P55" si="2">COUNTIF(N8:N54,"○")</f>
        <v>6</v>
      </c>
      <c r="O55" s="21">
        <f t="shared" si="2"/>
        <v>5</v>
      </c>
      <c r="P55" s="21">
        <f t="shared" si="2"/>
        <v>4</v>
      </c>
      <c r="Q55" s="21">
        <f t="shared" si="1"/>
        <v>0</v>
      </c>
      <c r="S55" s="1342"/>
      <c r="V55" s="1342"/>
      <c r="W55" s="1342"/>
    </row>
    <row r="56" spans="1:23" ht="13.5" customHeight="1">
      <c r="B56" s="1452" t="s">
        <v>120</v>
      </c>
      <c r="C56" s="1453"/>
      <c r="D56" s="21">
        <f t="shared" ref="D56:H56" si="3">COUNTIF(D8:D54,"●")</f>
        <v>0</v>
      </c>
      <c r="E56" s="21">
        <f t="shared" si="3"/>
        <v>0</v>
      </c>
      <c r="F56" s="21">
        <f t="shared" si="3"/>
        <v>0</v>
      </c>
      <c r="G56" s="21">
        <f t="shared" si="3"/>
        <v>0</v>
      </c>
      <c r="H56" s="21">
        <f t="shared" si="3"/>
        <v>0</v>
      </c>
      <c r="I56" s="21">
        <f t="shared" ref="I56:Q56" si="4">COUNTIF(I8:I54,"●")</f>
        <v>0</v>
      </c>
      <c r="J56" s="21">
        <f t="shared" si="4"/>
        <v>0</v>
      </c>
      <c r="K56" s="21">
        <f t="shared" si="4"/>
        <v>0</v>
      </c>
      <c r="L56" s="21">
        <f t="shared" si="4"/>
        <v>0</v>
      </c>
      <c r="M56" s="21">
        <f t="shared" si="4"/>
        <v>0</v>
      </c>
      <c r="N56" s="21">
        <f t="shared" ref="N56:P56" si="5">COUNTIF(N8:N54,"●")</f>
        <v>0</v>
      </c>
      <c r="O56" s="21">
        <f t="shared" si="5"/>
        <v>0</v>
      </c>
      <c r="P56" s="21">
        <f t="shared" si="5"/>
        <v>0</v>
      </c>
      <c r="Q56" s="21">
        <f t="shared" si="4"/>
        <v>4</v>
      </c>
      <c r="S56" s="1342"/>
      <c r="V56" s="1342"/>
      <c r="W56" s="1342"/>
    </row>
    <row r="57" spans="1:23" ht="13.5" customHeight="1" thickBot="1">
      <c r="B57" s="1446" t="s">
        <v>132</v>
      </c>
      <c r="C57" s="1447"/>
      <c r="D57" s="21">
        <f t="shared" ref="D57:H57" si="6">D55+D56</f>
        <v>9</v>
      </c>
      <c r="E57" s="21">
        <f t="shared" si="6"/>
        <v>4</v>
      </c>
      <c r="F57" s="21">
        <f t="shared" si="6"/>
        <v>7</v>
      </c>
      <c r="G57" s="21">
        <f t="shared" si="6"/>
        <v>14</v>
      </c>
      <c r="H57" s="21">
        <f t="shared" si="6"/>
        <v>7</v>
      </c>
      <c r="I57" s="21">
        <f t="shared" ref="I57:Q57" si="7">I55+I56</f>
        <v>8</v>
      </c>
      <c r="J57" s="21">
        <f t="shared" si="7"/>
        <v>6</v>
      </c>
      <c r="K57" s="21">
        <f t="shared" si="7"/>
        <v>6</v>
      </c>
      <c r="L57" s="21">
        <f t="shared" si="7"/>
        <v>10</v>
      </c>
      <c r="M57" s="21">
        <f t="shared" si="7"/>
        <v>8</v>
      </c>
      <c r="N57" s="21">
        <f t="shared" ref="N57:P57" si="8">N55+N56</f>
        <v>6</v>
      </c>
      <c r="O57" s="21">
        <f t="shared" si="8"/>
        <v>5</v>
      </c>
      <c r="P57" s="21">
        <f t="shared" si="8"/>
        <v>4</v>
      </c>
      <c r="Q57" s="21">
        <f t="shared" si="7"/>
        <v>4</v>
      </c>
      <c r="S57" s="1342"/>
      <c r="V57" s="1342"/>
      <c r="W57" s="1342"/>
    </row>
    <row r="58" spans="1:23">
      <c r="B58" s="364" t="s">
        <v>684</v>
      </c>
      <c r="C58" s="365" t="s">
        <v>685</v>
      </c>
    </row>
  </sheetData>
  <mergeCells count="6">
    <mergeCell ref="B57:C57"/>
    <mergeCell ref="B6:C7"/>
    <mergeCell ref="V6:V7"/>
    <mergeCell ref="B55:C55"/>
    <mergeCell ref="B56:C56"/>
    <mergeCell ref="D6:Q6"/>
  </mergeCells>
  <phoneticPr fontId="16"/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Sheet21">
    <tabColor theme="2" tint="-9.9978637043366805E-2"/>
    <pageSetUpPr fitToPage="1"/>
  </sheetPr>
  <dimension ref="B1:U184"/>
  <sheetViews>
    <sheetView showGridLines="0" showZeros="0" topLeftCell="B1" zoomScaleNormal="100" zoomScaleSheetLayoutView="100" workbookViewId="0">
      <selection activeCell="L95" sqref="L95"/>
    </sheetView>
  </sheetViews>
  <sheetFormatPr defaultColWidth="10.54296875" defaultRowHeight="11"/>
  <cols>
    <col min="1" max="1" width="1.54296875" style="366" customWidth="1"/>
    <col min="2" max="2" width="7.54296875" style="366" customWidth="1"/>
    <col min="3" max="3" width="2.54296875" style="366" hidden="1" customWidth="1"/>
    <col min="4" max="4" width="22.54296875" style="366" customWidth="1"/>
    <col min="5" max="5" width="5.81640625" style="366" customWidth="1"/>
    <col min="6" max="21" width="10.453125" style="366" customWidth="1"/>
    <col min="22" max="22" width="2.453125" style="366" customWidth="1"/>
    <col min="23" max="245" width="10.54296875" style="366"/>
    <col min="246" max="246" width="1.54296875" style="366" customWidth="1"/>
    <col min="247" max="247" width="7.54296875" style="366" customWidth="1"/>
    <col min="248" max="248" width="2.54296875" style="366" customWidth="1"/>
    <col min="249" max="249" width="22.54296875" style="366" customWidth="1"/>
    <col min="250" max="250" width="5.81640625" style="366" customWidth="1"/>
    <col min="251" max="271" width="9.54296875" style="366" customWidth="1"/>
    <col min="272" max="272" width="9.453125" style="366" customWidth="1"/>
    <col min="273" max="273" width="10.453125" style="366" customWidth="1"/>
    <col min="274" max="274" width="1.54296875" style="366" customWidth="1"/>
    <col min="275" max="501" width="10.54296875" style="366"/>
    <col min="502" max="502" width="1.54296875" style="366" customWidth="1"/>
    <col min="503" max="503" width="7.54296875" style="366" customWidth="1"/>
    <col min="504" max="504" width="2.54296875" style="366" customWidth="1"/>
    <col min="505" max="505" width="22.54296875" style="366" customWidth="1"/>
    <col min="506" max="506" width="5.81640625" style="366" customWidth="1"/>
    <col min="507" max="527" width="9.54296875" style="366" customWidth="1"/>
    <col min="528" max="528" width="9.453125" style="366" customWidth="1"/>
    <col min="529" max="529" width="10.453125" style="366" customWidth="1"/>
    <col min="530" max="530" width="1.54296875" style="366" customWidth="1"/>
    <col min="531" max="757" width="10.54296875" style="366"/>
    <col min="758" max="758" width="1.54296875" style="366" customWidth="1"/>
    <col min="759" max="759" width="7.54296875" style="366" customWidth="1"/>
    <col min="760" max="760" width="2.54296875" style="366" customWidth="1"/>
    <col min="761" max="761" width="22.54296875" style="366" customWidth="1"/>
    <col min="762" max="762" width="5.81640625" style="366" customWidth="1"/>
    <col min="763" max="783" width="9.54296875" style="366" customWidth="1"/>
    <col min="784" max="784" width="9.453125" style="366" customWidth="1"/>
    <col min="785" max="785" width="10.453125" style="366" customWidth="1"/>
    <col min="786" max="786" width="1.54296875" style="366" customWidth="1"/>
    <col min="787" max="1013" width="10.54296875" style="366"/>
    <col min="1014" max="1014" width="1.54296875" style="366" customWidth="1"/>
    <col min="1015" max="1015" width="7.54296875" style="366" customWidth="1"/>
    <col min="1016" max="1016" width="2.54296875" style="366" customWidth="1"/>
    <col min="1017" max="1017" width="22.54296875" style="366" customWidth="1"/>
    <col min="1018" max="1018" width="5.81640625" style="366" customWidth="1"/>
    <col min="1019" max="1039" width="9.54296875" style="366" customWidth="1"/>
    <col min="1040" max="1040" width="9.453125" style="366" customWidth="1"/>
    <col min="1041" max="1041" width="10.453125" style="366" customWidth="1"/>
    <col min="1042" max="1042" width="1.54296875" style="366" customWidth="1"/>
    <col min="1043" max="1269" width="10.54296875" style="366"/>
    <col min="1270" max="1270" width="1.54296875" style="366" customWidth="1"/>
    <col min="1271" max="1271" width="7.54296875" style="366" customWidth="1"/>
    <col min="1272" max="1272" width="2.54296875" style="366" customWidth="1"/>
    <col min="1273" max="1273" width="22.54296875" style="366" customWidth="1"/>
    <col min="1274" max="1274" width="5.81640625" style="366" customWidth="1"/>
    <col min="1275" max="1295" width="9.54296875" style="366" customWidth="1"/>
    <col min="1296" max="1296" width="9.453125" style="366" customWidth="1"/>
    <col min="1297" max="1297" width="10.453125" style="366" customWidth="1"/>
    <col min="1298" max="1298" width="1.54296875" style="366" customWidth="1"/>
    <col min="1299" max="1525" width="10.54296875" style="366"/>
    <col min="1526" max="1526" width="1.54296875" style="366" customWidth="1"/>
    <col min="1527" max="1527" width="7.54296875" style="366" customWidth="1"/>
    <col min="1528" max="1528" width="2.54296875" style="366" customWidth="1"/>
    <col min="1529" max="1529" width="22.54296875" style="366" customWidth="1"/>
    <col min="1530" max="1530" width="5.81640625" style="366" customWidth="1"/>
    <col min="1531" max="1551" width="9.54296875" style="366" customWidth="1"/>
    <col min="1552" max="1552" width="9.453125" style="366" customWidth="1"/>
    <col min="1553" max="1553" width="10.453125" style="366" customWidth="1"/>
    <col min="1554" max="1554" width="1.54296875" style="366" customWidth="1"/>
    <col min="1555" max="1781" width="10.54296875" style="366"/>
    <col min="1782" max="1782" width="1.54296875" style="366" customWidth="1"/>
    <col min="1783" max="1783" width="7.54296875" style="366" customWidth="1"/>
    <col min="1784" max="1784" width="2.54296875" style="366" customWidth="1"/>
    <col min="1785" max="1785" width="22.54296875" style="366" customWidth="1"/>
    <col min="1786" max="1786" width="5.81640625" style="366" customWidth="1"/>
    <col min="1787" max="1807" width="9.54296875" style="366" customWidth="1"/>
    <col min="1808" max="1808" width="9.453125" style="366" customWidth="1"/>
    <col min="1809" max="1809" width="10.453125" style="366" customWidth="1"/>
    <col min="1810" max="1810" width="1.54296875" style="366" customWidth="1"/>
    <col min="1811" max="2037" width="10.54296875" style="366"/>
    <col min="2038" max="2038" width="1.54296875" style="366" customWidth="1"/>
    <col min="2039" max="2039" width="7.54296875" style="366" customWidth="1"/>
    <col min="2040" max="2040" width="2.54296875" style="366" customWidth="1"/>
    <col min="2041" max="2041" width="22.54296875" style="366" customWidth="1"/>
    <col min="2042" max="2042" width="5.81640625" style="366" customWidth="1"/>
    <col min="2043" max="2063" width="9.54296875" style="366" customWidth="1"/>
    <col min="2064" max="2064" width="9.453125" style="366" customWidth="1"/>
    <col min="2065" max="2065" width="10.453125" style="366" customWidth="1"/>
    <col min="2066" max="2066" width="1.54296875" style="366" customWidth="1"/>
    <col min="2067" max="2293" width="10.54296875" style="366"/>
    <col min="2294" max="2294" width="1.54296875" style="366" customWidth="1"/>
    <col min="2295" max="2295" width="7.54296875" style="366" customWidth="1"/>
    <col min="2296" max="2296" width="2.54296875" style="366" customWidth="1"/>
    <col min="2297" max="2297" width="22.54296875" style="366" customWidth="1"/>
    <col min="2298" max="2298" width="5.81640625" style="366" customWidth="1"/>
    <col min="2299" max="2319" width="9.54296875" style="366" customWidth="1"/>
    <col min="2320" max="2320" width="9.453125" style="366" customWidth="1"/>
    <col min="2321" max="2321" width="10.453125" style="366" customWidth="1"/>
    <col min="2322" max="2322" width="1.54296875" style="366" customWidth="1"/>
    <col min="2323" max="2549" width="10.54296875" style="366"/>
    <col min="2550" max="2550" width="1.54296875" style="366" customWidth="1"/>
    <col min="2551" max="2551" width="7.54296875" style="366" customWidth="1"/>
    <col min="2552" max="2552" width="2.54296875" style="366" customWidth="1"/>
    <col min="2553" max="2553" width="22.54296875" style="366" customWidth="1"/>
    <col min="2554" max="2554" width="5.81640625" style="366" customWidth="1"/>
    <col min="2555" max="2575" width="9.54296875" style="366" customWidth="1"/>
    <col min="2576" max="2576" width="9.453125" style="366" customWidth="1"/>
    <col min="2577" max="2577" width="10.453125" style="366" customWidth="1"/>
    <col min="2578" max="2578" width="1.54296875" style="366" customWidth="1"/>
    <col min="2579" max="2805" width="10.54296875" style="366"/>
    <col min="2806" max="2806" width="1.54296875" style="366" customWidth="1"/>
    <col min="2807" max="2807" width="7.54296875" style="366" customWidth="1"/>
    <col min="2808" max="2808" width="2.54296875" style="366" customWidth="1"/>
    <col min="2809" max="2809" width="22.54296875" style="366" customWidth="1"/>
    <col min="2810" max="2810" width="5.81640625" style="366" customWidth="1"/>
    <col min="2811" max="2831" width="9.54296875" style="366" customWidth="1"/>
    <col min="2832" max="2832" width="9.453125" style="366" customWidth="1"/>
    <col min="2833" max="2833" width="10.453125" style="366" customWidth="1"/>
    <col min="2834" max="2834" width="1.54296875" style="366" customWidth="1"/>
    <col min="2835" max="3061" width="10.54296875" style="366"/>
    <col min="3062" max="3062" width="1.54296875" style="366" customWidth="1"/>
    <col min="3063" max="3063" width="7.54296875" style="366" customWidth="1"/>
    <col min="3064" max="3064" width="2.54296875" style="366" customWidth="1"/>
    <col min="3065" max="3065" width="22.54296875" style="366" customWidth="1"/>
    <col min="3066" max="3066" width="5.81640625" style="366" customWidth="1"/>
    <col min="3067" max="3087" width="9.54296875" style="366" customWidth="1"/>
    <col min="3088" max="3088" width="9.453125" style="366" customWidth="1"/>
    <col min="3089" max="3089" width="10.453125" style="366" customWidth="1"/>
    <col min="3090" max="3090" width="1.54296875" style="366" customWidth="1"/>
    <col min="3091" max="3317" width="10.54296875" style="366"/>
    <col min="3318" max="3318" width="1.54296875" style="366" customWidth="1"/>
    <col min="3319" max="3319" width="7.54296875" style="366" customWidth="1"/>
    <col min="3320" max="3320" width="2.54296875" style="366" customWidth="1"/>
    <col min="3321" max="3321" width="22.54296875" style="366" customWidth="1"/>
    <col min="3322" max="3322" width="5.81640625" style="366" customWidth="1"/>
    <col min="3323" max="3343" width="9.54296875" style="366" customWidth="1"/>
    <col min="3344" max="3344" width="9.453125" style="366" customWidth="1"/>
    <col min="3345" max="3345" width="10.453125" style="366" customWidth="1"/>
    <col min="3346" max="3346" width="1.54296875" style="366" customWidth="1"/>
    <col min="3347" max="3573" width="10.54296875" style="366"/>
    <col min="3574" max="3574" width="1.54296875" style="366" customWidth="1"/>
    <col min="3575" max="3575" width="7.54296875" style="366" customWidth="1"/>
    <col min="3576" max="3576" width="2.54296875" style="366" customWidth="1"/>
    <col min="3577" max="3577" width="22.54296875" style="366" customWidth="1"/>
    <col min="3578" max="3578" width="5.81640625" style="366" customWidth="1"/>
    <col min="3579" max="3599" width="9.54296875" style="366" customWidth="1"/>
    <col min="3600" max="3600" width="9.453125" style="366" customWidth="1"/>
    <col min="3601" max="3601" width="10.453125" style="366" customWidth="1"/>
    <col min="3602" max="3602" width="1.54296875" style="366" customWidth="1"/>
    <col min="3603" max="3829" width="10.54296875" style="366"/>
    <col min="3830" max="3830" width="1.54296875" style="366" customWidth="1"/>
    <col min="3831" max="3831" width="7.54296875" style="366" customWidth="1"/>
    <col min="3832" max="3832" width="2.54296875" style="366" customWidth="1"/>
    <col min="3833" max="3833" width="22.54296875" style="366" customWidth="1"/>
    <col min="3834" max="3834" width="5.81640625" style="366" customWidth="1"/>
    <col min="3835" max="3855" width="9.54296875" style="366" customWidth="1"/>
    <col min="3856" max="3856" width="9.453125" style="366" customWidth="1"/>
    <col min="3857" max="3857" width="10.453125" style="366" customWidth="1"/>
    <col min="3858" max="3858" width="1.54296875" style="366" customWidth="1"/>
    <col min="3859" max="4085" width="10.54296875" style="366"/>
    <col min="4086" max="4086" width="1.54296875" style="366" customWidth="1"/>
    <col min="4087" max="4087" width="7.54296875" style="366" customWidth="1"/>
    <col min="4088" max="4088" width="2.54296875" style="366" customWidth="1"/>
    <col min="4089" max="4089" width="22.54296875" style="366" customWidth="1"/>
    <col min="4090" max="4090" width="5.81640625" style="366" customWidth="1"/>
    <col min="4091" max="4111" width="9.54296875" style="366" customWidth="1"/>
    <col min="4112" max="4112" width="9.453125" style="366" customWidth="1"/>
    <col min="4113" max="4113" width="10.453125" style="366" customWidth="1"/>
    <col min="4114" max="4114" width="1.54296875" style="366" customWidth="1"/>
    <col min="4115" max="4341" width="10.54296875" style="366"/>
    <col min="4342" max="4342" width="1.54296875" style="366" customWidth="1"/>
    <col min="4343" max="4343" width="7.54296875" style="366" customWidth="1"/>
    <col min="4344" max="4344" width="2.54296875" style="366" customWidth="1"/>
    <col min="4345" max="4345" width="22.54296875" style="366" customWidth="1"/>
    <col min="4346" max="4346" width="5.81640625" style="366" customWidth="1"/>
    <col min="4347" max="4367" width="9.54296875" style="366" customWidth="1"/>
    <col min="4368" max="4368" width="9.453125" style="366" customWidth="1"/>
    <col min="4369" max="4369" width="10.453125" style="366" customWidth="1"/>
    <col min="4370" max="4370" width="1.54296875" style="366" customWidth="1"/>
    <col min="4371" max="4597" width="10.54296875" style="366"/>
    <col min="4598" max="4598" width="1.54296875" style="366" customWidth="1"/>
    <col min="4599" max="4599" width="7.54296875" style="366" customWidth="1"/>
    <col min="4600" max="4600" width="2.54296875" style="366" customWidth="1"/>
    <col min="4601" max="4601" width="22.54296875" style="366" customWidth="1"/>
    <col min="4602" max="4602" width="5.81640625" style="366" customWidth="1"/>
    <col min="4603" max="4623" width="9.54296875" style="366" customWidth="1"/>
    <col min="4624" max="4624" width="9.453125" style="366" customWidth="1"/>
    <col min="4625" max="4625" width="10.453125" style="366" customWidth="1"/>
    <col min="4626" max="4626" width="1.54296875" style="366" customWidth="1"/>
    <col min="4627" max="4853" width="10.54296875" style="366"/>
    <col min="4854" max="4854" width="1.54296875" style="366" customWidth="1"/>
    <col min="4855" max="4855" width="7.54296875" style="366" customWidth="1"/>
    <col min="4856" max="4856" width="2.54296875" style="366" customWidth="1"/>
    <col min="4857" max="4857" width="22.54296875" style="366" customWidth="1"/>
    <col min="4858" max="4858" width="5.81640625" style="366" customWidth="1"/>
    <col min="4859" max="4879" width="9.54296875" style="366" customWidth="1"/>
    <col min="4880" max="4880" width="9.453125" style="366" customWidth="1"/>
    <col min="4881" max="4881" width="10.453125" style="366" customWidth="1"/>
    <col min="4882" max="4882" width="1.54296875" style="366" customWidth="1"/>
    <col min="4883" max="5109" width="10.54296875" style="366"/>
    <col min="5110" max="5110" width="1.54296875" style="366" customWidth="1"/>
    <col min="5111" max="5111" width="7.54296875" style="366" customWidth="1"/>
    <col min="5112" max="5112" width="2.54296875" style="366" customWidth="1"/>
    <col min="5113" max="5113" width="22.54296875" style="366" customWidth="1"/>
    <col min="5114" max="5114" width="5.81640625" style="366" customWidth="1"/>
    <col min="5115" max="5135" width="9.54296875" style="366" customWidth="1"/>
    <col min="5136" max="5136" width="9.453125" style="366" customWidth="1"/>
    <col min="5137" max="5137" width="10.453125" style="366" customWidth="1"/>
    <col min="5138" max="5138" width="1.54296875" style="366" customWidth="1"/>
    <col min="5139" max="5365" width="10.54296875" style="366"/>
    <col min="5366" max="5366" width="1.54296875" style="366" customWidth="1"/>
    <col min="5367" max="5367" width="7.54296875" style="366" customWidth="1"/>
    <col min="5368" max="5368" width="2.54296875" style="366" customWidth="1"/>
    <col min="5369" max="5369" width="22.54296875" style="366" customWidth="1"/>
    <col min="5370" max="5370" width="5.81640625" style="366" customWidth="1"/>
    <col min="5371" max="5391" width="9.54296875" style="366" customWidth="1"/>
    <col min="5392" max="5392" width="9.453125" style="366" customWidth="1"/>
    <col min="5393" max="5393" width="10.453125" style="366" customWidth="1"/>
    <col min="5394" max="5394" width="1.54296875" style="366" customWidth="1"/>
    <col min="5395" max="5621" width="10.54296875" style="366"/>
    <col min="5622" max="5622" width="1.54296875" style="366" customWidth="1"/>
    <col min="5623" max="5623" width="7.54296875" style="366" customWidth="1"/>
    <col min="5624" max="5624" width="2.54296875" style="366" customWidth="1"/>
    <col min="5625" max="5625" width="22.54296875" style="366" customWidth="1"/>
    <col min="5626" max="5626" width="5.81640625" style="366" customWidth="1"/>
    <col min="5627" max="5647" width="9.54296875" style="366" customWidth="1"/>
    <col min="5648" max="5648" width="9.453125" style="366" customWidth="1"/>
    <col min="5649" max="5649" width="10.453125" style="366" customWidth="1"/>
    <col min="5650" max="5650" width="1.54296875" style="366" customWidth="1"/>
    <col min="5651" max="5877" width="10.54296875" style="366"/>
    <col min="5878" max="5878" width="1.54296875" style="366" customWidth="1"/>
    <col min="5879" max="5879" width="7.54296875" style="366" customWidth="1"/>
    <col min="5880" max="5880" width="2.54296875" style="366" customWidth="1"/>
    <col min="5881" max="5881" width="22.54296875" style="366" customWidth="1"/>
    <col min="5882" max="5882" width="5.81640625" style="366" customWidth="1"/>
    <col min="5883" max="5903" width="9.54296875" style="366" customWidth="1"/>
    <col min="5904" max="5904" width="9.453125" style="366" customWidth="1"/>
    <col min="5905" max="5905" width="10.453125" style="366" customWidth="1"/>
    <col min="5906" max="5906" width="1.54296875" style="366" customWidth="1"/>
    <col min="5907" max="6133" width="10.54296875" style="366"/>
    <col min="6134" max="6134" width="1.54296875" style="366" customWidth="1"/>
    <col min="6135" max="6135" width="7.54296875" style="366" customWidth="1"/>
    <col min="6136" max="6136" width="2.54296875" style="366" customWidth="1"/>
    <col min="6137" max="6137" width="22.54296875" style="366" customWidth="1"/>
    <col min="6138" max="6138" width="5.81640625" style="366" customWidth="1"/>
    <col min="6139" max="6159" width="9.54296875" style="366" customWidth="1"/>
    <col min="6160" max="6160" width="9.453125" style="366" customWidth="1"/>
    <col min="6161" max="6161" width="10.453125" style="366" customWidth="1"/>
    <col min="6162" max="6162" width="1.54296875" style="366" customWidth="1"/>
    <col min="6163" max="6389" width="10.54296875" style="366"/>
    <col min="6390" max="6390" width="1.54296875" style="366" customWidth="1"/>
    <col min="6391" max="6391" width="7.54296875" style="366" customWidth="1"/>
    <col min="6392" max="6392" width="2.54296875" style="366" customWidth="1"/>
    <col min="6393" max="6393" width="22.54296875" style="366" customWidth="1"/>
    <col min="6394" max="6394" width="5.81640625" style="366" customWidth="1"/>
    <col min="6395" max="6415" width="9.54296875" style="366" customWidth="1"/>
    <col min="6416" max="6416" width="9.453125" style="366" customWidth="1"/>
    <col min="6417" max="6417" width="10.453125" style="366" customWidth="1"/>
    <col min="6418" max="6418" width="1.54296875" style="366" customWidth="1"/>
    <col min="6419" max="6645" width="10.54296875" style="366"/>
    <col min="6646" max="6646" width="1.54296875" style="366" customWidth="1"/>
    <col min="6647" max="6647" width="7.54296875" style="366" customWidth="1"/>
    <col min="6648" max="6648" width="2.54296875" style="366" customWidth="1"/>
    <col min="6649" max="6649" width="22.54296875" style="366" customWidth="1"/>
    <col min="6650" max="6650" width="5.81640625" style="366" customWidth="1"/>
    <col min="6651" max="6671" width="9.54296875" style="366" customWidth="1"/>
    <col min="6672" max="6672" width="9.453125" style="366" customWidth="1"/>
    <col min="6673" max="6673" width="10.453125" style="366" customWidth="1"/>
    <col min="6674" max="6674" width="1.54296875" style="366" customWidth="1"/>
    <col min="6675" max="6901" width="10.54296875" style="366"/>
    <col min="6902" max="6902" width="1.54296875" style="366" customWidth="1"/>
    <col min="6903" max="6903" width="7.54296875" style="366" customWidth="1"/>
    <col min="6904" max="6904" width="2.54296875" style="366" customWidth="1"/>
    <col min="6905" max="6905" width="22.54296875" style="366" customWidth="1"/>
    <col min="6906" max="6906" width="5.81640625" style="366" customWidth="1"/>
    <col min="6907" max="6927" width="9.54296875" style="366" customWidth="1"/>
    <col min="6928" max="6928" width="9.453125" style="366" customWidth="1"/>
    <col min="6929" max="6929" width="10.453125" style="366" customWidth="1"/>
    <col min="6930" max="6930" width="1.54296875" style="366" customWidth="1"/>
    <col min="6931" max="7157" width="10.54296875" style="366"/>
    <col min="7158" max="7158" width="1.54296875" style="366" customWidth="1"/>
    <col min="7159" max="7159" width="7.54296875" style="366" customWidth="1"/>
    <col min="7160" max="7160" width="2.54296875" style="366" customWidth="1"/>
    <col min="7161" max="7161" width="22.54296875" style="366" customWidth="1"/>
    <col min="7162" max="7162" width="5.81640625" style="366" customWidth="1"/>
    <col min="7163" max="7183" width="9.54296875" style="366" customWidth="1"/>
    <col min="7184" max="7184" width="9.453125" style="366" customWidth="1"/>
    <col min="7185" max="7185" width="10.453125" style="366" customWidth="1"/>
    <col min="7186" max="7186" width="1.54296875" style="366" customWidth="1"/>
    <col min="7187" max="7413" width="10.54296875" style="366"/>
    <col min="7414" max="7414" width="1.54296875" style="366" customWidth="1"/>
    <col min="7415" max="7415" width="7.54296875" style="366" customWidth="1"/>
    <col min="7416" max="7416" width="2.54296875" style="366" customWidth="1"/>
    <col min="7417" max="7417" width="22.54296875" style="366" customWidth="1"/>
    <col min="7418" max="7418" width="5.81640625" style="366" customWidth="1"/>
    <col min="7419" max="7439" width="9.54296875" style="366" customWidth="1"/>
    <col min="7440" max="7440" width="9.453125" style="366" customWidth="1"/>
    <col min="7441" max="7441" width="10.453125" style="366" customWidth="1"/>
    <col min="7442" max="7442" width="1.54296875" style="366" customWidth="1"/>
    <col min="7443" max="7669" width="10.54296875" style="366"/>
    <col min="7670" max="7670" width="1.54296875" style="366" customWidth="1"/>
    <col min="7671" max="7671" width="7.54296875" style="366" customWidth="1"/>
    <col min="7672" max="7672" width="2.54296875" style="366" customWidth="1"/>
    <col min="7673" max="7673" width="22.54296875" style="366" customWidth="1"/>
    <col min="7674" max="7674" width="5.81640625" style="366" customWidth="1"/>
    <col min="7675" max="7695" width="9.54296875" style="366" customWidth="1"/>
    <col min="7696" max="7696" width="9.453125" style="366" customWidth="1"/>
    <col min="7697" max="7697" width="10.453125" style="366" customWidth="1"/>
    <col min="7698" max="7698" width="1.54296875" style="366" customWidth="1"/>
    <col min="7699" max="7925" width="10.54296875" style="366"/>
    <col min="7926" max="7926" width="1.54296875" style="366" customWidth="1"/>
    <col min="7927" max="7927" width="7.54296875" style="366" customWidth="1"/>
    <col min="7928" max="7928" width="2.54296875" style="366" customWidth="1"/>
    <col min="7929" max="7929" width="22.54296875" style="366" customWidth="1"/>
    <col min="7930" max="7930" width="5.81640625" style="366" customWidth="1"/>
    <col min="7931" max="7951" width="9.54296875" style="366" customWidth="1"/>
    <col min="7952" max="7952" width="9.453125" style="366" customWidth="1"/>
    <col min="7953" max="7953" width="10.453125" style="366" customWidth="1"/>
    <col min="7954" max="7954" width="1.54296875" style="366" customWidth="1"/>
    <col min="7955" max="8181" width="10.54296875" style="366"/>
    <col min="8182" max="8182" width="1.54296875" style="366" customWidth="1"/>
    <col min="8183" max="8183" width="7.54296875" style="366" customWidth="1"/>
    <col min="8184" max="8184" width="2.54296875" style="366" customWidth="1"/>
    <col min="8185" max="8185" width="22.54296875" style="366" customWidth="1"/>
    <col min="8186" max="8186" width="5.81640625" style="366" customWidth="1"/>
    <col min="8187" max="8207" width="9.54296875" style="366" customWidth="1"/>
    <col min="8208" max="8208" width="9.453125" style="366" customWidth="1"/>
    <col min="8209" max="8209" width="10.453125" style="366" customWidth="1"/>
    <col min="8210" max="8210" width="1.54296875" style="366" customWidth="1"/>
    <col min="8211" max="8437" width="10.54296875" style="366"/>
    <col min="8438" max="8438" width="1.54296875" style="366" customWidth="1"/>
    <col min="8439" max="8439" width="7.54296875" style="366" customWidth="1"/>
    <col min="8440" max="8440" width="2.54296875" style="366" customWidth="1"/>
    <col min="8441" max="8441" width="22.54296875" style="366" customWidth="1"/>
    <col min="8442" max="8442" width="5.81640625" style="366" customWidth="1"/>
    <col min="8443" max="8463" width="9.54296875" style="366" customWidth="1"/>
    <col min="8464" max="8464" width="9.453125" style="366" customWidth="1"/>
    <col min="8465" max="8465" width="10.453125" style="366" customWidth="1"/>
    <col min="8466" max="8466" width="1.54296875" style="366" customWidth="1"/>
    <col min="8467" max="8693" width="10.54296875" style="366"/>
    <col min="8694" max="8694" width="1.54296875" style="366" customWidth="1"/>
    <col min="8695" max="8695" width="7.54296875" style="366" customWidth="1"/>
    <col min="8696" max="8696" width="2.54296875" style="366" customWidth="1"/>
    <col min="8697" max="8697" width="22.54296875" style="366" customWidth="1"/>
    <col min="8698" max="8698" width="5.81640625" style="366" customWidth="1"/>
    <col min="8699" max="8719" width="9.54296875" style="366" customWidth="1"/>
    <col min="8720" max="8720" width="9.453125" style="366" customWidth="1"/>
    <col min="8721" max="8721" width="10.453125" style="366" customWidth="1"/>
    <col min="8722" max="8722" width="1.54296875" style="366" customWidth="1"/>
    <col min="8723" max="8949" width="10.54296875" style="366"/>
    <col min="8950" max="8950" width="1.54296875" style="366" customWidth="1"/>
    <col min="8951" max="8951" width="7.54296875" style="366" customWidth="1"/>
    <col min="8952" max="8952" width="2.54296875" style="366" customWidth="1"/>
    <col min="8953" max="8953" width="22.54296875" style="366" customWidth="1"/>
    <col min="8954" max="8954" width="5.81640625" style="366" customWidth="1"/>
    <col min="8955" max="8975" width="9.54296875" style="366" customWidth="1"/>
    <col min="8976" max="8976" width="9.453125" style="366" customWidth="1"/>
    <col min="8977" max="8977" width="10.453125" style="366" customWidth="1"/>
    <col min="8978" max="8978" width="1.54296875" style="366" customWidth="1"/>
    <col min="8979" max="9205" width="10.54296875" style="366"/>
    <col min="9206" max="9206" width="1.54296875" style="366" customWidth="1"/>
    <col min="9207" max="9207" width="7.54296875" style="366" customWidth="1"/>
    <col min="9208" max="9208" width="2.54296875" style="366" customWidth="1"/>
    <col min="9209" max="9209" width="22.54296875" style="366" customWidth="1"/>
    <col min="9210" max="9210" width="5.81640625" style="366" customWidth="1"/>
    <col min="9211" max="9231" width="9.54296875" style="366" customWidth="1"/>
    <col min="9232" max="9232" width="9.453125" style="366" customWidth="1"/>
    <col min="9233" max="9233" width="10.453125" style="366" customWidth="1"/>
    <col min="9234" max="9234" width="1.54296875" style="366" customWidth="1"/>
    <col min="9235" max="9461" width="10.54296875" style="366"/>
    <col min="9462" max="9462" width="1.54296875" style="366" customWidth="1"/>
    <col min="9463" max="9463" width="7.54296875" style="366" customWidth="1"/>
    <col min="9464" max="9464" width="2.54296875" style="366" customWidth="1"/>
    <col min="9465" max="9465" width="22.54296875" style="366" customWidth="1"/>
    <col min="9466" max="9466" width="5.81640625" style="366" customWidth="1"/>
    <col min="9467" max="9487" width="9.54296875" style="366" customWidth="1"/>
    <col min="9488" max="9488" width="9.453125" style="366" customWidth="1"/>
    <col min="9489" max="9489" width="10.453125" style="366" customWidth="1"/>
    <col min="9490" max="9490" width="1.54296875" style="366" customWidth="1"/>
    <col min="9491" max="9717" width="10.54296875" style="366"/>
    <col min="9718" max="9718" width="1.54296875" style="366" customWidth="1"/>
    <col min="9719" max="9719" width="7.54296875" style="366" customWidth="1"/>
    <col min="9720" max="9720" width="2.54296875" style="366" customWidth="1"/>
    <col min="9721" max="9721" width="22.54296875" style="366" customWidth="1"/>
    <col min="9722" max="9722" width="5.81640625" style="366" customWidth="1"/>
    <col min="9723" max="9743" width="9.54296875" style="366" customWidth="1"/>
    <col min="9744" max="9744" width="9.453125" style="366" customWidth="1"/>
    <col min="9745" max="9745" width="10.453125" style="366" customWidth="1"/>
    <col min="9746" max="9746" width="1.54296875" style="366" customWidth="1"/>
    <col min="9747" max="9973" width="10.54296875" style="366"/>
    <col min="9974" max="9974" width="1.54296875" style="366" customWidth="1"/>
    <col min="9975" max="9975" width="7.54296875" style="366" customWidth="1"/>
    <col min="9976" max="9976" width="2.54296875" style="366" customWidth="1"/>
    <col min="9977" max="9977" width="22.54296875" style="366" customWidth="1"/>
    <col min="9978" max="9978" width="5.81640625" style="366" customWidth="1"/>
    <col min="9979" max="9999" width="9.54296875" style="366" customWidth="1"/>
    <col min="10000" max="10000" width="9.453125" style="366" customWidth="1"/>
    <col min="10001" max="10001" width="10.453125" style="366" customWidth="1"/>
    <col min="10002" max="10002" width="1.54296875" style="366" customWidth="1"/>
    <col min="10003" max="10229" width="10.54296875" style="366"/>
    <col min="10230" max="10230" width="1.54296875" style="366" customWidth="1"/>
    <col min="10231" max="10231" width="7.54296875" style="366" customWidth="1"/>
    <col min="10232" max="10232" width="2.54296875" style="366" customWidth="1"/>
    <col min="10233" max="10233" width="22.54296875" style="366" customWidth="1"/>
    <col min="10234" max="10234" width="5.81640625" style="366" customWidth="1"/>
    <col min="10235" max="10255" width="9.54296875" style="366" customWidth="1"/>
    <col min="10256" max="10256" width="9.453125" style="366" customWidth="1"/>
    <col min="10257" max="10257" width="10.453125" style="366" customWidth="1"/>
    <col min="10258" max="10258" width="1.54296875" style="366" customWidth="1"/>
    <col min="10259" max="10485" width="10.54296875" style="366"/>
    <col min="10486" max="10486" width="1.54296875" style="366" customWidth="1"/>
    <col min="10487" max="10487" width="7.54296875" style="366" customWidth="1"/>
    <col min="10488" max="10488" width="2.54296875" style="366" customWidth="1"/>
    <col min="10489" max="10489" width="22.54296875" style="366" customWidth="1"/>
    <col min="10490" max="10490" width="5.81640625" style="366" customWidth="1"/>
    <col min="10491" max="10511" width="9.54296875" style="366" customWidth="1"/>
    <col min="10512" max="10512" width="9.453125" style="366" customWidth="1"/>
    <col min="10513" max="10513" width="10.453125" style="366" customWidth="1"/>
    <col min="10514" max="10514" width="1.54296875" style="366" customWidth="1"/>
    <col min="10515" max="10741" width="10.54296875" style="366"/>
    <col min="10742" max="10742" width="1.54296875" style="366" customWidth="1"/>
    <col min="10743" max="10743" width="7.54296875" style="366" customWidth="1"/>
    <col min="10744" max="10744" width="2.54296875" style="366" customWidth="1"/>
    <col min="10745" max="10745" width="22.54296875" style="366" customWidth="1"/>
    <col min="10746" max="10746" width="5.81640625" style="366" customWidth="1"/>
    <col min="10747" max="10767" width="9.54296875" style="366" customWidth="1"/>
    <col min="10768" max="10768" width="9.453125" style="366" customWidth="1"/>
    <col min="10769" max="10769" width="10.453125" style="366" customWidth="1"/>
    <col min="10770" max="10770" width="1.54296875" style="366" customWidth="1"/>
    <col min="10771" max="10997" width="10.54296875" style="366"/>
    <col min="10998" max="10998" width="1.54296875" style="366" customWidth="1"/>
    <col min="10999" max="10999" width="7.54296875" style="366" customWidth="1"/>
    <col min="11000" max="11000" width="2.54296875" style="366" customWidth="1"/>
    <col min="11001" max="11001" width="22.54296875" style="366" customWidth="1"/>
    <col min="11002" max="11002" width="5.81640625" style="366" customWidth="1"/>
    <col min="11003" max="11023" width="9.54296875" style="366" customWidth="1"/>
    <col min="11024" max="11024" width="9.453125" style="366" customWidth="1"/>
    <col min="11025" max="11025" width="10.453125" style="366" customWidth="1"/>
    <col min="11026" max="11026" width="1.54296875" style="366" customWidth="1"/>
    <col min="11027" max="11253" width="10.54296875" style="366"/>
    <col min="11254" max="11254" width="1.54296875" style="366" customWidth="1"/>
    <col min="11255" max="11255" width="7.54296875" style="366" customWidth="1"/>
    <col min="11256" max="11256" width="2.54296875" style="366" customWidth="1"/>
    <col min="11257" max="11257" width="22.54296875" style="366" customWidth="1"/>
    <col min="11258" max="11258" width="5.81640625" style="366" customWidth="1"/>
    <col min="11259" max="11279" width="9.54296875" style="366" customWidth="1"/>
    <col min="11280" max="11280" width="9.453125" style="366" customWidth="1"/>
    <col min="11281" max="11281" width="10.453125" style="366" customWidth="1"/>
    <col min="11282" max="11282" width="1.54296875" style="366" customWidth="1"/>
    <col min="11283" max="11509" width="10.54296875" style="366"/>
    <col min="11510" max="11510" width="1.54296875" style="366" customWidth="1"/>
    <col min="11511" max="11511" width="7.54296875" style="366" customWidth="1"/>
    <col min="11512" max="11512" width="2.54296875" style="366" customWidth="1"/>
    <col min="11513" max="11513" width="22.54296875" style="366" customWidth="1"/>
    <col min="11514" max="11514" width="5.81640625" style="366" customWidth="1"/>
    <col min="11515" max="11535" width="9.54296875" style="366" customWidth="1"/>
    <col min="11536" max="11536" width="9.453125" style="366" customWidth="1"/>
    <col min="11537" max="11537" width="10.453125" style="366" customWidth="1"/>
    <col min="11538" max="11538" width="1.54296875" style="366" customWidth="1"/>
    <col min="11539" max="11765" width="10.54296875" style="366"/>
    <col min="11766" max="11766" width="1.54296875" style="366" customWidth="1"/>
    <col min="11767" max="11767" width="7.54296875" style="366" customWidth="1"/>
    <col min="11768" max="11768" width="2.54296875" style="366" customWidth="1"/>
    <col min="11769" max="11769" width="22.54296875" style="366" customWidth="1"/>
    <col min="11770" max="11770" width="5.81640625" style="366" customWidth="1"/>
    <col min="11771" max="11791" width="9.54296875" style="366" customWidth="1"/>
    <col min="11792" max="11792" width="9.453125" style="366" customWidth="1"/>
    <col min="11793" max="11793" width="10.453125" style="366" customWidth="1"/>
    <col min="11794" max="11794" width="1.54296875" style="366" customWidth="1"/>
    <col min="11795" max="12021" width="10.54296875" style="366"/>
    <col min="12022" max="12022" width="1.54296875" style="366" customWidth="1"/>
    <col min="12023" max="12023" width="7.54296875" style="366" customWidth="1"/>
    <col min="12024" max="12024" width="2.54296875" style="366" customWidth="1"/>
    <col min="12025" max="12025" width="22.54296875" style="366" customWidth="1"/>
    <col min="12026" max="12026" width="5.81640625" style="366" customWidth="1"/>
    <col min="12027" max="12047" width="9.54296875" style="366" customWidth="1"/>
    <col min="12048" max="12048" width="9.453125" style="366" customWidth="1"/>
    <col min="12049" max="12049" width="10.453125" style="366" customWidth="1"/>
    <col min="12050" max="12050" width="1.54296875" style="366" customWidth="1"/>
    <col min="12051" max="12277" width="10.54296875" style="366"/>
    <col min="12278" max="12278" width="1.54296875" style="366" customWidth="1"/>
    <col min="12279" max="12279" width="7.54296875" style="366" customWidth="1"/>
    <col min="12280" max="12280" width="2.54296875" style="366" customWidth="1"/>
    <col min="12281" max="12281" width="22.54296875" style="366" customWidth="1"/>
    <col min="12282" max="12282" width="5.81640625" style="366" customWidth="1"/>
    <col min="12283" max="12303" width="9.54296875" style="366" customWidth="1"/>
    <col min="12304" max="12304" width="9.453125" style="366" customWidth="1"/>
    <col min="12305" max="12305" width="10.453125" style="366" customWidth="1"/>
    <col min="12306" max="12306" width="1.54296875" style="366" customWidth="1"/>
    <col min="12307" max="12533" width="10.54296875" style="366"/>
    <col min="12534" max="12534" width="1.54296875" style="366" customWidth="1"/>
    <col min="12535" max="12535" width="7.54296875" style="366" customWidth="1"/>
    <col min="12536" max="12536" width="2.54296875" style="366" customWidth="1"/>
    <col min="12537" max="12537" width="22.54296875" style="366" customWidth="1"/>
    <col min="12538" max="12538" width="5.81640625" style="366" customWidth="1"/>
    <col min="12539" max="12559" width="9.54296875" style="366" customWidth="1"/>
    <col min="12560" max="12560" width="9.453125" style="366" customWidth="1"/>
    <col min="12561" max="12561" width="10.453125" style="366" customWidth="1"/>
    <col min="12562" max="12562" width="1.54296875" style="366" customWidth="1"/>
    <col min="12563" max="12789" width="10.54296875" style="366"/>
    <col min="12790" max="12790" width="1.54296875" style="366" customWidth="1"/>
    <col min="12791" max="12791" width="7.54296875" style="366" customWidth="1"/>
    <col min="12792" max="12792" width="2.54296875" style="366" customWidth="1"/>
    <col min="12793" max="12793" width="22.54296875" style="366" customWidth="1"/>
    <col min="12794" max="12794" width="5.81640625" style="366" customWidth="1"/>
    <col min="12795" max="12815" width="9.54296875" style="366" customWidth="1"/>
    <col min="12816" max="12816" width="9.453125" style="366" customWidth="1"/>
    <col min="12817" max="12817" width="10.453125" style="366" customWidth="1"/>
    <col min="12818" max="12818" width="1.54296875" style="366" customWidth="1"/>
    <col min="12819" max="13045" width="10.54296875" style="366"/>
    <col min="13046" max="13046" width="1.54296875" style="366" customWidth="1"/>
    <col min="13047" max="13047" width="7.54296875" style="366" customWidth="1"/>
    <col min="13048" max="13048" width="2.54296875" style="366" customWidth="1"/>
    <col min="13049" max="13049" width="22.54296875" style="366" customWidth="1"/>
    <col min="13050" max="13050" width="5.81640625" style="366" customWidth="1"/>
    <col min="13051" max="13071" width="9.54296875" style="366" customWidth="1"/>
    <col min="13072" max="13072" width="9.453125" style="366" customWidth="1"/>
    <col min="13073" max="13073" width="10.453125" style="366" customWidth="1"/>
    <col min="13074" max="13074" width="1.54296875" style="366" customWidth="1"/>
    <col min="13075" max="13301" width="10.54296875" style="366"/>
    <col min="13302" max="13302" width="1.54296875" style="366" customWidth="1"/>
    <col min="13303" max="13303" width="7.54296875" style="366" customWidth="1"/>
    <col min="13304" max="13304" width="2.54296875" style="366" customWidth="1"/>
    <col min="13305" max="13305" width="22.54296875" style="366" customWidth="1"/>
    <col min="13306" max="13306" width="5.81640625" style="366" customWidth="1"/>
    <col min="13307" max="13327" width="9.54296875" style="366" customWidth="1"/>
    <col min="13328" max="13328" width="9.453125" style="366" customWidth="1"/>
    <col min="13329" max="13329" width="10.453125" style="366" customWidth="1"/>
    <col min="13330" max="13330" width="1.54296875" style="366" customWidth="1"/>
    <col min="13331" max="13557" width="10.54296875" style="366"/>
    <col min="13558" max="13558" width="1.54296875" style="366" customWidth="1"/>
    <col min="13559" max="13559" width="7.54296875" style="366" customWidth="1"/>
    <col min="13560" max="13560" width="2.54296875" style="366" customWidth="1"/>
    <col min="13561" max="13561" width="22.54296875" style="366" customWidth="1"/>
    <col min="13562" max="13562" width="5.81640625" style="366" customWidth="1"/>
    <col min="13563" max="13583" width="9.54296875" style="366" customWidth="1"/>
    <col min="13584" max="13584" width="9.453125" style="366" customWidth="1"/>
    <col min="13585" max="13585" width="10.453125" style="366" customWidth="1"/>
    <col min="13586" max="13586" width="1.54296875" style="366" customWidth="1"/>
    <col min="13587" max="13813" width="10.54296875" style="366"/>
    <col min="13814" max="13814" width="1.54296875" style="366" customWidth="1"/>
    <col min="13815" max="13815" width="7.54296875" style="366" customWidth="1"/>
    <col min="13816" max="13816" width="2.54296875" style="366" customWidth="1"/>
    <col min="13817" max="13817" width="22.54296875" style="366" customWidth="1"/>
    <col min="13818" max="13818" width="5.81640625" style="366" customWidth="1"/>
    <col min="13819" max="13839" width="9.54296875" style="366" customWidth="1"/>
    <col min="13840" max="13840" width="9.453125" style="366" customWidth="1"/>
    <col min="13841" max="13841" width="10.453125" style="366" customWidth="1"/>
    <col min="13842" max="13842" width="1.54296875" style="366" customWidth="1"/>
    <col min="13843" max="14069" width="10.54296875" style="366"/>
    <col min="14070" max="14070" width="1.54296875" style="366" customWidth="1"/>
    <col min="14071" max="14071" width="7.54296875" style="366" customWidth="1"/>
    <col min="14072" max="14072" width="2.54296875" style="366" customWidth="1"/>
    <col min="14073" max="14073" width="22.54296875" style="366" customWidth="1"/>
    <col min="14074" max="14074" width="5.81640625" style="366" customWidth="1"/>
    <col min="14075" max="14095" width="9.54296875" style="366" customWidth="1"/>
    <col min="14096" max="14096" width="9.453125" style="366" customWidth="1"/>
    <col min="14097" max="14097" width="10.453125" style="366" customWidth="1"/>
    <col min="14098" max="14098" width="1.54296875" style="366" customWidth="1"/>
    <col min="14099" max="14325" width="10.54296875" style="366"/>
    <col min="14326" max="14326" width="1.54296875" style="366" customWidth="1"/>
    <col min="14327" max="14327" width="7.54296875" style="366" customWidth="1"/>
    <col min="14328" max="14328" width="2.54296875" style="366" customWidth="1"/>
    <col min="14329" max="14329" width="22.54296875" style="366" customWidth="1"/>
    <col min="14330" max="14330" width="5.81640625" style="366" customWidth="1"/>
    <col min="14331" max="14351" width="9.54296875" style="366" customWidth="1"/>
    <col min="14352" max="14352" width="9.453125" style="366" customWidth="1"/>
    <col min="14353" max="14353" width="10.453125" style="366" customWidth="1"/>
    <col min="14354" max="14354" width="1.54296875" style="366" customWidth="1"/>
    <col min="14355" max="14581" width="10.54296875" style="366"/>
    <col min="14582" max="14582" width="1.54296875" style="366" customWidth="1"/>
    <col min="14583" max="14583" width="7.54296875" style="366" customWidth="1"/>
    <col min="14584" max="14584" width="2.54296875" style="366" customWidth="1"/>
    <col min="14585" max="14585" width="22.54296875" style="366" customWidth="1"/>
    <col min="14586" max="14586" width="5.81640625" style="366" customWidth="1"/>
    <col min="14587" max="14607" width="9.54296875" style="366" customWidth="1"/>
    <col min="14608" max="14608" width="9.453125" style="366" customWidth="1"/>
    <col min="14609" max="14609" width="10.453125" style="366" customWidth="1"/>
    <col min="14610" max="14610" width="1.54296875" style="366" customWidth="1"/>
    <col min="14611" max="14837" width="10.54296875" style="366"/>
    <col min="14838" max="14838" width="1.54296875" style="366" customWidth="1"/>
    <col min="14839" max="14839" width="7.54296875" style="366" customWidth="1"/>
    <col min="14840" max="14840" width="2.54296875" style="366" customWidth="1"/>
    <col min="14841" max="14841" width="22.54296875" style="366" customWidth="1"/>
    <col min="14842" max="14842" width="5.81640625" style="366" customWidth="1"/>
    <col min="14843" max="14863" width="9.54296875" style="366" customWidth="1"/>
    <col min="14864" max="14864" width="9.453125" style="366" customWidth="1"/>
    <col min="14865" max="14865" width="10.453125" style="366" customWidth="1"/>
    <col min="14866" max="14866" width="1.54296875" style="366" customWidth="1"/>
    <col min="14867" max="15093" width="10.54296875" style="366"/>
    <col min="15094" max="15094" width="1.54296875" style="366" customWidth="1"/>
    <col min="15095" max="15095" width="7.54296875" style="366" customWidth="1"/>
    <col min="15096" max="15096" width="2.54296875" style="366" customWidth="1"/>
    <col min="15097" max="15097" width="22.54296875" style="366" customWidth="1"/>
    <col min="15098" max="15098" width="5.81640625" style="366" customWidth="1"/>
    <col min="15099" max="15119" width="9.54296875" style="366" customWidth="1"/>
    <col min="15120" max="15120" width="9.453125" style="366" customWidth="1"/>
    <col min="15121" max="15121" width="10.453125" style="366" customWidth="1"/>
    <col min="15122" max="15122" width="1.54296875" style="366" customWidth="1"/>
    <col min="15123" max="15349" width="10.54296875" style="366"/>
    <col min="15350" max="15350" width="1.54296875" style="366" customWidth="1"/>
    <col min="15351" max="15351" width="7.54296875" style="366" customWidth="1"/>
    <col min="15352" max="15352" width="2.54296875" style="366" customWidth="1"/>
    <col min="15353" max="15353" width="22.54296875" style="366" customWidth="1"/>
    <col min="15354" max="15354" width="5.81640625" style="366" customWidth="1"/>
    <col min="15355" max="15375" width="9.54296875" style="366" customWidth="1"/>
    <col min="15376" max="15376" width="9.453125" style="366" customWidth="1"/>
    <col min="15377" max="15377" width="10.453125" style="366" customWidth="1"/>
    <col min="15378" max="15378" width="1.54296875" style="366" customWidth="1"/>
    <col min="15379" max="15605" width="10.54296875" style="366"/>
    <col min="15606" max="15606" width="1.54296875" style="366" customWidth="1"/>
    <col min="15607" max="15607" width="7.54296875" style="366" customWidth="1"/>
    <col min="15608" max="15608" width="2.54296875" style="366" customWidth="1"/>
    <col min="15609" max="15609" width="22.54296875" style="366" customWidth="1"/>
    <col min="15610" max="15610" width="5.81640625" style="366" customWidth="1"/>
    <col min="15611" max="15631" width="9.54296875" style="366" customWidth="1"/>
    <col min="15632" max="15632" width="9.453125" style="366" customWidth="1"/>
    <col min="15633" max="15633" width="10.453125" style="366" customWidth="1"/>
    <col min="15634" max="15634" width="1.54296875" style="366" customWidth="1"/>
    <col min="15635" max="15861" width="10.54296875" style="366"/>
    <col min="15862" max="15862" width="1.54296875" style="366" customWidth="1"/>
    <col min="15863" max="15863" width="7.54296875" style="366" customWidth="1"/>
    <col min="15864" max="15864" width="2.54296875" style="366" customWidth="1"/>
    <col min="15865" max="15865" width="22.54296875" style="366" customWidth="1"/>
    <col min="15866" max="15866" width="5.81640625" style="366" customWidth="1"/>
    <col min="15867" max="15887" width="9.54296875" style="366" customWidth="1"/>
    <col min="15888" max="15888" width="9.453125" style="366" customWidth="1"/>
    <col min="15889" max="15889" width="10.453125" style="366" customWidth="1"/>
    <col min="15890" max="15890" width="1.54296875" style="366" customWidth="1"/>
    <col min="15891" max="16117" width="10.54296875" style="366"/>
    <col min="16118" max="16118" width="1.54296875" style="366" customWidth="1"/>
    <col min="16119" max="16119" width="7.54296875" style="366" customWidth="1"/>
    <col min="16120" max="16120" width="2.54296875" style="366" customWidth="1"/>
    <col min="16121" max="16121" width="22.54296875" style="366" customWidth="1"/>
    <col min="16122" max="16122" width="5.81640625" style="366" customWidth="1"/>
    <col min="16123" max="16143" width="9.54296875" style="366" customWidth="1"/>
    <col min="16144" max="16144" width="9.453125" style="366" customWidth="1"/>
    <col min="16145" max="16145" width="10.453125" style="366" customWidth="1"/>
    <col min="16146" max="16146" width="1.54296875" style="366" customWidth="1"/>
    <col min="16147" max="16384" width="10.54296875" style="366"/>
  </cols>
  <sheetData>
    <row r="1" spans="2:21" ht="17.5">
      <c r="B1" s="1066" t="s">
        <v>686</v>
      </c>
    </row>
    <row r="3" spans="2:21">
      <c r="B3" s="14"/>
    </row>
    <row r="6" spans="2:21" ht="20.149999999999999" customHeight="1" thickBot="1">
      <c r="B6" s="367"/>
      <c r="C6" s="367"/>
      <c r="D6" s="368"/>
      <c r="E6" s="369"/>
      <c r="F6" s="367"/>
      <c r="G6" s="367"/>
      <c r="H6" s="367"/>
      <c r="I6" s="367"/>
      <c r="J6" s="367"/>
      <c r="K6" s="367"/>
      <c r="L6" s="367"/>
      <c r="M6" s="367"/>
      <c r="N6" s="367"/>
      <c r="O6" s="367"/>
      <c r="P6" s="367"/>
      <c r="S6" s="370"/>
      <c r="T6" s="370"/>
      <c r="U6" s="370"/>
    </row>
    <row r="7" spans="2:21" ht="10.9" customHeight="1">
      <c r="B7" s="371" t="s">
        <v>275</v>
      </c>
      <c r="C7" s="372" t="s">
        <v>688</v>
      </c>
      <c r="D7" s="373" t="s">
        <v>277</v>
      </c>
      <c r="E7" s="374" t="s">
        <v>278</v>
      </c>
      <c r="F7" s="375" t="s">
        <v>689</v>
      </c>
      <c r="G7" s="376"/>
      <c r="H7" s="376"/>
      <c r="I7" s="376"/>
      <c r="J7" s="375" t="s">
        <v>690</v>
      </c>
      <c r="K7" s="376"/>
      <c r="L7" s="376"/>
      <c r="M7" s="377"/>
      <c r="N7" s="375" t="s">
        <v>691</v>
      </c>
      <c r="O7" s="376"/>
      <c r="P7" s="375"/>
      <c r="Q7" s="378"/>
      <c r="R7" s="379" t="s">
        <v>692</v>
      </c>
      <c r="S7" s="376"/>
      <c r="T7" s="376"/>
      <c r="U7" s="380"/>
    </row>
    <row r="8" spans="2:21" ht="22.5" thickBot="1">
      <c r="B8" s="381"/>
      <c r="C8" s="382" t="s">
        <v>693</v>
      </c>
      <c r="D8" s="383"/>
      <c r="E8" s="384"/>
      <c r="F8" s="960" t="s">
        <v>694</v>
      </c>
      <c r="G8" s="959" t="s">
        <v>695</v>
      </c>
      <c r="H8" s="387" t="s">
        <v>696</v>
      </c>
      <c r="I8" s="391" t="s">
        <v>697</v>
      </c>
      <c r="J8" s="959" t="s">
        <v>694</v>
      </c>
      <c r="K8" s="959" t="s">
        <v>695</v>
      </c>
      <c r="L8" s="391" t="s">
        <v>698</v>
      </c>
      <c r="M8" s="391" t="s">
        <v>697</v>
      </c>
      <c r="N8" s="959" t="s">
        <v>694</v>
      </c>
      <c r="O8" s="959" t="s">
        <v>695</v>
      </c>
      <c r="P8" s="391" t="s">
        <v>698</v>
      </c>
      <c r="Q8" s="970" t="s">
        <v>699</v>
      </c>
      <c r="R8" s="958" t="s">
        <v>694</v>
      </c>
      <c r="S8" s="959" t="s">
        <v>695</v>
      </c>
      <c r="T8" s="391" t="s">
        <v>698</v>
      </c>
      <c r="U8" s="392" t="s">
        <v>699</v>
      </c>
    </row>
    <row r="9" spans="2:21" ht="12.65" customHeight="1">
      <c r="B9" s="393"/>
      <c r="C9" s="394"/>
      <c r="D9" s="395" t="s">
        <v>399</v>
      </c>
      <c r="E9" s="396" t="s">
        <v>700</v>
      </c>
      <c r="F9" s="961">
        <v>5068.4151558238564</v>
      </c>
      <c r="G9" s="962">
        <v>0</v>
      </c>
      <c r="H9" s="399">
        <v>0</v>
      </c>
      <c r="I9" s="400">
        <v>0</v>
      </c>
      <c r="J9" s="399">
        <v>1138.3899999999999</v>
      </c>
      <c r="K9" s="398">
        <v>0</v>
      </c>
      <c r="L9" s="399">
        <v>0</v>
      </c>
      <c r="M9" s="400">
        <v>0</v>
      </c>
      <c r="N9" s="402">
        <v>253.71677999999997</v>
      </c>
      <c r="O9" s="398">
        <v>0</v>
      </c>
      <c r="P9" s="399">
        <v>1</v>
      </c>
      <c r="Q9" s="400">
        <v>0</v>
      </c>
      <c r="R9" s="403">
        <v>6460.5219358238564</v>
      </c>
      <c r="S9" s="404">
        <v>0</v>
      </c>
      <c r="T9" s="399"/>
      <c r="U9" s="405">
        <v>0</v>
      </c>
    </row>
    <row r="10" spans="2:21" ht="12" customHeight="1">
      <c r="B10" s="406"/>
      <c r="C10" s="407">
        <v>1</v>
      </c>
      <c r="D10" s="408" t="s">
        <v>145</v>
      </c>
      <c r="E10" s="409" t="s">
        <v>287</v>
      </c>
      <c r="F10" s="963"/>
      <c r="G10" s="412"/>
      <c r="H10" s="412"/>
      <c r="I10" s="413"/>
      <c r="J10" s="414"/>
      <c r="K10" s="411"/>
      <c r="L10" s="412"/>
      <c r="M10" s="413"/>
      <c r="N10" s="414"/>
      <c r="O10" s="411"/>
      <c r="P10" s="412"/>
      <c r="Q10" s="413"/>
      <c r="R10" s="415"/>
      <c r="S10" s="414"/>
      <c r="T10" s="412"/>
      <c r="U10" s="416"/>
    </row>
    <row r="11" spans="2:21" ht="12" customHeight="1">
      <c r="B11" s="406" t="s">
        <v>701</v>
      </c>
      <c r="C11" s="407">
        <v>2</v>
      </c>
      <c r="D11" s="408" t="s">
        <v>146</v>
      </c>
      <c r="E11" s="409" t="s">
        <v>288</v>
      </c>
      <c r="F11" s="963"/>
      <c r="G11" s="412"/>
      <c r="H11" s="412"/>
      <c r="I11" s="413"/>
      <c r="J11" s="414"/>
      <c r="K11" s="411"/>
      <c r="L11" s="412"/>
      <c r="M11" s="413"/>
      <c r="N11" s="417"/>
      <c r="O11" s="412"/>
      <c r="P11" s="412"/>
      <c r="Q11" s="413"/>
      <c r="R11" s="418"/>
      <c r="S11" s="419"/>
      <c r="T11" s="412"/>
      <c r="U11" s="416"/>
    </row>
    <row r="12" spans="2:21" ht="12" customHeight="1">
      <c r="B12" s="406"/>
      <c r="C12" s="407">
        <v>3</v>
      </c>
      <c r="D12" s="408" t="s">
        <v>702</v>
      </c>
      <c r="E12" s="409" t="s">
        <v>703</v>
      </c>
      <c r="F12" s="963"/>
      <c r="G12" s="412"/>
      <c r="H12" s="412"/>
      <c r="I12" s="413"/>
      <c r="J12" s="414"/>
      <c r="K12" s="411"/>
      <c r="L12" s="412"/>
      <c r="M12" s="413"/>
      <c r="N12" s="414"/>
      <c r="O12" s="411"/>
      <c r="P12" s="412"/>
      <c r="Q12" s="413"/>
      <c r="R12" s="418"/>
      <c r="S12" s="419"/>
      <c r="T12" s="412"/>
      <c r="U12" s="416"/>
    </row>
    <row r="13" spans="2:21" ht="12" customHeight="1">
      <c r="B13" s="420"/>
      <c r="C13" s="407">
        <v>4</v>
      </c>
      <c r="D13" s="408" t="s">
        <v>406</v>
      </c>
      <c r="E13" s="409"/>
      <c r="F13" s="963"/>
      <c r="G13" s="412"/>
      <c r="H13" s="412"/>
      <c r="I13" s="413"/>
      <c r="J13" s="414"/>
      <c r="K13" s="411"/>
      <c r="L13" s="412"/>
      <c r="M13" s="413"/>
      <c r="N13" s="414"/>
      <c r="O13" s="411"/>
      <c r="P13" s="412"/>
      <c r="Q13" s="413"/>
      <c r="R13" s="418"/>
      <c r="S13" s="419"/>
      <c r="T13" s="412"/>
      <c r="U13" s="416"/>
    </row>
    <row r="14" spans="2:21" ht="12" customHeight="1">
      <c r="B14" s="421"/>
      <c r="C14" s="422"/>
      <c r="D14" s="423" t="s">
        <v>290</v>
      </c>
      <c r="E14" s="424" t="s">
        <v>704</v>
      </c>
      <c r="F14" s="964">
        <v>225.13575063910838</v>
      </c>
      <c r="G14" s="427">
        <v>0</v>
      </c>
      <c r="H14" s="427">
        <v>0</v>
      </c>
      <c r="I14" s="428">
        <v>0</v>
      </c>
      <c r="J14" s="429">
        <v>3.9950000000000001</v>
      </c>
      <c r="K14" s="426">
        <v>0</v>
      </c>
      <c r="L14" s="427">
        <v>0</v>
      </c>
      <c r="M14" s="428">
        <v>0</v>
      </c>
      <c r="N14" s="429">
        <v>8</v>
      </c>
      <c r="O14" s="426">
        <v>0</v>
      </c>
      <c r="P14" s="427">
        <v>0</v>
      </c>
      <c r="Q14" s="428">
        <v>0</v>
      </c>
      <c r="R14" s="430">
        <v>237.13075063910838</v>
      </c>
      <c r="S14" s="431">
        <v>0</v>
      </c>
      <c r="T14" s="427"/>
      <c r="U14" s="432">
        <v>0</v>
      </c>
    </row>
    <row r="15" spans="2:21" ht="12" customHeight="1">
      <c r="B15" s="433" t="s">
        <v>705</v>
      </c>
      <c r="C15" s="407">
        <v>5</v>
      </c>
      <c r="D15" s="408" t="s">
        <v>706</v>
      </c>
      <c r="E15" s="409" t="s">
        <v>707</v>
      </c>
      <c r="F15" s="963">
        <v>0</v>
      </c>
      <c r="G15" s="412">
        <v>0</v>
      </c>
      <c r="H15" s="412">
        <v>0</v>
      </c>
      <c r="I15" s="413"/>
      <c r="J15" s="414">
        <v>0</v>
      </c>
      <c r="K15" s="411">
        <v>0</v>
      </c>
      <c r="L15" s="412">
        <v>0</v>
      </c>
      <c r="M15" s="413"/>
      <c r="N15" s="414">
        <v>0</v>
      </c>
      <c r="O15" s="411">
        <v>0</v>
      </c>
      <c r="P15" s="412">
        <v>0</v>
      </c>
      <c r="Q15" s="413"/>
      <c r="R15" s="418">
        <v>0</v>
      </c>
      <c r="S15" s="419">
        <v>0</v>
      </c>
      <c r="T15" s="412"/>
      <c r="U15" s="416"/>
    </row>
    <row r="16" spans="2:21" ht="12" customHeight="1">
      <c r="B16" s="434"/>
      <c r="C16" s="407">
        <v>6</v>
      </c>
      <c r="D16" s="408" t="s">
        <v>150</v>
      </c>
      <c r="E16" s="409" t="s">
        <v>708</v>
      </c>
      <c r="F16" s="963">
        <v>0</v>
      </c>
      <c r="G16" s="412">
        <v>0</v>
      </c>
      <c r="H16" s="412">
        <v>0</v>
      </c>
      <c r="I16" s="413"/>
      <c r="J16" s="414">
        <v>0</v>
      </c>
      <c r="K16" s="411">
        <v>0</v>
      </c>
      <c r="L16" s="412">
        <v>0</v>
      </c>
      <c r="M16" s="413"/>
      <c r="N16" s="414">
        <v>0</v>
      </c>
      <c r="O16" s="411">
        <v>0</v>
      </c>
      <c r="P16" s="412">
        <v>0</v>
      </c>
      <c r="Q16" s="413"/>
      <c r="R16" s="418">
        <v>0</v>
      </c>
      <c r="S16" s="419">
        <v>0</v>
      </c>
      <c r="T16" s="412"/>
      <c r="U16" s="416"/>
    </row>
    <row r="17" spans="2:21" ht="12" customHeight="1">
      <c r="B17" s="435" t="s">
        <v>230</v>
      </c>
      <c r="C17" s="422">
        <v>7</v>
      </c>
      <c r="D17" s="423" t="s">
        <v>409</v>
      </c>
      <c r="E17" s="424" t="s">
        <v>709</v>
      </c>
      <c r="F17" s="964">
        <v>385.35586554621852</v>
      </c>
      <c r="G17" s="427">
        <v>0</v>
      </c>
      <c r="H17" s="427">
        <v>0</v>
      </c>
      <c r="I17" s="428">
        <v>0</v>
      </c>
      <c r="J17" s="429">
        <v>1730.8407058823532</v>
      </c>
      <c r="K17" s="426">
        <v>0</v>
      </c>
      <c r="L17" s="427">
        <v>0</v>
      </c>
      <c r="M17" s="428">
        <v>0</v>
      </c>
      <c r="N17" s="429">
        <v>1.61</v>
      </c>
      <c r="O17" s="426">
        <v>0</v>
      </c>
      <c r="P17" s="427">
        <v>0</v>
      </c>
      <c r="Q17" s="428">
        <v>0</v>
      </c>
      <c r="R17" s="430">
        <v>2117.8065714285717</v>
      </c>
      <c r="S17" s="431">
        <v>0</v>
      </c>
      <c r="T17" s="427"/>
      <c r="U17" s="432">
        <v>0</v>
      </c>
    </row>
    <row r="18" spans="2:21" ht="12" customHeight="1">
      <c r="B18" s="435" t="s">
        <v>152</v>
      </c>
      <c r="C18" s="422">
        <v>8</v>
      </c>
      <c r="D18" s="423" t="s">
        <v>710</v>
      </c>
      <c r="E18" s="424" t="s">
        <v>711</v>
      </c>
      <c r="F18" s="964">
        <v>163234.23857421111</v>
      </c>
      <c r="G18" s="427">
        <v>1321.9333025029459</v>
      </c>
      <c r="H18" s="427">
        <v>4</v>
      </c>
      <c r="I18" s="436">
        <v>8.0983825087771397E-3</v>
      </c>
      <c r="J18" s="429">
        <v>202126.57573359128</v>
      </c>
      <c r="K18" s="426">
        <v>3519.8401389999999</v>
      </c>
      <c r="L18" s="427">
        <v>4</v>
      </c>
      <c r="M18" s="436">
        <v>1.7414039327709446E-2</v>
      </c>
      <c r="N18" s="429">
        <v>4462008.0420865696</v>
      </c>
      <c r="O18" s="426">
        <v>25398.808013255235</v>
      </c>
      <c r="P18" s="427">
        <v>4</v>
      </c>
      <c r="Q18" s="436">
        <v>5.6922371662463398E-3</v>
      </c>
      <c r="R18" s="430">
        <v>4827368.8563943719</v>
      </c>
      <c r="S18" s="431">
        <v>30240.581454758183</v>
      </c>
      <c r="T18" s="427"/>
      <c r="U18" s="432">
        <v>6.2644024839123829E-3</v>
      </c>
    </row>
    <row r="19" spans="2:21" ht="12" customHeight="1">
      <c r="B19" s="435"/>
      <c r="C19" s="422"/>
      <c r="D19" s="423" t="s">
        <v>411</v>
      </c>
      <c r="E19" s="424" t="s">
        <v>712</v>
      </c>
      <c r="F19" s="964">
        <v>294941.77820999088</v>
      </c>
      <c r="G19" s="427">
        <v>300.95186523148408</v>
      </c>
      <c r="H19" s="427">
        <v>0</v>
      </c>
      <c r="I19" s="428">
        <v>1.0203771980286027E-3</v>
      </c>
      <c r="J19" s="429">
        <v>272279.21535551827</v>
      </c>
      <c r="K19" s="426">
        <v>2369.035656373946</v>
      </c>
      <c r="L19" s="427">
        <v>0</v>
      </c>
      <c r="M19" s="428">
        <v>8.7007583494049211E-3</v>
      </c>
      <c r="N19" s="429">
        <v>64587.235504920027</v>
      </c>
      <c r="O19" s="426">
        <v>162.19800000000001</v>
      </c>
      <c r="P19" s="427">
        <v>0</v>
      </c>
      <c r="Q19" s="428">
        <v>2.5113011685976919E-3</v>
      </c>
      <c r="R19" s="430">
        <v>631808.22907042911</v>
      </c>
      <c r="S19" s="431">
        <v>2832.18552160543</v>
      </c>
      <c r="T19" s="427"/>
      <c r="U19" s="432">
        <v>4.4826664030197683E-3</v>
      </c>
    </row>
    <row r="20" spans="2:21" ht="12" customHeight="1">
      <c r="B20" s="437"/>
      <c r="C20" s="407">
        <v>9</v>
      </c>
      <c r="D20" s="408" t="s">
        <v>154</v>
      </c>
      <c r="E20" s="409" t="s">
        <v>412</v>
      </c>
      <c r="F20" s="963">
        <v>28161.751982677226</v>
      </c>
      <c r="G20" s="412">
        <v>0</v>
      </c>
      <c r="H20" s="412">
        <v>0</v>
      </c>
      <c r="I20" s="413">
        <v>0</v>
      </c>
      <c r="J20" s="414">
        <v>13172.94909583084</v>
      </c>
      <c r="K20" s="411">
        <v>3.08</v>
      </c>
      <c r="L20" s="412">
        <v>2</v>
      </c>
      <c r="M20" s="413">
        <v>2.3381248781829741E-4</v>
      </c>
      <c r="N20" s="414">
        <v>477.83399194637616</v>
      </c>
      <c r="O20" s="411">
        <v>4.18</v>
      </c>
      <c r="P20" s="412">
        <v>1</v>
      </c>
      <c r="Q20" s="413">
        <v>8.7478079635428928E-3</v>
      </c>
      <c r="R20" s="418">
        <v>41812.53507045444</v>
      </c>
      <c r="S20" s="419">
        <v>7.26</v>
      </c>
      <c r="T20" s="412"/>
      <c r="U20" s="416">
        <v>1.7363214136064328E-4</v>
      </c>
    </row>
    <row r="21" spans="2:21" ht="12" customHeight="1">
      <c r="B21" s="437"/>
      <c r="C21" s="407">
        <v>10</v>
      </c>
      <c r="D21" s="408" t="s">
        <v>155</v>
      </c>
      <c r="E21" s="409" t="s">
        <v>300</v>
      </c>
      <c r="F21" s="963">
        <v>3927.2973451498738</v>
      </c>
      <c r="G21" s="412">
        <v>0</v>
      </c>
      <c r="H21" s="412">
        <v>0</v>
      </c>
      <c r="I21" s="413">
        <v>0</v>
      </c>
      <c r="J21" s="414">
        <v>465.13470984002669</v>
      </c>
      <c r="K21" s="411">
        <v>0</v>
      </c>
      <c r="L21" s="412">
        <v>0</v>
      </c>
      <c r="M21" s="413">
        <v>0</v>
      </c>
      <c r="N21" s="414">
        <v>7.6692075912333424</v>
      </c>
      <c r="O21" s="411">
        <v>0</v>
      </c>
      <c r="P21" s="412">
        <v>0</v>
      </c>
      <c r="Q21" s="413">
        <v>0</v>
      </c>
      <c r="R21" s="418">
        <v>4400.1012625811336</v>
      </c>
      <c r="S21" s="419">
        <v>0</v>
      </c>
      <c r="T21" s="412"/>
      <c r="U21" s="416">
        <v>0</v>
      </c>
    </row>
    <row r="22" spans="2:21" ht="12" customHeight="1">
      <c r="B22" s="437"/>
      <c r="C22" s="407">
        <v>11</v>
      </c>
      <c r="D22" s="408" t="s">
        <v>156</v>
      </c>
      <c r="E22" s="409" t="s">
        <v>301</v>
      </c>
      <c r="F22" s="963">
        <v>14084.863487542048</v>
      </c>
      <c r="G22" s="412">
        <v>0</v>
      </c>
      <c r="H22" s="412">
        <v>0</v>
      </c>
      <c r="I22" s="413">
        <v>0</v>
      </c>
      <c r="J22" s="414">
        <v>200.26505851246873</v>
      </c>
      <c r="K22" s="411">
        <v>0.54</v>
      </c>
      <c r="L22" s="412">
        <v>1</v>
      </c>
      <c r="M22" s="413">
        <v>2.6964264460860956E-3</v>
      </c>
      <c r="N22" s="414">
        <v>18.155206407999998</v>
      </c>
      <c r="O22" s="411">
        <v>0</v>
      </c>
      <c r="P22" s="412">
        <v>0</v>
      </c>
      <c r="Q22" s="413">
        <v>0</v>
      </c>
      <c r="R22" s="418">
        <v>14303.283752462517</v>
      </c>
      <c r="S22" s="419">
        <v>0.54</v>
      </c>
      <c r="T22" s="412"/>
      <c r="U22" s="416">
        <v>3.7753568295604236E-5</v>
      </c>
    </row>
    <row r="23" spans="2:21" ht="12" customHeight="1">
      <c r="B23" s="437"/>
      <c r="C23" s="407">
        <v>12</v>
      </c>
      <c r="D23" s="408" t="s">
        <v>713</v>
      </c>
      <c r="E23" s="409" t="s">
        <v>302</v>
      </c>
      <c r="F23" s="963">
        <v>719.28179934146669</v>
      </c>
      <c r="G23" s="412">
        <v>0</v>
      </c>
      <c r="H23" s="412">
        <v>0</v>
      </c>
      <c r="I23" s="413">
        <v>0</v>
      </c>
      <c r="J23" s="414">
        <v>664.65216254004713</v>
      </c>
      <c r="K23" s="411">
        <v>24.295000000000002</v>
      </c>
      <c r="L23" s="412">
        <v>1</v>
      </c>
      <c r="M23" s="413">
        <v>3.6552954115358291E-2</v>
      </c>
      <c r="N23" s="414">
        <v>1145.4116547411777</v>
      </c>
      <c r="O23" s="411">
        <v>4.22</v>
      </c>
      <c r="P23" s="412">
        <v>1</v>
      </c>
      <c r="Q23" s="413">
        <v>3.6842649387512734E-3</v>
      </c>
      <c r="R23" s="418">
        <v>2529.3456166226915</v>
      </c>
      <c r="S23" s="419">
        <v>28.515000000000001</v>
      </c>
      <c r="T23" s="412"/>
      <c r="U23" s="416">
        <v>1.127366691708769E-2</v>
      </c>
    </row>
    <row r="24" spans="2:21" ht="12" customHeight="1">
      <c r="B24" s="437"/>
      <c r="C24" s="407">
        <v>13</v>
      </c>
      <c r="D24" s="408" t="s">
        <v>158</v>
      </c>
      <c r="E24" s="409" t="s">
        <v>303</v>
      </c>
      <c r="F24" s="963">
        <v>591.42749775985885</v>
      </c>
      <c r="G24" s="412">
        <v>0</v>
      </c>
      <c r="H24" s="412">
        <v>0</v>
      </c>
      <c r="I24" s="413">
        <v>0</v>
      </c>
      <c r="J24" s="414">
        <v>50.691348776308558</v>
      </c>
      <c r="K24" s="411">
        <v>0</v>
      </c>
      <c r="L24" s="412">
        <v>0</v>
      </c>
      <c r="M24" s="413">
        <v>0</v>
      </c>
      <c r="N24" s="414">
        <v>23.99411625876952</v>
      </c>
      <c r="O24" s="411">
        <v>0</v>
      </c>
      <c r="P24" s="412">
        <v>0</v>
      </c>
      <c r="Q24" s="413">
        <v>0</v>
      </c>
      <c r="R24" s="418">
        <v>666.11296279493695</v>
      </c>
      <c r="S24" s="419">
        <v>0</v>
      </c>
      <c r="T24" s="412"/>
      <c r="U24" s="416">
        <v>0</v>
      </c>
    </row>
    <row r="25" spans="2:21" ht="12" customHeight="1">
      <c r="B25" s="437"/>
      <c r="C25" s="407">
        <v>14</v>
      </c>
      <c r="D25" s="408" t="s">
        <v>231</v>
      </c>
      <c r="E25" s="409" t="s">
        <v>304</v>
      </c>
      <c r="F25" s="963">
        <v>64435.409550096505</v>
      </c>
      <c r="G25" s="412">
        <v>0</v>
      </c>
      <c r="H25" s="412">
        <v>0</v>
      </c>
      <c r="I25" s="438">
        <v>0</v>
      </c>
      <c r="J25" s="414">
        <v>467.62407644592417</v>
      </c>
      <c r="K25" s="411">
        <v>3.6320000000000001</v>
      </c>
      <c r="L25" s="412">
        <v>1</v>
      </c>
      <c r="M25" s="438">
        <v>7.7669225836364802E-3</v>
      </c>
      <c r="N25" s="414">
        <v>23.495813506000001</v>
      </c>
      <c r="O25" s="411">
        <v>0</v>
      </c>
      <c r="P25" s="412">
        <v>0</v>
      </c>
      <c r="Q25" s="438">
        <v>0</v>
      </c>
      <c r="R25" s="418">
        <v>64926.529440048427</v>
      </c>
      <c r="S25" s="419">
        <v>3.6320000000000001</v>
      </c>
      <c r="T25" s="412"/>
      <c r="U25" s="416">
        <v>5.5940153144235137E-5</v>
      </c>
    </row>
    <row r="26" spans="2:21" ht="12" customHeight="1">
      <c r="B26" s="437"/>
      <c r="C26" s="407">
        <v>15</v>
      </c>
      <c r="D26" s="408" t="s">
        <v>160</v>
      </c>
      <c r="E26" s="409" t="s">
        <v>305</v>
      </c>
      <c r="F26" s="963">
        <v>9633.7245158087226</v>
      </c>
      <c r="G26" s="412">
        <v>0</v>
      </c>
      <c r="H26" s="412">
        <v>0</v>
      </c>
      <c r="I26" s="438">
        <v>0</v>
      </c>
      <c r="J26" s="414">
        <v>8.8892390268367478</v>
      </c>
      <c r="K26" s="411">
        <v>0</v>
      </c>
      <c r="L26" s="412">
        <v>0</v>
      </c>
      <c r="M26" s="438">
        <v>0</v>
      </c>
      <c r="N26" s="414">
        <v>1.493271614674363</v>
      </c>
      <c r="O26" s="411">
        <v>0</v>
      </c>
      <c r="P26" s="412">
        <v>0</v>
      </c>
      <c r="Q26" s="438">
        <v>0</v>
      </c>
      <c r="R26" s="418">
        <v>9644.1070264502341</v>
      </c>
      <c r="S26" s="419">
        <v>0</v>
      </c>
      <c r="T26" s="412"/>
      <c r="U26" s="416">
        <v>0</v>
      </c>
    </row>
    <row r="27" spans="2:21" ht="12" customHeight="1">
      <c r="B27" s="437"/>
      <c r="C27" s="407">
        <v>16</v>
      </c>
      <c r="D27" s="408" t="s">
        <v>161</v>
      </c>
      <c r="E27" s="409" t="s">
        <v>306</v>
      </c>
      <c r="F27" s="963">
        <v>19187.002783920172</v>
      </c>
      <c r="G27" s="412">
        <v>43.722715963037494</v>
      </c>
      <c r="H27" s="412">
        <v>2</v>
      </c>
      <c r="I27" s="413">
        <v>2.2787673747397211E-3</v>
      </c>
      <c r="J27" s="414">
        <v>3437.2695449461316</v>
      </c>
      <c r="K27" s="411">
        <v>0.7</v>
      </c>
      <c r="L27" s="412">
        <v>2</v>
      </c>
      <c r="M27" s="413">
        <v>2.0365001663288825E-4</v>
      </c>
      <c r="N27" s="414">
        <v>2682.5733475501534</v>
      </c>
      <c r="O27" s="411">
        <v>0.74</v>
      </c>
      <c r="P27" s="412">
        <v>1</v>
      </c>
      <c r="Q27" s="413">
        <v>2.7585452628007406E-4</v>
      </c>
      <c r="R27" s="418">
        <v>25306.845676416458</v>
      </c>
      <c r="S27" s="419">
        <v>45.162715963037499</v>
      </c>
      <c r="T27" s="412"/>
      <c r="U27" s="416">
        <v>1.7846047089592361E-3</v>
      </c>
    </row>
    <row r="28" spans="2:21" ht="12" customHeight="1">
      <c r="B28" s="437"/>
      <c r="C28" s="407">
        <v>17</v>
      </c>
      <c r="D28" s="408" t="s">
        <v>162</v>
      </c>
      <c r="E28" s="409" t="s">
        <v>307</v>
      </c>
      <c r="F28" s="963">
        <v>935.48690000000022</v>
      </c>
      <c r="G28" s="412">
        <v>0</v>
      </c>
      <c r="H28" s="412">
        <v>0</v>
      </c>
      <c r="I28" s="413">
        <v>0</v>
      </c>
      <c r="J28" s="414">
        <v>6318.1660000000002</v>
      </c>
      <c r="K28" s="411">
        <v>69</v>
      </c>
      <c r="L28" s="412">
        <v>1</v>
      </c>
      <c r="M28" s="413">
        <v>1.0920890650862923E-2</v>
      </c>
      <c r="N28" s="414">
        <v>307</v>
      </c>
      <c r="O28" s="411">
        <v>0</v>
      </c>
      <c r="P28" s="412">
        <v>0</v>
      </c>
      <c r="Q28" s="413">
        <v>0</v>
      </c>
      <c r="R28" s="418">
        <v>7560.6529</v>
      </c>
      <c r="S28" s="419">
        <v>69</v>
      </c>
      <c r="T28" s="412"/>
      <c r="U28" s="416">
        <v>9.126195966488556E-3</v>
      </c>
    </row>
    <row r="29" spans="2:21" ht="12" customHeight="1">
      <c r="B29" s="437" t="s">
        <v>232</v>
      </c>
      <c r="C29" s="407">
        <v>18</v>
      </c>
      <c r="D29" s="408" t="s">
        <v>714</v>
      </c>
      <c r="E29" s="409" t="s">
        <v>308</v>
      </c>
      <c r="F29" s="963">
        <v>25347.519700796503</v>
      </c>
      <c r="G29" s="412">
        <v>254.24414926844656</v>
      </c>
      <c r="H29" s="412">
        <v>1</v>
      </c>
      <c r="I29" s="413">
        <v>1.0030336390682728E-2</v>
      </c>
      <c r="J29" s="414">
        <v>938.14159228489143</v>
      </c>
      <c r="K29" s="411">
        <v>7.0000000000000007E-2</v>
      </c>
      <c r="L29" s="412">
        <v>1</v>
      </c>
      <c r="M29" s="413">
        <v>7.4615602352211515E-5</v>
      </c>
      <c r="N29" s="414">
        <v>138.321203</v>
      </c>
      <c r="O29" s="411">
        <v>67.5</v>
      </c>
      <c r="P29" s="412">
        <v>1</v>
      </c>
      <c r="Q29" s="413">
        <v>0.48799459906374587</v>
      </c>
      <c r="R29" s="418">
        <v>26423.982496081393</v>
      </c>
      <c r="S29" s="419">
        <v>321.81414926844656</v>
      </c>
      <c r="T29" s="412"/>
      <c r="U29" s="416">
        <v>1.2178866274838426E-2</v>
      </c>
    </row>
    <row r="30" spans="2:21" ht="12" customHeight="1">
      <c r="B30" s="437"/>
      <c r="C30" s="407">
        <v>19</v>
      </c>
      <c r="D30" s="408" t="s">
        <v>164</v>
      </c>
      <c r="E30" s="409" t="s">
        <v>309</v>
      </c>
      <c r="F30" s="963">
        <v>6458.5965831507701</v>
      </c>
      <c r="G30" s="412">
        <v>0</v>
      </c>
      <c r="H30" s="412">
        <v>0</v>
      </c>
      <c r="I30" s="413">
        <v>0</v>
      </c>
      <c r="J30" s="414">
        <v>40.68</v>
      </c>
      <c r="K30" s="411">
        <v>0</v>
      </c>
      <c r="L30" s="412">
        <v>0</v>
      </c>
      <c r="M30" s="413">
        <v>0</v>
      </c>
      <c r="N30" s="414">
        <v>34.326000000000001</v>
      </c>
      <c r="O30" s="411">
        <v>0</v>
      </c>
      <c r="P30" s="412">
        <v>0</v>
      </c>
      <c r="Q30" s="413">
        <v>0</v>
      </c>
      <c r="R30" s="418">
        <v>6533.6025831507704</v>
      </c>
      <c r="S30" s="419">
        <v>0</v>
      </c>
      <c r="T30" s="412"/>
      <c r="U30" s="416">
        <v>0</v>
      </c>
    </row>
    <row r="31" spans="2:21" ht="12" customHeight="1">
      <c r="B31" s="437"/>
      <c r="C31" s="407">
        <v>20</v>
      </c>
      <c r="D31" s="408" t="s">
        <v>165</v>
      </c>
      <c r="E31" s="409" t="s">
        <v>310</v>
      </c>
      <c r="F31" s="963">
        <v>310.87445613549312</v>
      </c>
      <c r="G31" s="412">
        <v>0</v>
      </c>
      <c r="H31" s="412">
        <v>0</v>
      </c>
      <c r="I31" s="413">
        <v>0</v>
      </c>
      <c r="J31" s="414">
        <v>0</v>
      </c>
      <c r="K31" s="411">
        <v>0</v>
      </c>
      <c r="L31" s="412">
        <v>0</v>
      </c>
      <c r="M31" s="413"/>
      <c r="N31" s="414">
        <v>0</v>
      </c>
      <c r="O31" s="411">
        <v>0</v>
      </c>
      <c r="P31" s="412">
        <v>0</v>
      </c>
      <c r="Q31" s="413"/>
      <c r="R31" s="418">
        <v>310.87445613549312</v>
      </c>
      <c r="S31" s="419">
        <v>0</v>
      </c>
      <c r="T31" s="412"/>
      <c r="U31" s="416">
        <v>0</v>
      </c>
    </row>
    <row r="32" spans="2:21" ht="12" customHeight="1">
      <c r="B32" s="437"/>
      <c r="C32" s="407">
        <v>21</v>
      </c>
      <c r="D32" s="408" t="s">
        <v>228</v>
      </c>
      <c r="E32" s="409" t="s">
        <v>311</v>
      </c>
      <c r="F32" s="963">
        <v>3078.7641983764315</v>
      </c>
      <c r="G32" s="412">
        <v>0.10500000000000001</v>
      </c>
      <c r="H32" s="412">
        <v>1</v>
      </c>
      <c r="I32" s="413">
        <v>3.4104593023191301E-5</v>
      </c>
      <c r="J32" s="414">
        <v>227161.12234168162</v>
      </c>
      <c r="K32" s="411">
        <v>2256.6726563739462</v>
      </c>
      <c r="L32" s="412">
        <v>3</v>
      </c>
      <c r="M32" s="413">
        <v>9.9342380118178832E-3</v>
      </c>
      <c r="N32" s="414">
        <v>50239.000491367377</v>
      </c>
      <c r="O32" s="411">
        <v>30.65</v>
      </c>
      <c r="P32" s="412">
        <v>1</v>
      </c>
      <c r="Q32" s="413">
        <v>6.1008379347169978E-4</v>
      </c>
      <c r="R32" s="418">
        <v>280478.88703142543</v>
      </c>
      <c r="S32" s="419">
        <v>2287.4276563739463</v>
      </c>
      <c r="T32" s="412"/>
      <c r="U32" s="416">
        <v>8.1554361562967068E-3</v>
      </c>
    </row>
    <row r="33" spans="2:21" ht="12" customHeight="1">
      <c r="B33" s="437"/>
      <c r="C33" s="407">
        <v>22</v>
      </c>
      <c r="D33" s="408" t="s">
        <v>167</v>
      </c>
      <c r="E33" s="409" t="s">
        <v>312</v>
      </c>
      <c r="F33" s="963">
        <v>3310.084546524417</v>
      </c>
      <c r="G33" s="412">
        <v>0</v>
      </c>
      <c r="H33" s="412">
        <v>0</v>
      </c>
      <c r="I33" s="413">
        <v>0</v>
      </c>
      <c r="J33" s="414">
        <v>739.86250706280271</v>
      </c>
      <c r="K33" s="411">
        <v>2.02</v>
      </c>
      <c r="L33" s="412">
        <v>2</v>
      </c>
      <c r="M33" s="413">
        <v>2.7302370112242133E-3</v>
      </c>
      <c r="N33" s="414">
        <v>2049.5699576396805</v>
      </c>
      <c r="O33" s="411">
        <v>2.9000000000000004</v>
      </c>
      <c r="P33" s="412">
        <v>1</v>
      </c>
      <c r="Q33" s="413">
        <v>1.4149309659767307E-3</v>
      </c>
      <c r="R33" s="418">
        <v>6099.5170112269006</v>
      </c>
      <c r="S33" s="419">
        <v>4.92</v>
      </c>
      <c r="T33" s="412"/>
      <c r="U33" s="416">
        <v>8.0662124409918746E-4</v>
      </c>
    </row>
    <row r="34" spans="2:21" ht="12" customHeight="1">
      <c r="B34" s="437"/>
      <c r="C34" s="407">
        <v>23</v>
      </c>
      <c r="D34" s="408" t="s">
        <v>168</v>
      </c>
      <c r="E34" s="409" t="s">
        <v>313</v>
      </c>
      <c r="F34" s="963">
        <v>13247.139346843715</v>
      </c>
      <c r="G34" s="412">
        <v>0</v>
      </c>
      <c r="H34" s="412">
        <v>0</v>
      </c>
      <c r="I34" s="413">
        <v>0</v>
      </c>
      <c r="J34" s="414">
        <v>1571.3109555857773</v>
      </c>
      <c r="K34" s="411">
        <v>0</v>
      </c>
      <c r="L34" s="412">
        <v>0</v>
      </c>
      <c r="M34" s="413">
        <v>0</v>
      </c>
      <c r="N34" s="414">
        <v>1084.234627591474</v>
      </c>
      <c r="O34" s="411">
        <v>0</v>
      </c>
      <c r="P34" s="412">
        <v>0</v>
      </c>
      <c r="Q34" s="413">
        <v>0</v>
      </c>
      <c r="R34" s="418">
        <v>15902.684930020965</v>
      </c>
      <c r="S34" s="419">
        <v>0</v>
      </c>
      <c r="T34" s="412"/>
      <c r="U34" s="416">
        <v>0</v>
      </c>
    </row>
    <row r="35" spans="2:21" ht="12" customHeight="1">
      <c r="B35" s="437"/>
      <c r="C35" s="407">
        <v>24</v>
      </c>
      <c r="D35" s="408" t="s">
        <v>169</v>
      </c>
      <c r="E35" s="409" t="s">
        <v>314</v>
      </c>
      <c r="F35" s="963">
        <v>4280.4146857351725</v>
      </c>
      <c r="G35" s="412">
        <v>0</v>
      </c>
      <c r="H35" s="412">
        <v>0</v>
      </c>
      <c r="I35" s="413">
        <v>0</v>
      </c>
      <c r="J35" s="414">
        <v>5975.1333020284146</v>
      </c>
      <c r="K35" s="411">
        <v>0.51600000000000001</v>
      </c>
      <c r="L35" s="412">
        <v>1</v>
      </c>
      <c r="M35" s="413">
        <v>8.6357905994303153E-5</v>
      </c>
      <c r="N35" s="414">
        <v>884.44207352442015</v>
      </c>
      <c r="O35" s="411">
        <v>1.6800000000000002</v>
      </c>
      <c r="P35" s="412">
        <v>1</v>
      </c>
      <c r="Q35" s="413">
        <v>1.8995025794118488E-3</v>
      </c>
      <c r="R35" s="418">
        <v>11139.990061288008</v>
      </c>
      <c r="S35" s="419">
        <v>2.1960000000000002</v>
      </c>
      <c r="T35" s="412"/>
      <c r="U35" s="416">
        <v>1.9712764445196446E-4</v>
      </c>
    </row>
    <row r="36" spans="2:21" ht="12" customHeight="1">
      <c r="B36" s="437"/>
      <c r="C36" s="407">
        <v>25</v>
      </c>
      <c r="D36" s="408" t="s">
        <v>170</v>
      </c>
      <c r="E36" s="409" t="s">
        <v>315</v>
      </c>
      <c r="F36" s="963">
        <v>1577.9402698035742</v>
      </c>
      <c r="G36" s="412">
        <v>0</v>
      </c>
      <c r="H36" s="412">
        <v>0</v>
      </c>
      <c r="I36" s="413">
        <v>0</v>
      </c>
      <c r="J36" s="414">
        <v>242.95317260807445</v>
      </c>
      <c r="K36" s="411">
        <v>0</v>
      </c>
      <c r="L36" s="412">
        <v>0</v>
      </c>
      <c r="M36" s="413">
        <v>0</v>
      </c>
      <c r="N36" s="414">
        <v>6.985999184094533</v>
      </c>
      <c r="O36" s="411">
        <v>0</v>
      </c>
      <c r="P36" s="412">
        <v>0</v>
      </c>
      <c r="Q36" s="413">
        <v>0</v>
      </c>
      <c r="R36" s="418">
        <v>1827.8794415957432</v>
      </c>
      <c r="S36" s="419">
        <v>0</v>
      </c>
      <c r="T36" s="412"/>
      <c r="U36" s="416">
        <v>0</v>
      </c>
    </row>
    <row r="37" spans="2:21" ht="12" customHeight="1">
      <c r="B37" s="437"/>
      <c r="C37" s="407">
        <v>26</v>
      </c>
      <c r="D37" s="408" t="s">
        <v>171</v>
      </c>
      <c r="E37" s="409" t="s">
        <v>316</v>
      </c>
      <c r="F37" s="963">
        <v>2652.4134920144984</v>
      </c>
      <c r="G37" s="412">
        <v>0.17499999999999999</v>
      </c>
      <c r="H37" s="412">
        <v>1</v>
      </c>
      <c r="I37" s="413">
        <v>6.5977646595021702E-5</v>
      </c>
      <c r="J37" s="414">
        <v>146.57665481833931</v>
      </c>
      <c r="K37" s="411">
        <v>0</v>
      </c>
      <c r="L37" s="412">
        <v>0</v>
      </c>
      <c r="M37" s="413">
        <v>0</v>
      </c>
      <c r="N37" s="414">
        <v>34.255402194039327</v>
      </c>
      <c r="O37" s="411">
        <v>0</v>
      </c>
      <c r="P37" s="412">
        <v>0</v>
      </c>
      <c r="Q37" s="413">
        <v>0</v>
      </c>
      <c r="R37" s="418">
        <v>2833.2455490268767</v>
      </c>
      <c r="S37" s="419">
        <v>0.17499999999999999</v>
      </c>
      <c r="T37" s="412"/>
      <c r="U37" s="416">
        <v>6.1766619578774778E-5</v>
      </c>
    </row>
    <row r="38" spans="2:21" ht="12" customHeight="1">
      <c r="B38" s="437"/>
      <c r="C38" s="407">
        <v>27</v>
      </c>
      <c r="D38" s="408" t="s">
        <v>172</v>
      </c>
      <c r="E38" s="409" t="s">
        <v>317</v>
      </c>
      <c r="F38" s="963">
        <v>23990.793085595753</v>
      </c>
      <c r="G38" s="412">
        <v>0</v>
      </c>
      <c r="H38" s="412">
        <v>0</v>
      </c>
      <c r="I38" s="413">
        <v>0</v>
      </c>
      <c r="J38" s="414">
        <v>505.61908193053682</v>
      </c>
      <c r="K38" s="411">
        <v>0</v>
      </c>
      <c r="L38" s="412">
        <v>0</v>
      </c>
      <c r="M38" s="413">
        <v>0</v>
      </c>
      <c r="N38" s="414">
        <v>87.93644393409042</v>
      </c>
      <c r="O38" s="411">
        <v>0.15</v>
      </c>
      <c r="P38" s="412">
        <v>1</v>
      </c>
      <c r="Q38" s="413">
        <v>1.7057774147932008E-3</v>
      </c>
      <c r="R38" s="418">
        <v>24584.34861146038</v>
      </c>
      <c r="S38" s="419">
        <v>0.15</v>
      </c>
      <c r="T38" s="412"/>
      <c r="U38" s="416">
        <v>6.1014429290217246E-6</v>
      </c>
    </row>
    <row r="39" spans="2:21" ht="12" customHeight="1">
      <c r="B39" s="437"/>
      <c r="C39" s="407">
        <v>28</v>
      </c>
      <c r="D39" s="408" t="s">
        <v>173</v>
      </c>
      <c r="E39" s="409" t="s">
        <v>318</v>
      </c>
      <c r="F39" s="963">
        <v>7790.28922142791</v>
      </c>
      <c r="G39" s="412">
        <v>0</v>
      </c>
      <c r="H39" s="412">
        <v>0</v>
      </c>
      <c r="I39" s="413">
        <v>0</v>
      </c>
      <c r="J39" s="414">
        <v>302.26804076661728</v>
      </c>
      <c r="K39" s="411">
        <v>0</v>
      </c>
      <c r="L39" s="412">
        <v>0</v>
      </c>
      <c r="M39" s="413">
        <v>0</v>
      </c>
      <c r="N39" s="414">
        <v>9.5503999999999998</v>
      </c>
      <c r="O39" s="411">
        <v>0</v>
      </c>
      <c r="P39" s="412">
        <v>0</v>
      </c>
      <c r="Q39" s="413">
        <v>0</v>
      </c>
      <c r="R39" s="418">
        <v>8102.1076621945276</v>
      </c>
      <c r="S39" s="419">
        <v>0</v>
      </c>
      <c r="T39" s="412"/>
      <c r="U39" s="416">
        <v>0</v>
      </c>
    </row>
    <row r="40" spans="2:21" ht="12" customHeight="1">
      <c r="B40" s="437"/>
      <c r="C40" s="407">
        <v>29</v>
      </c>
      <c r="D40" s="408" t="s">
        <v>174</v>
      </c>
      <c r="E40" s="409" t="s">
        <v>319</v>
      </c>
      <c r="F40" s="963">
        <v>4717.9169377759381</v>
      </c>
      <c r="G40" s="412">
        <v>0.13</v>
      </c>
      <c r="H40" s="412">
        <v>1</v>
      </c>
      <c r="I40" s="413">
        <v>2.7554533433834252E-5</v>
      </c>
      <c r="J40" s="414">
        <v>1174.046456507531</v>
      </c>
      <c r="K40" s="411">
        <v>0.69800000000000006</v>
      </c>
      <c r="L40" s="412">
        <v>2</v>
      </c>
      <c r="M40" s="413">
        <v>5.9452502593156347E-4</v>
      </c>
      <c r="N40" s="414">
        <v>560.50829413396787</v>
      </c>
      <c r="O40" s="411">
        <v>0.02</v>
      </c>
      <c r="P40" s="412">
        <v>1</v>
      </c>
      <c r="Q40" s="413">
        <v>3.5681898393495982E-5</v>
      </c>
      <c r="R40" s="418">
        <v>6452.4716884174368</v>
      </c>
      <c r="S40" s="419">
        <v>0.84800000000000009</v>
      </c>
      <c r="T40" s="412"/>
      <c r="U40" s="416">
        <v>1.3142250612617327E-4</v>
      </c>
    </row>
    <row r="41" spans="2:21" ht="12" customHeight="1">
      <c r="B41" s="437"/>
      <c r="C41" s="407">
        <v>30</v>
      </c>
      <c r="D41" s="408" t="s">
        <v>175</v>
      </c>
      <c r="E41" s="409" t="s">
        <v>320</v>
      </c>
      <c r="F41" s="965">
        <v>5254.3760895153209</v>
      </c>
      <c r="G41" s="966">
        <v>0</v>
      </c>
      <c r="H41" s="412">
        <v>0</v>
      </c>
      <c r="I41" s="413">
        <v>0</v>
      </c>
      <c r="J41" s="441">
        <v>56.316675360787322</v>
      </c>
      <c r="K41" s="440">
        <v>0</v>
      </c>
      <c r="L41" s="412">
        <v>0</v>
      </c>
      <c r="M41" s="413">
        <v>0</v>
      </c>
      <c r="N41" s="441">
        <v>0.17100000000000001</v>
      </c>
      <c r="O41" s="440">
        <v>0</v>
      </c>
      <c r="P41" s="412">
        <v>0</v>
      </c>
      <c r="Q41" s="413">
        <v>0</v>
      </c>
      <c r="R41" s="442">
        <v>5310.8637648761087</v>
      </c>
      <c r="S41" s="441">
        <v>0</v>
      </c>
      <c r="T41" s="412"/>
      <c r="U41" s="416">
        <v>0</v>
      </c>
    </row>
    <row r="42" spans="2:21" ht="12" customHeight="1">
      <c r="B42" s="437"/>
      <c r="C42" s="407">
        <v>31</v>
      </c>
      <c r="D42" s="408" t="s">
        <v>176</v>
      </c>
      <c r="E42" s="409" t="s">
        <v>321</v>
      </c>
      <c r="F42" s="965">
        <v>18298.081727369579</v>
      </c>
      <c r="G42" s="966">
        <v>1.05</v>
      </c>
      <c r="H42" s="412">
        <v>1</v>
      </c>
      <c r="I42" s="413">
        <v>5.7383064282058032E-5</v>
      </c>
      <c r="J42" s="414">
        <v>813.99253075053571</v>
      </c>
      <c r="K42" s="440">
        <v>0.86399999999999999</v>
      </c>
      <c r="L42" s="412">
        <v>2</v>
      </c>
      <c r="M42" s="413">
        <v>1.0614348011318425E-3</v>
      </c>
      <c r="N42" s="444">
        <v>1658.1398319789976</v>
      </c>
      <c r="O42" s="440">
        <v>10.3</v>
      </c>
      <c r="P42" s="412">
        <v>1</v>
      </c>
      <c r="Q42" s="413">
        <v>6.2117800931824323E-3</v>
      </c>
      <c r="R42" s="415">
        <v>20770.214090099114</v>
      </c>
      <c r="S42" s="414">
        <v>12.214</v>
      </c>
      <c r="T42" s="412"/>
      <c r="U42" s="416">
        <v>5.8805364003552821E-4</v>
      </c>
    </row>
    <row r="43" spans="2:21" ht="12" customHeight="1">
      <c r="B43" s="437"/>
      <c r="C43" s="407">
        <v>32</v>
      </c>
      <c r="D43" s="408" t="s">
        <v>229</v>
      </c>
      <c r="E43" s="409" t="s">
        <v>322</v>
      </c>
      <c r="F43" s="963">
        <v>32950.328006629956</v>
      </c>
      <c r="G43" s="412">
        <v>1.5250000000000004</v>
      </c>
      <c r="H43" s="412">
        <v>2</v>
      </c>
      <c r="I43" s="413">
        <v>4.6281785106756882E-5</v>
      </c>
      <c r="J43" s="414">
        <v>7825.5508082138103</v>
      </c>
      <c r="K43" s="411">
        <v>6.9479999999999986</v>
      </c>
      <c r="L43" s="412">
        <v>3</v>
      </c>
      <c r="M43" s="413">
        <v>8.8786082542679015E-4</v>
      </c>
      <c r="N43" s="414">
        <v>3112.1671707555038</v>
      </c>
      <c r="O43" s="411">
        <v>39.858000000000004</v>
      </c>
      <c r="P43" s="412">
        <v>1</v>
      </c>
      <c r="Q43" s="413">
        <v>1.2807152640943819E-2</v>
      </c>
      <c r="R43" s="418">
        <v>43888.045985599274</v>
      </c>
      <c r="S43" s="419">
        <v>48.331000000000003</v>
      </c>
      <c r="T43" s="412"/>
      <c r="U43" s="416">
        <v>1.1012338078541608E-3</v>
      </c>
    </row>
    <row r="44" spans="2:21" ht="12" customHeight="1">
      <c r="B44" s="435"/>
      <c r="C44" s="422"/>
      <c r="D44" s="445" t="s">
        <v>413</v>
      </c>
      <c r="E44" s="424" t="s">
        <v>715</v>
      </c>
      <c r="F44" s="964">
        <v>930.44093667160894</v>
      </c>
      <c r="G44" s="427">
        <v>0.6100000000000001</v>
      </c>
      <c r="H44" s="427">
        <v>0</v>
      </c>
      <c r="I44" s="428">
        <v>6.5560314035848822E-4</v>
      </c>
      <c r="J44" s="429">
        <v>3332.9520175653333</v>
      </c>
      <c r="K44" s="426">
        <v>56.300000000000004</v>
      </c>
      <c r="L44" s="427">
        <v>0</v>
      </c>
      <c r="M44" s="428">
        <v>1.6891932348046892E-2</v>
      </c>
      <c r="N44" s="429">
        <v>6901.3919544</v>
      </c>
      <c r="O44" s="426">
        <v>9.9559999999999995</v>
      </c>
      <c r="P44" s="427">
        <v>0</v>
      </c>
      <c r="Q44" s="428">
        <v>1.4426075298697571E-3</v>
      </c>
      <c r="R44" s="430">
        <v>11164.784908636942</v>
      </c>
      <c r="S44" s="431">
        <v>66.866</v>
      </c>
      <c r="T44" s="427"/>
      <c r="U44" s="432">
        <v>5.9890092417520082E-3</v>
      </c>
    </row>
    <row r="45" spans="2:21" ht="12" customHeight="1">
      <c r="B45" s="437" t="s">
        <v>323</v>
      </c>
      <c r="C45" s="407">
        <v>33</v>
      </c>
      <c r="D45" s="408" t="s">
        <v>716</v>
      </c>
      <c r="E45" s="409" t="s">
        <v>327</v>
      </c>
      <c r="F45" s="963">
        <v>537.43602461286628</v>
      </c>
      <c r="G45" s="412">
        <v>0.54</v>
      </c>
      <c r="H45" s="412">
        <v>1</v>
      </c>
      <c r="I45" s="413">
        <v>1.0047707546009419E-3</v>
      </c>
      <c r="J45" s="414">
        <v>3080.8331842320003</v>
      </c>
      <c r="K45" s="411">
        <v>55.44</v>
      </c>
      <c r="L45" s="412">
        <v>1</v>
      </c>
      <c r="M45" s="413">
        <v>1.799513205834942E-2</v>
      </c>
      <c r="N45" s="414">
        <v>5804.5259544</v>
      </c>
      <c r="O45" s="411">
        <v>0</v>
      </c>
      <c r="P45" s="412">
        <v>0</v>
      </c>
      <c r="Q45" s="413">
        <v>0</v>
      </c>
      <c r="R45" s="418">
        <v>9422.7951632448676</v>
      </c>
      <c r="S45" s="419">
        <v>55.98</v>
      </c>
      <c r="T45" s="412"/>
      <c r="U45" s="416">
        <v>5.9409123333550766E-3</v>
      </c>
    </row>
    <row r="46" spans="2:21" ht="12" customHeight="1">
      <c r="B46" s="437" t="s">
        <v>326</v>
      </c>
      <c r="C46" s="407">
        <v>34</v>
      </c>
      <c r="D46" s="408" t="s">
        <v>717</v>
      </c>
      <c r="E46" s="409" t="s">
        <v>329</v>
      </c>
      <c r="F46" s="963">
        <v>238.4558455580426</v>
      </c>
      <c r="G46" s="412">
        <v>7.0000000000000007E-2</v>
      </c>
      <c r="H46" s="412">
        <v>1</v>
      </c>
      <c r="I46" s="413">
        <v>2.9355539528160273E-4</v>
      </c>
      <c r="J46" s="414">
        <v>40.770833333333307</v>
      </c>
      <c r="K46" s="411">
        <v>0</v>
      </c>
      <c r="L46" s="412">
        <v>0</v>
      </c>
      <c r="M46" s="413">
        <v>0</v>
      </c>
      <c r="N46" s="414">
        <v>783.30799999999999</v>
      </c>
      <c r="O46" s="411">
        <v>9.9559999999999995</v>
      </c>
      <c r="P46" s="412">
        <v>1</v>
      </c>
      <c r="Q46" s="413">
        <v>1.2710198287263759E-2</v>
      </c>
      <c r="R46" s="418">
        <v>1062.534678891376</v>
      </c>
      <c r="S46" s="419">
        <v>10.026</v>
      </c>
      <c r="T46" s="412"/>
      <c r="U46" s="416">
        <v>9.4359273152956249E-3</v>
      </c>
    </row>
    <row r="47" spans="2:21" ht="12" customHeight="1">
      <c r="B47" s="437" t="s">
        <v>328</v>
      </c>
      <c r="C47" s="407">
        <v>35</v>
      </c>
      <c r="D47" s="408" t="s">
        <v>718</v>
      </c>
      <c r="E47" s="409" t="s">
        <v>330</v>
      </c>
      <c r="F47" s="963">
        <v>11</v>
      </c>
      <c r="G47" s="412">
        <v>0</v>
      </c>
      <c r="H47" s="412">
        <v>0</v>
      </c>
      <c r="I47" s="413">
        <v>0</v>
      </c>
      <c r="J47" s="414">
        <v>153</v>
      </c>
      <c r="K47" s="411">
        <v>0</v>
      </c>
      <c r="L47" s="412">
        <v>0</v>
      </c>
      <c r="M47" s="413">
        <v>0</v>
      </c>
      <c r="N47" s="414">
        <v>0</v>
      </c>
      <c r="O47" s="411">
        <v>0</v>
      </c>
      <c r="P47" s="412">
        <v>0</v>
      </c>
      <c r="Q47" s="413"/>
      <c r="R47" s="418">
        <v>164</v>
      </c>
      <c r="S47" s="419">
        <v>0</v>
      </c>
      <c r="T47" s="412"/>
      <c r="U47" s="416">
        <v>0</v>
      </c>
    </row>
    <row r="48" spans="2:21" ht="12" customHeight="1">
      <c r="B48" s="437"/>
      <c r="C48" s="407">
        <v>36</v>
      </c>
      <c r="D48" s="408" t="s">
        <v>182</v>
      </c>
      <c r="E48" s="409" t="s">
        <v>719</v>
      </c>
      <c r="F48" s="963">
        <v>26.082916500700001</v>
      </c>
      <c r="G48" s="412">
        <v>0</v>
      </c>
      <c r="H48" s="412">
        <v>0</v>
      </c>
      <c r="I48" s="413">
        <v>0</v>
      </c>
      <c r="J48" s="414">
        <v>1.976</v>
      </c>
      <c r="K48" s="411">
        <v>0</v>
      </c>
      <c r="L48" s="412">
        <v>0</v>
      </c>
      <c r="M48" s="413">
        <v>0</v>
      </c>
      <c r="N48" s="414">
        <v>66.108000000000004</v>
      </c>
      <c r="O48" s="411">
        <v>0</v>
      </c>
      <c r="P48" s="412">
        <v>0</v>
      </c>
      <c r="Q48" s="413">
        <v>0</v>
      </c>
      <c r="R48" s="418">
        <v>94.166916500700012</v>
      </c>
      <c r="S48" s="419">
        <v>0</v>
      </c>
      <c r="T48" s="412"/>
      <c r="U48" s="416">
        <v>0</v>
      </c>
    </row>
    <row r="49" spans="2:21" ht="12" customHeight="1">
      <c r="B49" s="437"/>
      <c r="C49" s="407">
        <v>37</v>
      </c>
      <c r="D49" s="408" t="s">
        <v>183</v>
      </c>
      <c r="E49" s="409" t="s">
        <v>720</v>
      </c>
      <c r="F49" s="963">
        <v>117.46615</v>
      </c>
      <c r="G49" s="412">
        <v>0</v>
      </c>
      <c r="H49" s="412">
        <v>0</v>
      </c>
      <c r="I49" s="413">
        <v>0</v>
      </c>
      <c r="J49" s="414">
        <v>56.372</v>
      </c>
      <c r="K49" s="411">
        <v>0.86</v>
      </c>
      <c r="L49" s="412">
        <v>2</v>
      </c>
      <c r="M49" s="413">
        <v>1.5255800752146456E-2</v>
      </c>
      <c r="N49" s="414">
        <v>247.45</v>
      </c>
      <c r="O49" s="411">
        <v>0</v>
      </c>
      <c r="P49" s="412">
        <v>0</v>
      </c>
      <c r="Q49" s="413">
        <v>0</v>
      </c>
      <c r="R49" s="418">
        <v>421.28814999999997</v>
      </c>
      <c r="S49" s="419">
        <v>0.86</v>
      </c>
      <c r="T49" s="412"/>
      <c r="U49" s="416">
        <v>2.0413581535583189E-3</v>
      </c>
    </row>
    <row r="50" spans="2:21" ht="12" customHeight="1">
      <c r="B50" s="446"/>
      <c r="C50" s="422"/>
      <c r="D50" s="423" t="s">
        <v>415</v>
      </c>
      <c r="E50" s="424" t="s">
        <v>721</v>
      </c>
      <c r="F50" s="964">
        <v>850.60936096025205</v>
      </c>
      <c r="G50" s="427">
        <v>0</v>
      </c>
      <c r="H50" s="427">
        <v>1</v>
      </c>
      <c r="I50" s="428">
        <v>0</v>
      </c>
      <c r="J50" s="429">
        <v>2405.9685722156628</v>
      </c>
      <c r="K50" s="426">
        <v>0</v>
      </c>
      <c r="L50" s="427">
        <v>0</v>
      </c>
      <c r="M50" s="428">
        <v>0</v>
      </c>
      <c r="N50" s="429">
        <v>2.996</v>
      </c>
      <c r="O50" s="426">
        <v>0</v>
      </c>
      <c r="P50" s="427">
        <v>0</v>
      </c>
      <c r="Q50" s="428">
        <v>0</v>
      </c>
      <c r="R50" s="430">
        <v>3259.573933175915</v>
      </c>
      <c r="S50" s="431">
        <v>0</v>
      </c>
      <c r="T50" s="427"/>
      <c r="U50" s="432">
        <v>0</v>
      </c>
    </row>
    <row r="51" spans="2:21" ht="12" customHeight="1">
      <c r="B51" s="437"/>
      <c r="C51" s="407">
        <v>38</v>
      </c>
      <c r="D51" s="408" t="s">
        <v>416</v>
      </c>
      <c r="E51" s="409" t="s">
        <v>335</v>
      </c>
      <c r="F51" s="963">
        <v>331.59347969636946</v>
      </c>
      <c r="G51" s="412">
        <v>0</v>
      </c>
      <c r="H51" s="412">
        <v>0</v>
      </c>
      <c r="I51" s="413">
        <v>0</v>
      </c>
      <c r="J51" s="414">
        <v>2405.9685722156628</v>
      </c>
      <c r="K51" s="411">
        <v>0</v>
      </c>
      <c r="L51" s="412">
        <v>0</v>
      </c>
      <c r="M51" s="413">
        <v>0</v>
      </c>
      <c r="N51" s="414">
        <v>0</v>
      </c>
      <c r="O51" s="411">
        <v>0</v>
      </c>
      <c r="P51" s="412">
        <v>0</v>
      </c>
      <c r="Q51" s="413"/>
      <c r="R51" s="418">
        <v>2737.5620519120321</v>
      </c>
      <c r="S51" s="419">
        <v>0</v>
      </c>
      <c r="T51" s="412"/>
      <c r="U51" s="416">
        <v>0</v>
      </c>
    </row>
    <row r="52" spans="2:21" ht="12" customHeight="1">
      <c r="B52" s="437" t="s">
        <v>722</v>
      </c>
      <c r="C52" s="407">
        <v>39</v>
      </c>
      <c r="D52" s="408" t="s">
        <v>417</v>
      </c>
      <c r="E52" s="409" t="s">
        <v>336</v>
      </c>
      <c r="F52" s="963">
        <v>281.13360235126976</v>
      </c>
      <c r="G52" s="412">
        <v>0</v>
      </c>
      <c r="H52" s="412">
        <v>0</v>
      </c>
      <c r="I52" s="413">
        <v>0</v>
      </c>
      <c r="J52" s="414">
        <v>0</v>
      </c>
      <c r="K52" s="411">
        <v>0</v>
      </c>
      <c r="L52" s="412">
        <v>0</v>
      </c>
      <c r="M52" s="413"/>
      <c r="N52" s="414">
        <v>0</v>
      </c>
      <c r="O52" s="411">
        <v>0</v>
      </c>
      <c r="P52" s="412">
        <v>0</v>
      </c>
      <c r="Q52" s="413"/>
      <c r="R52" s="418">
        <v>281.13360235126976</v>
      </c>
      <c r="S52" s="419">
        <v>0</v>
      </c>
      <c r="T52" s="412"/>
      <c r="U52" s="416">
        <v>0</v>
      </c>
    </row>
    <row r="53" spans="2:21" ht="12" customHeight="1">
      <c r="B53" s="437"/>
      <c r="C53" s="407">
        <v>40</v>
      </c>
      <c r="D53" s="408" t="s">
        <v>418</v>
      </c>
      <c r="E53" s="409" t="s">
        <v>337</v>
      </c>
      <c r="F53" s="963">
        <v>194.63095547395599</v>
      </c>
      <c r="G53" s="412">
        <v>0</v>
      </c>
      <c r="H53" s="412">
        <v>0</v>
      </c>
      <c r="I53" s="413">
        <v>0</v>
      </c>
      <c r="J53" s="414">
        <v>0</v>
      </c>
      <c r="K53" s="411">
        <v>0</v>
      </c>
      <c r="L53" s="412">
        <v>0</v>
      </c>
      <c r="M53" s="413"/>
      <c r="N53" s="414">
        <v>0</v>
      </c>
      <c r="O53" s="411">
        <v>0</v>
      </c>
      <c r="P53" s="412">
        <v>0</v>
      </c>
      <c r="Q53" s="413"/>
      <c r="R53" s="418">
        <v>194.63095547395599</v>
      </c>
      <c r="S53" s="419">
        <v>0</v>
      </c>
      <c r="T53" s="412"/>
      <c r="U53" s="416">
        <v>0</v>
      </c>
    </row>
    <row r="54" spans="2:21" ht="12" customHeight="1">
      <c r="B54" s="437"/>
      <c r="C54" s="407">
        <v>41</v>
      </c>
      <c r="D54" s="408" t="s">
        <v>419</v>
      </c>
      <c r="E54" s="409" t="s">
        <v>338</v>
      </c>
      <c r="F54" s="963">
        <v>0</v>
      </c>
      <c r="G54" s="412">
        <v>0</v>
      </c>
      <c r="H54" s="412">
        <v>0</v>
      </c>
      <c r="I54" s="413"/>
      <c r="J54" s="414">
        <v>0</v>
      </c>
      <c r="K54" s="411">
        <v>0</v>
      </c>
      <c r="L54" s="412">
        <v>0</v>
      </c>
      <c r="M54" s="413"/>
      <c r="N54" s="414">
        <v>0</v>
      </c>
      <c r="O54" s="411">
        <v>0</v>
      </c>
      <c r="P54" s="412">
        <v>0</v>
      </c>
      <c r="Q54" s="413"/>
      <c r="R54" s="418">
        <v>0</v>
      </c>
      <c r="S54" s="419">
        <v>0</v>
      </c>
      <c r="T54" s="412"/>
      <c r="U54" s="416"/>
    </row>
    <row r="55" spans="2:21" ht="12" customHeight="1">
      <c r="B55" s="437"/>
      <c r="C55" s="407">
        <v>42</v>
      </c>
      <c r="D55" s="408" t="s">
        <v>420</v>
      </c>
      <c r="E55" s="409" t="s">
        <v>339</v>
      </c>
      <c r="F55" s="963">
        <v>43.251323438656883</v>
      </c>
      <c r="G55" s="412">
        <v>0</v>
      </c>
      <c r="H55" s="412">
        <v>0</v>
      </c>
      <c r="I55" s="438">
        <v>0</v>
      </c>
      <c r="J55" s="414">
        <v>0</v>
      </c>
      <c r="K55" s="411">
        <v>0</v>
      </c>
      <c r="L55" s="412">
        <v>0</v>
      </c>
      <c r="M55" s="438"/>
      <c r="N55" s="414">
        <v>0</v>
      </c>
      <c r="O55" s="411">
        <v>0</v>
      </c>
      <c r="P55" s="412">
        <v>0</v>
      </c>
      <c r="Q55" s="438"/>
      <c r="R55" s="418">
        <v>43.251323438656883</v>
      </c>
      <c r="S55" s="419">
        <v>0</v>
      </c>
      <c r="T55" s="412"/>
      <c r="U55" s="416">
        <v>0</v>
      </c>
    </row>
    <row r="56" spans="2:21" ht="12" customHeight="1">
      <c r="B56" s="435"/>
      <c r="C56" s="422"/>
      <c r="D56" s="423" t="s">
        <v>421</v>
      </c>
      <c r="E56" s="424" t="s">
        <v>723</v>
      </c>
      <c r="F56" s="964">
        <v>19509.885455179421</v>
      </c>
      <c r="G56" s="427">
        <v>0</v>
      </c>
      <c r="H56" s="427">
        <v>2</v>
      </c>
      <c r="I56" s="428">
        <v>0</v>
      </c>
      <c r="J56" s="429">
        <v>1094.01439587967</v>
      </c>
      <c r="K56" s="426">
        <v>0</v>
      </c>
      <c r="L56" s="427">
        <v>2</v>
      </c>
      <c r="M56" s="428">
        <v>0</v>
      </c>
      <c r="N56" s="429">
        <v>1037.6745956318991</v>
      </c>
      <c r="O56" s="426">
        <v>0</v>
      </c>
      <c r="P56" s="427">
        <v>1</v>
      </c>
      <c r="Q56" s="428">
        <v>0</v>
      </c>
      <c r="R56" s="430">
        <v>21641.574446690989</v>
      </c>
      <c r="S56" s="431">
        <v>0</v>
      </c>
      <c r="T56" s="427"/>
      <c r="U56" s="432">
        <v>0</v>
      </c>
    </row>
    <row r="57" spans="2:21" ht="12" customHeight="1">
      <c r="B57" s="437" t="s">
        <v>724</v>
      </c>
      <c r="C57" s="407">
        <v>43</v>
      </c>
      <c r="D57" s="408" t="s">
        <v>191</v>
      </c>
      <c r="E57" s="409" t="s">
        <v>342</v>
      </c>
      <c r="F57" s="963">
        <v>0</v>
      </c>
      <c r="G57" s="412">
        <v>0</v>
      </c>
      <c r="H57" s="412">
        <v>0</v>
      </c>
      <c r="I57" s="413"/>
      <c r="J57" s="414">
        <v>0</v>
      </c>
      <c r="K57" s="411">
        <v>0</v>
      </c>
      <c r="L57" s="412">
        <v>0</v>
      </c>
      <c r="M57" s="413"/>
      <c r="N57" s="414">
        <v>0</v>
      </c>
      <c r="O57" s="411">
        <v>0</v>
      </c>
      <c r="P57" s="412">
        <v>0</v>
      </c>
      <c r="Q57" s="413"/>
      <c r="R57" s="418">
        <v>0</v>
      </c>
      <c r="S57" s="419">
        <v>0</v>
      </c>
      <c r="T57" s="412"/>
      <c r="U57" s="416"/>
    </row>
    <row r="58" spans="2:21" ht="12" customHeight="1">
      <c r="B58" s="437" t="s">
        <v>423</v>
      </c>
      <c r="C58" s="407">
        <v>44</v>
      </c>
      <c r="D58" s="408" t="s">
        <v>192</v>
      </c>
      <c r="E58" s="409" t="s">
        <v>343</v>
      </c>
      <c r="F58" s="963">
        <v>0</v>
      </c>
      <c r="G58" s="412">
        <v>0</v>
      </c>
      <c r="H58" s="412">
        <v>0</v>
      </c>
      <c r="I58" s="413"/>
      <c r="J58" s="414">
        <v>0</v>
      </c>
      <c r="K58" s="411">
        <v>0</v>
      </c>
      <c r="L58" s="412">
        <v>0</v>
      </c>
      <c r="M58" s="413"/>
      <c r="N58" s="414">
        <v>0</v>
      </c>
      <c r="O58" s="411">
        <v>0</v>
      </c>
      <c r="P58" s="412">
        <v>0</v>
      </c>
      <c r="Q58" s="413"/>
      <c r="R58" s="418">
        <v>0</v>
      </c>
      <c r="S58" s="419">
        <v>0</v>
      </c>
      <c r="T58" s="412"/>
      <c r="U58" s="416"/>
    </row>
    <row r="59" spans="2:21" ht="12" customHeight="1">
      <c r="B59" s="437"/>
      <c r="C59" s="407">
        <v>45</v>
      </c>
      <c r="D59" s="408" t="s">
        <v>193</v>
      </c>
      <c r="E59" s="409" t="s">
        <v>344</v>
      </c>
      <c r="F59" s="963">
        <v>0</v>
      </c>
      <c r="G59" s="412">
        <v>0</v>
      </c>
      <c r="H59" s="412">
        <v>0</v>
      </c>
      <c r="I59" s="413"/>
      <c r="J59" s="414">
        <v>0</v>
      </c>
      <c r="K59" s="411">
        <v>0</v>
      </c>
      <c r="L59" s="412">
        <v>0</v>
      </c>
      <c r="M59" s="413"/>
      <c r="N59" s="414">
        <v>0</v>
      </c>
      <c r="O59" s="411">
        <v>0</v>
      </c>
      <c r="P59" s="412">
        <v>0</v>
      </c>
      <c r="Q59" s="413"/>
      <c r="R59" s="418">
        <v>0</v>
      </c>
      <c r="S59" s="419">
        <v>0</v>
      </c>
      <c r="T59" s="412"/>
      <c r="U59" s="416"/>
    </row>
    <row r="60" spans="2:21" ht="12" customHeight="1">
      <c r="B60" s="437"/>
      <c r="C60" s="407">
        <v>46</v>
      </c>
      <c r="D60" s="408" t="s">
        <v>424</v>
      </c>
      <c r="E60" s="409"/>
      <c r="F60" s="963">
        <v>0</v>
      </c>
      <c r="G60" s="412">
        <v>0</v>
      </c>
      <c r="H60" s="412">
        <v>0</v>
      </c>
      <c r="I60" s="413"/>
      <c r="J60" s="414">
        <v>0</v>
      </c>
      <c r="K60" s="411">
        <v>0</v>
      </c>
      <c r="L60" s="412">
        <v>0</v>
      </c>
      <c r="M60" s="413"/>
      <c r="N60" s="414">
        <v>0</v>
      </c>
      <c r="O60" s="411">
        <v>0</v>
      </c>
      <c r="P60" s="412">
        <v>0</v>
      </c>
      <c r="Q60" s="413"/>
      <c r="R60" s="418">
        <v>0</v>
      </c>
      <c r="S60" s="419">
        <v>0</v>
      </c>
      <c r="T60" s="412"/>
      <c r="U60" s="416"/>
    </row>
    <row r="61" spans="2:21" ht="12" customHeight="1">
      <c r="B61" s="435"/>
      <c r="C61" s="422"/>
      <c r="D61" s="423" t="s">
        <v>425</v>
      </c>
      <c r="E61" s="424" t="s">
        <v>725</v>
      </c>
      <c r="F61" s="964">
        <v>34026.514678136547</v>
      </c>
      <c r="G61" s="427">
        <v>0</v>
      </c>
      <c r="H61" s="427">
        <v>1</v>
      </c>
      <c r="I61" s="428">
        <v>0</v>
      </c>
      <c r="J61" s="429">
        <v>5064.914043967543</v>
      </c>
      <c r="K61" s="426">
        <v>0</v>
      </c>
      <c r="L61" s="427">
        <v>4</v>
      </c>
      <c r="M61" s="428">
        <v>0</v>
      </c>
      <c r="N61" s="429">
        <v>5432.2647418726947</v>
      </c>
      <c r="O61" s="426">
        <v>0</v>
      </c>
      <c r="P61" s="427">
        <v>1</v>
      </c>
      <c r="Q61" s="428">
        <v>0</v>
      </c>
      <c r="R61" s="430">
        <v>44523.693463976779</v>
      </c>
      <c r="S61" s="431">
        <v>0</v>
      </c>
      <c r="T61" s="427"/>
      <c r="U61" s="432">
        <v>0</v>
      </c>
    </row>
    <row r="62" spans="2:21" ht="12" customHeight="1">
      <c r="B62" s="437"/>
      <c r="C62" s="447">
        <v>47</v>
      </c>
      <c r="D62" s="448" t="s">
        <v>196</v>
      </c>
      <c r="E62" s="409" t="s">
        <v>726</v>
      </c>
      <c r="F62" s="963">
        <v>0</v>
      </c>
      <c r="G62" s="412">
        <v>0</v>
      </c>
      <c r="H62" s="412">
        <v>0</v>
      </c>
      <c r="I62" s="413"/>
      <c r="J62" s="414">
        <v>0</v>
      </c>
      <c r="K62" s="411">
        <v>0</v>
      </c>
      <c r="L62" s="412">
        <v>0</v>
      </c>
      <c r="M62" s="413"/>
      <c r="N62" s="414">
        <v>0</v>
      </c>
      <c r="O62" s="411">
        <v>0</v>
      </c>
      <c r="P62" s="412">
        <v>0</v>
      </c>
      <c r="Q62" s="413"/>
      <c r="R62" s="418">
        <v>0</v>
      </c>
      <c r="S62" s="419">
        <v>0</v>
      </c>
      <c r="T62" s="412"/>
      <c r="U62" s="416"/>
    </row>
    <row r="63" spans="2:21" ht="12" customHeight="1">
      <c r="B63" s="437"/>
      <c r="C63" s="449">
        <v>48</v>
      </c>
      <c r="D63" s="260" t="s">
        <v>727</v>
      </c>
      <c r="E63" s="409" t="s">
        <v>728</v>
      </c>
      <c r="F63" s="963">
        <v>0</v>
      </c>
      <c r="G63" s="412">
        <v>0</v>
      </c>
      <c r="H63" s="412">
        <v>0</v>
      </c>
      <c r="I63" s="413"/>
      <c r="J63" s="414">
        <v>0</v>
      </c>
      <c r="K63" s="411">
        <v>0</v>
      </c>
      <c r="L63" s="412">
        <v>0</v>
      </c>
      <c r="M63" s="413"/>
      <c r="N63" s="414">
        <v>0</v>
      </c>
      <c r="O63" s="411">
        <v>0</v>
      </c>
      <c r="P63" s="412">
        <v>0</v>
      </c>
      <c r="Q63" s="413"/>
      <c r="R63" s="418">
        <v>0</v>
      </c>
      <c r="S63" s="419">
        <v>0</v>
      </c>
      <c r="T63" s="412"/>
      <c r="U63" s="416"/>
    </row>
    <row r="64" spans="2:21" ht="12" customHeight="1">
      <c r="B64" s="406"/>
      <c r="C64" s="447">
        <v>49</v>
      </c>
      <c r="D64" s="450" t="s">
        <v>198</v>
      </c>
      <c r="E64" s="409" t="s">
        <v>729</v>
      </c>
      <c r="F64" s="963">
        <v>0</v>
      </c>
      <c r="G64" s="412">
        <v>0</v>
      </c>
      <c r="H64" s="412">
        <v>0</v>
      </c>
      <c r="I64" s="413"/>
      <c r="J64" s="414">
        <v>0</v>
      </c>
      <c r="K64" s="411">
        <v>0</v>
      </c>
      <c r="L64" s="412">
        <v>0</v>
      </c>
      <c r="M64" s="413"/>
      <c r="N64" s="414">
        <v>0</v>
      </c>
      <c r="O64" s="411">
        <v>0</v>
      </c>
      <c r="P64" s="412">
        <v>0</v>
      </c>
      <c r="Q64" s="413"/>
      <c r="R64" s="418">
        <v>0</v>
      </c>
      <c r="S64" s="419">
        <v>0</v>
      </c>
      <c r="T64" s="412"/>
      <c r="U64" s="416"/>
    </row>
    <row r="65" spans="2:21" ht="12" customHeight="1">
      <c r="B65" s="406" t="s">
        <v>426</v>
      </c>
      <c r="C65" s="449">
        <v>50</v>
      </c>
      <c r="D65" s="408" t="s">
        <v>199</v>
      </c>
      <c r="E65" s="409" t="s">
        <v>730</v>
      </c>
      <c r="F65" s="963">
        <v>0</v>
      </c>
      <c r="G65" s="412">
        <v>0</v>
      </c>
      <c r="H65" s="412">
        <v>0</v>
      </c>
      <c r="I65" s="413"/>
      <c r="J65" s="414">
        <v>0</v>
      </c>
      <c r="K65" s="411">
        <v>0</v>
      </c>
      <c r="L65" s="412">
        <v>0</v>
      </c>
      <c r="M65" s="413"/>
      <c r="N65" s="414">
        <v>0</v>
      </c>
      <c r="O65" s="411">
        <v>0</v>
      </c>
      <c r="P65" s="412">
        <v>0</v>
      </c>
      <c r="Q65" s="413"/>
      <c r="R65" s="418">
        <v>0</v>
      </c>
      <c r="S65" s="419">
        <v>0</v>
      </c>
      <c r="T65" s="412"/>
      <c r="U65" s="416"/>
    </row>
    <row r="66" spans="2:21" ht="12" customHeight="1">
      <c r="B66" s="437" t="s">
        <v>731</v>
      </c>
      <c r="C66" s="447">
        <v>51</v>
      </c>
      <c r="D66" s="408" t="s">
        <v>732</v>
      </c>
      <c r="E66" s="409" t="s">
        <v>733</v>
      </c>
      <c r="F66" s="963">
        <v>0</v>
      </c>
      <c r="G66" s="412">
        <v>0</v>
      </c>
      <c r="H66" s="412">
        <v>0</v>
      </c>
      <c r="I66" s="413"/>
      <c r="J66" s="414">
        <v>0</v>
      </c>
      <c r="K66" s="411">
        <v>0</v>
      </c>
      <c r="L66" s="412">
        <v>0</v>
      </c>
      <c r="M66" s="413"/>
      <c r="N66" s="414">
        <v>0</v>
      </c>
      <c r="O66" s="411">
        <v>0</v>
      </c>
      <c r="P66" s="412">
        <v>0</v>
      </c>
      <c r="Q66" s="413"/>
      <c r="R66" s="418">
        <v>0</v>
      </c>
      <c r="S66" s="419">
        <v>0</v>
      </c>
      <c r="T66" s="412"/>
      <c r="U66" s="416"/>
    </row>
    <row r="67" spans="2:21" ht="12" customHeight="1">
      <c r="B67" s="437"/>
      <c r="C67" s="449">
        <v>52</v>
      </c>
      <c r="D67" s="408" t="s">
        <v>734</v>
      </c>
      <c r="E67" s="409" t="s">
        <v>735</v>
      </c>
      <c r="F67" s="963">
        <v>0</v>
      </c>
      <c r="G67" s="412">
        <v>0</v>
      </c>
      <c r="H67" s="412">
        <v>0</v>
      </c>
      <c r="I67" s="413"/>
      <c r="J67" s="414">
        <v>0</v>
      </c>
      <c r="K67" s="411">
        <v>0</v>
      </c>
      <c r="L67" s="412">
        <v>0</v>
      </c>
      <c r="M67" s="413"/>
      <c r="N67" s="414">
        <v>0</v>
      </c>
      <c r="O67" s="411">
        <v>0</v>
      </c>
      <c r="P67" s="412">
        <v>0</v>
      </c>
      <c r="Q67" s="413"/>
      <c r="R67" s="418">
        <v>0</v>
      </c>
      <c r="S67" s="419">
        <v>0</v>
      </c>
      <c r="T67" s="412"/>
      <c r="U67" s="416"/>
    </row>
    <row r="68" spans="2:21" ht="12" customHeight="1">
      <c r="B68" s="437"/>
      <c r="C68" s="447">
        <v>53</v>
      </c>
      <c r="D68" s="408" t="s">
        <v>736</v>
      </c>
      <c r="E68" s="409" t="s">
        <v>737</v>
      </c>
      <c r="F68" s="963">
        <v>0</v>
      </c>
      <c r="G68" s="412">
        <v>0</v>
      </c>
      <c r="H68" s="412">
        <v>0</v>
      </c>
      <c r="I68" s="413"/>
      <c r="J68" s="414">
        <v>0</v>
      </c>
      <c r="K68" s="411">
        <v>0</v>
      </c>
      <c r="L68" s="412">
        <v>0</v>
      </c>
      <c r="M68" s="413"/>
      <c r="N68" s="414">
        <v>0</v>
      </c>
      <c r="O68" s="411">
        <v>0</v>
      </c>
      <c r="P68" s="412">
        <v>0</v>
      </c>
      <c r="Q68" s="413"/>
      <c r="R68" s="418">
        <v>0</v>
      </c>
      <c r="S68" s="419">
        <v>0</v>
      </c>
      <c r="T68" s="412"/>
      <c r="U68" s="416"/>
    </row>
    <row r="69" spans="2:21" ht="12" customHeight="1">
      <c r="B69" s="437"/>
      <c r="C69" s="449">
        <v>54</v>
      </c>
      <c r="D69" s="408" t="s">
        <v>203</v>
      </c>
      <c r="E69" s="409" t="s">
        <v>738</v>
      </c>
      <c r="F69" s="963">
        <v>0</v>
      </c>
      <c r="G69" s="412">
        <v>0</v>
      </c>
      <c r="H69" s="412">
        <v>0</v>
      </c>
      <c r="I69" s="413"/>
      <c r="J69" s="414">
        <v>0</v>
      </c>
      <c r="K69" s="411">
        <v>0</v>
      </c>
      <c r="L69" s="412">
        <v>0</v>
      </c>
      <c r="M69" s="413"/>
      <c r="N69" s="414">
        <v>0</v>
      </c>
      <c r="O69" s="411">
        <v>0</v>
      </c>
      <c r="P69" s="412">
        <v>0</v>
      </c>
      <c r="Q69" s="413"/>
      <c r="R69" s="418">
        <v>0</v>
      </c>
      <c r="S69" s="419">
        <v>0</v>
      </c>
      <c r="T69" s="412"/>
      <c r="U69" s="416"/>
    </row>
    <row r="70" spans="2:21" ht="12" customHeight="1">
      <c r="B70" s="451"/>
      <c r="C70" s="447">
        <v>55</v>
      </c>
      <c r="D70" s="408" t="s">
        <v>429</v>
      </c>
      <c r="E70" s="409"/>
      <c r="F70" s="963">
        <v>0</v>
      </c>
      <c r="G70" s="412">
        <v>0</v>
      </c>
      <c r="H70" s="412">
        <v>0</v>
      </c>
      <c r="I70" s="413"/>
      <c r="J70" s="414">
        <v>0</v>
      </c>
      <c r="K70" s="411">
        <v>0</v>
      </c>
      <c r="L70" s="412">
        <v>0</v>
      </c>
      <c r="M70" s="413"/>
      <c r="N70" s="414">
        <v>0</v>
      </c>
      <c r="O70" s="411">
        <v>0</v>
      </c>
      <c r="P70" s="412">
        <v>0</v>
      </c>
      <c r="Q70" s="413"/>
      <c r="R70" s="415">
        <v>0</v>
      </c>
      <c r="S70" s="414">
        <v>0</v>
      </c>
      <c r="T70" s="412"/>
      <c r="U70" s="416"/>
    </row>
    <row r="71" spans="2:21" ht="12" customHeight="1">
      <c r="B71" s="437" t="s">
        <v>739</v>
      </c>
      <c r="C71" s="422"/>
      <c r="D71" s="423" t="s">
        <v>431</v>
      </c>
      <c r="E71" s="424" t="s">
        <v>740</v>
      </c>
      <c r="F71" s="964">
        <v>2250.7848051561318</v>
      </c>
      <c r="G71" s="427">
        <v>0</v>
      </c>
      <c r="H71" s="427">
        <v>1</v>
      </c>
      <c r="I71" s="428">
        <v>0</v>
      </c>
      <c r="J71" s="429">
        <v>1886.2516170715073</v>
      </c>
      <c r="K71" s="426">
        <v>0</v>
      </c>
      <c r="L71" s="427">
        <v>3</v>
      </c>
      <c r="M71" s="428">
        <v>0</v>
      </c>
      <c r="N71" s="429">
        <v>2255.6228471305071</v>
      </c>
      <c r="O71" s="426">
        <v>0</v>
      </c>
      <c r="P71" s="427">
        <v>1</v>
      </c>
      <c r="Q71" s="428">
        <v>0</v>
      </c>
      <c r="R71" s="430">
        <v>6392.659269358146</v>
      </c>
      <c r="S71" s="431">
        <v>0</v>
      </c>
      <c r="T71" s="427"/>
      <c r="U71" s="432">
        <v>0</v>
      </c>
    </row>
    <row r="72" spans="2:21" ht="12" customHeight="1">
      <c r="B72" s="452" t="s">
        <v>741</v>
      </c>
      <c r="C72" s="407">
        <v>56</v>
      </c>
      <c r="D72" s="408" t="s">
        <v>741</v>
      </c>
      <c r="E72" s="409" t="s">
        <v>742</v>
      </c>
      <c r="F72" s="963">
        <v>2250.7848051561318</v>
      </c>
      <c r="G72" s="412">
        <v>0</v>
      </c>
      <c r="H72" s="412">
        <v>0</v>
      </c>
      <c r="I72" s="413">
        <v>0</v>
      </c>
      <c r="J72" s="414">
        <v>1886.2516170715073</v>
      </c>
      <c r="K72" s="411">
        <v>0</v>
      </c>
      <c r="L72" s="412">
        <v>0</v>
      </c>
      <c r="M72" s="413">
        <v>0</v>
      </c>
      <c r="N72" s="414">
        <v>2255.6228471305071</v>
      </c>
      <c r="O72" s="411">
        <v>0</v>
      </c>
      <c r="P72" s="412">
        <v>0</v>
      </c>
      <c r="Q72" s="413">
        <v>0</v>
      </c>
      <c r="R72" s="415">
        <v>6392.659269358146</v>
      </c>
      <c r="S72" s="414">
        <v>0</v>
      </c>
      <c r="T72" s="412"/>
      <c r="U72" s="416">
        <v>0</v>
      </c>
    </row>
    <row r="73" spans="2:21" ht="12" customHeight="1">
      <c r="B73" s="437" t="s">
        <v>359</v>
      </c>
      <c r="C73" s="453"/>
      <c r="D73" s="454" t="s">
        <v>433</v>
      </c>
      <c r="E73" s="455" t="s">
        <v>743</v>
      </c>
      <c r="F73" s="964">
        <v>4058.5418216443318</v>
      </c>
      <c r="G73" s="427">
        <v>0</v>
      </c>
      <c r="H73" s="427">
        <v>1</v>
      </c>
      <c r="I73" s="428">
        <v>0</v>
      </c>
      <c r="J73" s="429">
        <v>1885.013309191467</v>
      </c>
      <c r="K73" s="426">
        <v>0</v>
      </c>
      <c r="L73" s="427">
        <v>0</v>
      </c>
      <c r="M73" s="428">
        <v>0</v>
      </c>
      <c r="N73" s="429">
        <v>494.35198419805113</v>
      </c>
      <c r="O73" s="426">
        <v>0</v>
      </c>
      <c r="P73" s="427">
        <v>1</v>
      </c>
      <c r="Q73" s="428">
        <v>0</v>
      </c>
      <c r="R73" s="430">
        <v>6437.9071150338505</v>
      </c>
      <c r="S73" s="431">
        <v>0</v>
      </c>
      <c r="T73" s="427"/>
      <c r="U73" s="432">
        <v>0</v>
      </c>
    </row>
    <row r="74" spans="2:21" ht="12" customHeight="1">
      <c r="B74" s="437" t="s">
        <v>362</v>
      </c>
      <c r="C74" s="407">
        <v>57</v>
      </c>
      <c r="D74" s="408" t="s">
        <v>434</v>
      </c>
      <c r="E74" s="409" t="s">
        <v>744</v>
      </c>
      <c r="F74" s="963">
        <v>3678.5075099950968</v>
      </c>
      <c r="G74" s="412">
        <v>0</v>
      </c>
      <c r="H74" s="412">
        <v>0</v>
      </c>
      <c r="I74" s="413">
        <v>0</v>
      </c>
      <c r="J74" s="414">
        <v>0</v>
      </c>
      <c r="K74" s="411">
        <v>0</v>
      </c>
      <c r="L74" s="412">
        <v>0</v>
      </c>
      <c r="M74" s="413"/>
      <c r="N74" s="414">
        <v>0</v>
      </c>
      <c r="O74" s="411">
        <v>0</v>
      </c>
      <c r="P74" s="412">
        <v>0</v>
      </c>
      <c r="Q74" s="413"/>
      <c r="R74" s="415">
        <v>3678.5075099950968</v>
      </c>
      <c r="S74" s="414">
        <v>0</v>
      </c>
      <c r="T74" s="412"/>
      <c r="U74" s="416">
        <v>0</v>
      </c>
    </row>
    <row r="75" spans="2:21" ht="12" customHeight="1">
      <c r="B75" s="437"/>
      <c r="C75" s="407">
        <v>58</v>
      </c>
      <c r="D75" s="408" t="s">
        <v>209</v>
      </c>
      <c r="E75" s="409" t="s">
        <v>745</v>
      </c>
      <c r="F75" s="963">
        <v>380.03431164923467</v>
      </c>
      <c r="G75" s="412">
        <v>0</v>
      </c>
      <c r="H75" s="412">
        <v>0</v>
      </c>
      <c r="I75" s="413">
        <v>0</v>
      </c>
      <c r="J75" s="414">
        <v>1885.013309191467</v>
      </c>
      <c r="K75" s="411">
        <v>0</v>
      </c>
      <c r="L75" s="412">
        <v>0</v>
      </c>
      <c r="M75" s="413">
        <v>0</v>
      </c>
      <c r="N75" s="414">
        <v>0</v>
      </c>
      <c r="O75" s="411">
        <v>0</v>
      </c>
      <c r="P75" s="412">
        <v>0</v>
      </c>
      <c r="Q75" s="413"/>
      <c r="R75" s="415">
        <v>2265.0476208407017</v>
      </c>
      <c r="S75" s="414">
        <v>0</v>
      </c>
      <c r="T75" s="412"/>
      <c r="U75" s="416">
        <v>0</v>
      </c>
    </row>
    <row r="76" spans="2:21" ht="12" customHeight="1">
      <c r="B76" s="456" t="s">
        <v>365</v>
      </c>
      <c r="C76" s="422"/>
      <c r="D76" s="423" t="s">
        <v>435</v>
      </c>
      <c r="E76" s="424" t="s">
        <v>746</v>
      </c>
      <c r="F76" s="967">
        <v>1712.8183938360107</v>
      </c>
      <c r="G76" s="968">
        <v>0</v>
      </c>
      <c r="H76" s="427">
        <v>0</v>
      </c>
      <c r="I76" s="428">
        <v>0</v>
      </c>
      <c r="J76" s="431">
        <v>553.98745666842387</v>
      </c>
      <c r="K76" s="458">
        <v>0</v>
      </c>
      <c r="L76" s="427">
        <v>1</v>
      </c>
      <c r="M76" s="428">
        <v>0</v>
      </c>
      <c r="N76" s="429">
        <v>22.785905382247876</v>
      </c>
      <c r="O76" s="458">
        <v>0</v>
      </c>
      <c r="P76" s="427">
        <v>0</v>
      </c>
      <c r="Q76" s="428">
        <v>0</v>
      </c>
      <c r="R76" s="430">
        <v>2289.5917558866827</v>
      </c>
      <c r="S76" s="431">
        <v>0</v>
      </c>
      <c r="T76" s="427"/>
      <c r="U76" s="432">
        <v>0</v>
      </c>
    </row>
    <row r="77" spans="2:21" ht="12" customHeight="1">
      <c r="B77" s="459" t="s">
        <v>747</v>
      </c>
      <c r="C77" s="407">
        <v>59</v>
      </c>
      <c r="D77" s="408" t="s">
        <v>748</v>
      </c>
      <c r="E77" s="409" t="s">
        <v>749</v>
      </c>
      <c r="F77" s="965">
        <v>0</v>
      </c>
      <c r="G77" s="966">
        <v>0</v>
      </c>
      <c r="H77" s="412">
        <v>0</v>
      </c>
      <c r="I77" s="413"/>
      <c r="J77" s="441">
        <v>0</v>
      </c>
      <c r="K77" s="440">
        <v>0</v>
      </c>
      <c r="L77" s="412">
        <v>0</v>
      </c>
      <c r="M77" s="413"/>
      <c r="N77" s="441">
        <v>0</v>
      </c>
      <c r="O77" s="440">
        <v>0</v>
      </c>
      <c r="P77" s="412">
        <v>0</v>
      </c>
      <c r="Q77" s="413"/>
      <c r="R77" s="415">
        <v>0</v>
      </c>
      <c r="S77" s="414">
        <v>0</v>
      </c>
      <c r="T77" s="412"/>
      <c r="U77" s="416"/>
    </row>
    <row r="78" spans="2:21" ht="12" customHeight="1">
      <c r="B78" s="451"/>
      <c r="C78" s="407">
        <v>60</v>
      </c>
      <c r="D78" s="408" t="s">
        <v>750</v>
      </c>
      <c r="E78" s="409"/>
      <c r="F78" s="963">
        <v>0</v>
      </c>
      <c r="G78" s="412">
        <v>0</v>
      </c>
      <c r="H78" s="412">
        <v>0</v>
      </c>
      <c r="I78" s="413"/>
      <c r="J78" s="414">
        <v>0</v>
      </c>
      <c r="K78" s="411">
        <v>0</v>
      </c>
      <c r="L78" s="412">
        <v>0</v>
      </c>
      <c r="M78" s="413"/>
      <c r="N78" s="414">
        <v>0</v>
      </c>
      <c r="O78" s="411">
        <v>0</v>
      </c>
      <c r="P78" s="412">
        <v>0</v>
      </c>
      <c r="Q78" s="413"/>
      <c r="R78" s="415">
        <v>0</v>
      </c>
      <c r="S78" s="414">
        <v>0</v>
      </c>
      <c r="T78" s="412"/>
      <c r="U78" s="416"/>
    </row>
    <row r="79" spans="2:21" ht="12" customHeight="1">
      <c r="B79" s="459" t="s">
        <v>751</v>
      </c>
      <c r="C79" s="422"/>
      <c r="D79" s="423" t="s">
        <v>440</v>
      </c>
      <c r="E79" s="424" t="s">
        <v>752</v>
      </c>
      <c r="F79" s="964">
        <v>2696.2974365964865</v>
      </c>
      <c r="G79" s="427">
        <v>0</v>
      </c>
      <c r="H79" s="427">
        <v>0</v>
      </c>
      <c r="I79" s="428">
        <v>0</v>
      </c>
      <c r="J79" s="429">
        <v>623.29233654356017</v>
      </c>
      <c r="K79" s="426">
        <v>0</v>
      </c>
      <c r="L79" s="427">
        <v>1</v>
      </c>
      <c r="M79" s="428">
        <v>0</v>
      </c>
      <c r="N79" s="429">
        <v>482.73498611656282</v>
      </c>
      <c r="O79" s="426">
        <v>0</v>
      </c>
      <c r="P79" s="427">
        <v>1</v>
      </c>
      <c r="Q79" s="428">
        <v>0</v>
      </c>
      <c r="R79" s="430">
        <v>3802.3247592566095</v>
      </c>
      <c r="S79" s="431">
        <v>0</v>
      </c>
      <c r="T79" s="427"/>
      <c r="U79" s="432">
        <v>0</v>
      </c>
    </row>
    <row r="80" spans="2:21" ht="12" customHeight="1">
      <c r="B80" s="460" t="s">
        <v>753</v>
      </c>
      <c r="C80" s="407">
        <v>61</v>
      </c>
      <c r="D80" s="408" t="s">
        <v>214</v>
      </c>
      <c r="E80" s="409" t="s">
        <v>754</v>
      </c>
      <c r="F80" s="963">
        <v>0</v>
      </c>
      <c r="G80" s="412">
        <v>0</v>
      </c>
      <c r="H80" s="412">
        <v>0</v>
      </c>
      <c r="I80" s="413"/>
      <c r="J80" s="414">
        <v>0</v>
      </c>
      <c r="K80" s="411">
        <v>0</v>
      </c>
      <c r="L80" s="412">
        <v>0</v>
      </c>
      <c r="M80" s="413"/>
      <c r="N80" s="414">
        <v>0</v>
      </c>
      <c r="O80" s="411">
        <v>0</v>
      </c>
      <c r="P80" s="412">
        <v>0</v>
      </c>
      <c r="Q80" s="413"/>
      <c r="R80" s="415">
        <v>0</v>
      </c>
      <c r="S80" s="414">
        <v>0</v>
      </c>
      <c r="T80" s="412"/>
      <c r="U80" s="416"/>
    </row>
    <row r="81" spans="2:21" ht="12" customHeight="1">
      <c r="B81" s="461" t="s">
        <v>442</v>
      </c>
      <c r="C81" s="422">
        <v>62</v>
      </c>
      <c r="D81" s="423" t="s">
        <v>442</v>
      </c>
      <c r="E81" s="424" t="s">
        <v>755</v>
      </c>
      <c r="F81" s="964">
        <v>3331.601373847484</v>
      </c>
      <c r="G81" s="427">
        <v>1.27</v>
      </c>
      <c r="H81" s="427">
        <v>1</v>
      </c>
      <c r="I81" s="428">
        <v>3.8119806588185744E-4</v>
      </c>
      <c r="J81" s="429">
        <v>486.99724577077438</v>
      </c>
      <c r="K81" s="426">
        <v>1.88</v>
      </c>
      <c r="L81" s="427">
        <v>1</v>
      </c>
      <c r="M81" s="428">
        <v>3.8603914423058164E-3</v>
      </c>
      <c r="N81" s="429">
        <v>48.089825770774489</v>
      </c>
      <c r="O81" s="426">
        <v>0</v>
      </c>
      <c r="P81" s="427">
        <v>0</v>
      </c>
      <c r="Q81" s="428">
        <v>0</v>
      </c>
      <c r="R81" s="462">
        <v>3866.6884453890329</v>
      </c>
      <c r="S81" s="429">
        <v>3.15</v>
      </c>
      <c r="T81" s="427"/>
      <c r="U81" s="432">
        <v>8.1465058395287237E-4</v>
      </c>
    </row>
    <row r="82" spans="2:21" ht="12" customHeight="1">
      <c r="B82" s="446"/>
      <c r="C82" s="422"/>
      <c r="D82" s="423" t="s">
        <v>443</v>
      </c>
      <c r="E82" s="424" t="s">
        <v>756</v>
      </c>
      <c r="F82" s="964">
        <v>10405.788881353819</v>
      </c>
      <c r="G82" s="427">
        <v>2.4444863810781907</v>
      </c>
      <c r="H82" s="427">
        <v>1</v>
      </c>
      <c r="I82" s="428">
        <v>2.3491600770975444E-4</v>
      </c>
      <c r="J82" s="429">
        <v>1187.3721103633077</v>
      </c>
      <c r="K82" s="426">
        <v>1.2222431905390954</v>
      </c>
      <c r="L82" s="427">
        <v>2</v>
      </c>
      <c r="M82" s="428">
        <v>1.029368283010385E-3</v>
      </c>
      <c r="N82" s="429">
        <v>211.66004457715496</v>
      </c>
      <c r="O82" s="426">
        <v>0</v>
      </c>
      <c r="P82" s="427">
        <v>1</v>
      </c>
      <c r="Q82" s="428">
        <v>0</v>
      </c>
      <c r="R82" s="430">
        <v>11804.821036294281</v>
      </c>
      <c r="S82" s="431">
        <v>3.6667295716172861</v>
      </c>
      <c r="T82" s="427"/>
      <c r="U82" s="432">
        <v>3.1061288945794386E-4</v>
      </c>
    </row>
    <row r="83" spans="2:21" ht="12" customHeight="1">
      <c r="B83" s="437" t="s">
        <v>757</v>
      </c>
      <c r="C83" s="407">
        <v>63</v>
      </c>
      <c r="D83" s="408" t="s">
        <v>217</v>
      </c>
      <c r="E83" s="409" t="s">
        <v>758</v>
      </c>
      <c r="F83" s="963">
        <v>8844.9363236625686</v>
      </c>
      <c r="G83" s="412">
        <v>2.4444863810781907</v>
      </c>
      <c r="H83" s="412">
        <v>1</v>
      </c>
      <c r="I83" s="413">
        <v>2.7637128088062505E-4</v>
      </c>
      <c r="J83" s="414">
        <v>1109.1305480787819</v>
      </c>
      <c r="K83" s="411">
        <v>1.2222431905390954</v>
      </c>
      <c r="L83" s="412">
        <v>1</v>
      </c>
      <c r="M83" s="413">
        <v>1.1019831638901709E-3</v>
      </c>
      <c r="N83" s="414">
        <v>0</v>
      </c>
      <c r="O83" s="411">
        <v>0</v>
      </c>
      <c r="P83" s="412">
        <v>0</v>
      </c>
      <c r="Q83" s="413"/>
      <c r="R83" s="415">
        <v>9954.06687174135</v>
      </c>
      <c r="S83" s="414">
        <v>3.6667295716172861</v>
      </c>
      <c r="T83" s="412"/>
      <c r="U83" s="416">
        <v>3.6836497271550215E-4</v>
      </c>
    </row>
    <row r="84" spans="2:21" ht="12" customHeight="1">
      <c r="B84" s="437"/>
      <c r="C84" s="407">
        <v>64</v>
      </c>
      <c r="D84" s="408" t="s">
        <v>446</v>
      </c>
      <c r="E84" s="409"/>
      <c r="F84" s="963">
        <v>1560.8525576912516</v>
      </c>
      <c r="G84" s="412">
        <v>0</v>
      </c>
      <c r="H84" s="412">
        <v>0</v>
      </c>
      <c r="I84" s="413">
        <v>0</v>
      </c>
      <c r="J84" s="414">
        <v>78.241562284525756</v>
      </c>
      <c r="K84" s="411">
        <v>0</v>
      </c>
      <c r="L84" s="412">
        <v>0</v>
      </c>
      <c r="M84" s="413">
        <v>0</v>
      </c>
      <c r="N84" s="414">
        <v>0</v>
      </c>
      <c r="O84" s="411">
        <v>0</v>
      </c>
      <c r="P84" s="412">
        <v>0</v>
      </c>
      <c r="Q84" s="413"/>
      <c r="R84" s="415">
        <v>1639.0941199757774</v>
      </c>
      <c r="S84" s="414">
        <v>0</v>
      </c>
      <c r="T84" s="412"/>
      <c r="U84" s="416">
        <v>0</v>
      </c>
    </row>
    <row r="85" spans="2:21">
      <c r="B85" s="461" t="s">
        <v>447</v>
      </c>
      <c r="C85" s="422">
        <v>65</v>
      </c>
      <c r="D85" s="423" t="s">
        <v>448</v>
      </c>
      <c r="E85" s="424" t="s">
        <v>759</v>
      </c>
      <c r="F85" s="964">
        <v>265.80610000000001</v>
      </c>
      <c r="G85" s="427">
        <v>0</v>
      </c>
      <c r="H85" s="427">
        <v>0</v>
      </c>
      <c r="I85" s="428">
        <v>0</v>
      </c>
      <c r="J85" s="429">
        <v>41.481099999999998</v>
      </c>
      <c r="K85" s="426">
        <v>0</v>
      </c>
      <c r="L85" s="427">
        <v>0</v>
      </c>
      <c r="M85" s="428">
        <v>0</v>
      </c>
      <c r="N85" s="429">
        <v>40</v>
      </c>
      <c r="O85" s="426">
        <v>0</v>
      </c>
      <c r="P85" s="427">
        <v>0</v>
      </c>
      <c r="Q85" s="428">
        <v>0</v>
      </c>
      <c r="R85" s="462">
        <v>347.28719999999998</v>
      </c>
      <c r="S85" s="429">
        <v>0</v>
      </c>
      <c r="T85" s="427"/>
      <c r="U85" s="432">
        <v>0</v>
      </c>
    </row>
    <row r="86" spans="2:21" ht="12" customHeight="1">
      <c r="B86" s="446"/>
      <c r="C86" s="422"/>
      <c r="D86" s="423" t="s">
        <v>449</v>
      </c>
      <c r="E86" s="424" t="s">
        <v>760</v>
      </c>
      <c r="F86" s="964">
        <v>121192.71628763375</v>
      </c>
      <c r="G86" s="427">
        <v>0</v>
      </c>
      <c r="H86" s="427">
        <v>3</v>
      </c>
      <c r="I86" s="428">
        <v>0</v>
      </c>
      <c r="J86" s="429">
        <v>50808.906378926011</v>
      </c>
      <c r="K86" s="426">
        <v>0</v>
      </c>
      <c r="L86" s="427">
        <v>3</v>
      </c>
      <c r="M86" s="428">
        <v>0</v>
      </c>
      <c r="N86" s="429">
        <v>29827.934151159789</v>
      </c>
      <c r="O86" s="426">
        <v>0</v>
      </c>
      <c r="P86" s="427">
        <v>1</v>
      </c>
      <c r="Q86" s="428">
        <v>0</v>
      </c>
      <c r="R86" s="462">
        <v>201829.55681771954</v>
      </c>
      <c r="S86" s="429">
        <v>0</v>
      </c>
      <c r="T86" s="427"/>
      <c r="U86" s="432">
        <v>0</v>
      </c>
    </row>
    <row r="87" spans="2:21" ht="12" customHeight="1">
      <c r="B87" s="437" t="s">
        <v>747</v>
      </c>
      <c r="C87" s="407">
        <v>66</v>
      </c>
      <c r="D87" s="408" t="s">
        <v>221</v>
      </c>
      <c r="E87" s="409" t="s">
        <v>761</v>
      </c>
      <c r="F87" s="963">
        <v>0</v>
      </c>
      <c r="G87" s="412">
        <v>0</v>
      </c>
      <c r="H87" s="412">
        <v>0</v>
      </c>
      <c r="I87" s="413"/>
      <c r="J87" s="414">
        <v>0</v>
      </c>
      <c r="K87" s="411">
        <v>0</v>
      </c>
      <c r="L87" s="412">
        <v>0</v>
      </c>
      <c r="M87" s="413"/>
      <c r="N87" s="414">
        <v>0</v>
      </c>
      <c r="O87" s="411">
        <v>0</v>
      </c>
      <c r="P87" s="412">
        <v>0</v>
      </c>
      <c r="Q87" s="413"/>
      <c r="R87" s="415">
        <v>0</v>
      </c>
      <c r="S87" s="414">
        <v>0</v>
      </c>
      <c r="T87" s="412"/>
      <c r="U87" s="416"/>
    </row>
    <row r="88" spans="2:21" ht="12" customHeight="1">
      <c r="B88" s="437"/>
      <c r="C88" s="463">
        <v>67</v>
      </c>
      <c r="D88" s="408" t="s">
        <v>762</v>
      </c>
      <c r="E88" s="409" t="s">
        <v>763</v>
      </c>
      <c r="F88" s="963">
        <v>0</v>
      </c>
      <c r="G88" s="412">
        <v>0</v>
      </c>
      <c r="H88" s="412">
        <v>0</v>
      </c>
      <c r="I88" s="413"/>
      <c r="J88" s="414">
        <v>0</v>
      </c>
      <c r="K88" s="411">
        <v>0</v>
      </c>
      <c r="L88" s="412">
        <v>0</v>
      </c>
      <c r="M88" s="413"/>
      <c r="N88" s="414">
        <v>0</v>
      </c>
      <c r="O88" s="411">
        <v>0</v>
      </c>
      <c r="P88" s="412">
        <v>0</v>
      </c>
      <c r="Q88" s="413"/>
      <c r="R88" s="415">
        <v>0</v>
      </c>
      <c r="S88" s="414">
        <v>0</v>
      </c>
      <c r="T88" s="412"/>
      <c r="U88" s="416"/>
    </row>
    <row r="89" spans="2:21" ht="12" customHeight="1">
      <c r="B89" s="437"/>
      <c r="C89" s="463">
        <v>68</v>
      </c>
      <c r="D89" s="408" t="s">
        <v>223</v>
      </c>
      <c r="E89" s="409"/>
      <c r="F89" s="963">
        <v>0</v>
      </c>
      <c r="G89" s="412">
        <v>0</v>
      </c>
      <c r="H89" s="412">
        <v>0</v>
      </c>
      <c r="I89" s="413"/>
      <c r="J89" s="414">
        <v>0</v>
      </c>
      <c r="K89" s="411">
        <v>0</v>
      </c>
      <c r="L89" s="412">
        <v>0</v>
      </c>
      <c r="M89" s="413"/>
      <c r="N89" s="414">
        <v>0</v>
      </c>
      <c r="O89" s="411">
        <v>0</v>
      </c>
      <c r="P89" s="412">
        <v>0</v>
      </c>
      <c r="Q89" s="413"/>
      <c r="R89" s="415">
        <v>0</v>
      </c>
      <c r="S89" s="414">
        <v>0</v>
      </c>
      <c r="T89" s="412"/>
      <c r="U89" s="416"/>
    </row>
    <row r="90" spans="2:21" ht="12" customHeight="1" thickBot="1">
      <c r="B90" s="464" t="s">
        <v>452</v>
      </c>
      <c r="C90" s="422">
        <v>69</v>
      </c>
      <c r="D90" s="423" t="s">
        <v>452</v>
      </c>
      <c r="E90" s="424" t="s">
        <v>764</v>
      </c>
      <c r="F90" s="964">
        <v>1693.1071211353801</v>
      </c>
      <c r="G90" s="427">
        <v>0.98499999999999999</v>
      </c>
      <c r="H90" s="426">
        <v>2</v>
      </c>
      <c r="I90" s="465">
        <v>5.8177063205514673E-4</v>
      </c>
      <c r="J90" s="429">
        <v>1611.8200000000002</v>
      </c>
      <c r="K90" s="426">
        <v>0.64</v>
      </c>
      <c r="L90" s="426">
        <v>1</v>
      </c>
      <c r="M90" s="465">
        <v>3.9706666997555557E-4</v>
      </c>
      <c r="N90" s="429">
        <v>175.322</v>
      </c>
      <c r="O90" s="426">
        <v>0.7</v>
      </c>
      <c r="P90" s="426">
        <v>1</v>
      </c>
      <c r="Q90" s="465">
        <v>3.9926535175277486E-3</v>
      </c>
      <c r="R90" s="462">
        <v>3480.2491211353804</v>
      </c>
      <c r="S90" s="429">
        <v>2.3250000000000002</v>
      </c>
      <c r="T90" s="427"/>
      <c r="U90" s="432">
        <v>6.6805562448975003E-4</v>
      </c>
    </row>
    <row r="91" spans="2:21" ht="12" customHeight="1" thickTop="1" thickBot="1">
      <c r="B91" s="466"/>
      <c r="C91" s="467"/>
      <c r="D91" s="467" t="s">
        <v>459</v>
      </c>
      <c r="E91" s="468"/>
      <c r="F91" s="969">
        <v>666779.83620836237</v>
      </c>
      <c r="G91" s="472">
        <v>1628.194654115508</v>
      </c>
      <c r="H91" s="470">
        <f>SUM(H45:H90,H20:H43,H18)</f>
        <v>29</v>
      </c>
      <c r="I91" s="471">
        <v>2.4418774619433944E-3</v>
      </c>
      <c r="J91" s="472">
        <v>548261.98737915501</v>
      </c>
      <c r="K91" s="470">
        <v>5948.9180385644859</v>
      </c>
      <c r="L91" s="470">
        <f>SUM(L45:L90,L20:L43,L17:L18)</f>
        <v>48</v>
      </c>
      <c r="M91" s="471">
        <v>1.0850502452307466E-2</v>
      </c>
      <c r="N91" s="472">
        <v>4573791.4334077276</v>
      </c>
      <c r="O91" s="470">
        <v>25571.662013255234</v>
      </c>
      <c r="P91" s="470">
        <f>SUM(P45:P90,P20:P43,P18,P9)</f>
        <v>25</v>
      </c>
      <c r="Q91" s="471">
        <v>5.5909112572286512E-3</v>
      </c>
      <c r="R91" s="473">
        <v>5788833.2569952477</v>
      </c>
      <c r="S91" s="472">
        <v>33148.774705935197</v>
      </c>
      <c r="T91" s="472"/>
      <c r="U91" s="474">
        <v>5.7263308916141471E-3</v>
      </c>
    </row>
    <row r="92" spans="2:21" ht="12" customHeight="1">
      <c r="B92" s="366" t="s">
        <v>765</v>
      </c>
      <c r="F92" s="1005"/>
      <c r="G92" s="1005"/>
      <c r="H92" s="1005"/>
      <c r="I92" s="1006"/>
      <c r="J92" s="1005"/>
      <c r="K92" s="1005"/>
      <c r="L92" s="1005"/>
      <c r="M92" s="1006"/>
      <c r="N92" s="1005"/>
      <c r="O92" s="1005"/>
      <c r="P92" s="1005"/>
      <c r="Q92" s="1006"/>
      <c r="R92" s="1005"/>
      <c r="S92" s="1005"/>
      <c r="T92" s="1005"/>
      <c r="U92" s="1006"/>
    </row>
    <row r="93" spans="2:21" ht="12" customHeight="1">
      <c r="B93" s="366" t="s">
        <v>534</v>
      </c>
      <c r="F93" s="1005"/>
      <c r="G93" s="1005"/>
      <c r="H93" s="1005"/>
      <c r="I93" s="1006"/>
      <c r="J93" s="1005"/>
      <c r="K93" s="1005"/>
      <c r="L93" s="1005"/>
      <c r="M93" s="1006"/>
      <c r="N93" s="1005"/>
      <c r="O93" s="1005"/>
      <c r="P93" s="1005"/>
      <c r="Q93" s="1006"/>
      <c r="R93" s="1005"/>
      <c r="S93" s="1005"/>
      <c r="T93" s="1005"/>
      <c r="U93" s="1006"/>
    </row>
    <row r="94" spans="2:21" ht="12" customHeight="1">
      <c r="B94" s="366" t="s">
        <v>766</v>
      </c>
      <c r="F94" s="1005"/>
      <c r="G94" s="1005"/>
      <c r="H94" s="1005"/>
      <c r="I94" s="1006"/>
      <c r="J94" s="1005"/>
      <c r="K94" s="1005"/>
      <c r="L94" s="1005"/>
      <c r="M94" s="1006"/>
      <c r="N94" s="1005"/>
      <c r="O94" s="1005"/>
      <c r="P94" s="1005"/>
      <c r="Q94" s="1006"/>
      <c r="R94" s="1005"/>
      <c r="S94" s="1005"/>
      <c r="T94" s="1005"/>
      <c r="U94" s="1006"/>
    </row>
    <row r="95" spans="2:21">
      <c r="G95" s="828"/>
      <c r="K95" s="828"/>
      <c r="O95" s="828"/>
      <c r="S95" s="828"/>
    </row>
    <row r="100" spans="2:21" ht="10.9" customHeight="1">
      <c r="B100" s="1345"/>
      <c r="C100" s="1345"/>
      <c r="D100" s="1345"/>
      <c r="E100" s="1345"/>
      <c r="F100" s="1346"/>
      <c r="G100" s="1346"/>
      <c r="H100" s="1346"/>
      <c r="I100" s="1346"/>
      <c r="J100" s="1346"/>
      <c r="K100" s="1346"/>
      <c r="L100" s="1346"/>
      <c r="M100" s="1346"/>
      <c r="N100" s="1346"/>
      <c r="O100" s="1346"/>
      <c r="P100" s="1346"/>
      <c r="Q100" s="1346"/>
      <c r="R100" s="1346"/>
      <c r="S100" s="1346"/>
      <c r="T100" s="1346"/>
      <c r="U100" s="1346"/>
    </row>
    <row r="101" spans="2:21">
      <c r="B101" s="1345"/>
      <c r="C101" s="1345"/>
      <c r="E101" s="1345"/>
      <c r="F101" s="1347"/>
      <c r="G101" s="1347"/>
      <c r="H101" s="1347"/>
      <c r="I101" s="1347"/>
      <c r="J101" s="1347"/>
      <c r="K101" s="1347"/>
      <c r="L101" s="1347"/>
      <c r="M101" s="1347"/>
      <c r="N101" s="1347"/>
      <c r="O101" s="1347"/>
      <c r="P101" s="1347"/>
      <c r="Q101" s="1347"/>
      <c r="R101" s="1347"/>
      <c r="S101" s="1347"/>
      <c r="T101" s="1347"/>
      <c r="U101" s="1347"/>
    </row>
    <row r="102" spans="2:21" ht="12.65" customHeight="1">
      <c r="B102" s="1348"/>
      <c r="C102" s="1349"/>
      <c r="D102" s="1350"/>
      <c r="E102" s="1345"/>
      <c r="F102" s="1351"/>
      <c r="G102" s="1351"/>
      <c r="H102" s="1351"/>
      <c r="I102" s="1352"/>
      <c r="J102" s="1353"/>
      <c r="K102" s="1351"/>
      <c r="L102" s="1351"/>
      <c r="M102" s="1352"/>
      <c r="N102" s="1354"/>
      <c r="O102" s="1351"/>
      <c r="P102" s="1351"/>
      <c r="Q102" s="1352"/>
      <c r="R102" s="1354"/>
      <c r="S102" s="1354"/>
      <c r="T102" s="1351"/>
      <c r="U102" s="1352"/>
    </row>
    <row r="103" spans="2:21" ht="12" customHeight="1">
      <c r="B103" s="1355"/>
      <c r="C103" s="1345"/>
      <c r="D103" s="1356"/>
      <c r="E103" s="1345"/>
      <c r="F103" s="1351"/>
      <c r="G103" s="1351"/>
      <c r="H103" s="1351"/>
      <c r="I103" s="1352"/>
      <c r="J103" s="1354"/>
      <c r="K103" s="1351"/>
      <c r="L103" s="1351"/>
      <c r="M103" s="1352"/>
      <c r="N103" s="1354"/>
      <c r="O103" s="1351"/>
      <c r="P103" s="1351"/>
      <c r="Q103" s="1352"/>
      <c r="R103" s="1354"/>
      <c r="S103" s="1354"/>
      <c r="T103" s="1351"/>
      <c r="U103" s="1352"/>
    </row>
    <row r="104" spans="2:21" ht="12" customHeight="1">
      <c r="B104" s="1355"/>
      <c r="C104" s="1345"/>
      <c r="D104" s="1356"/>
      <c r="E104" s="1345"/>
      <c r="F104" s="1351"/>
      <c r="G104" s="1351"/>
      <c r="H104" s="1351"/>
      <c r="I104" s="1352"/>
      <c r="J104" s="1354"/>
      <c r="K104" s="1351"/>
      <c r="L104" s="1351"/>
      <c r="M104" s="1352"/>
      <c r="N104" s="1354"/>
      <c r="O104" s="1351"/>
      <c r="P104" s="1351"/>
      <c r="Q104" s="1352"/>
      <c r="R104" s="1354"/>
      <c r="S104" s="1354"/>
      <c r="T104" s="1351"/>
      <c r="U104" s="1352"/>
    </row>
    <row r="105" spans="2:21" ht="12" customHeight="1">
      <c r="B105" s="1355"/>
      <c r="C105" s="1345"/>
      <c r="D105" s="1356"/>
      <c r="E105" s="1345"/>
      <c r="F105" s="1351"/>
      <c r="G105" s="1351"/>
      <c r="H105" s="1351"/>
      <c r="I105" s="1352"/>
      <c r="J105" s="1354"/>
      <c r="K105" s="1351"/>
      <c r="L105" s="1351"/>
      <c r="M105" s="1352"/>
      <c r="N105" s="1354"/>
      <c r="O105" s="1351"/>
      <c r="P105" s="1351"/>
      <c r="Q105" s="1352"/>
      <c r="R105" s="1354"/>
      <c r="S105" s="1354"/>
      <c r="T105" s="1351"/>
      <c r="U105" s="1352"/>
    </row>
    <row r="106" spans="2:21" ht="12" customHeight="1">
      <c r="B106" s="1357"/>
      <c r="C106" s="1345"/>
      <c r="D106" s="1356"/>
      <c r="E106" s="1345"/>
      <c r="F106" s="1351"/>
      <c r="G106" s="1351"/>
      <c r="H106" s="1351"/>
      <c r="I106" s="1352"/>
      <c r="J106" s="1354"/>
      <c r="K106" s="1351"/>
      <c r="L106" s="1351"/>
      <c r="M106" s="1352"/>
      <c r="N106" s="1354"/>
      <c r="O106" s="1351"/>
      <c r="P106" s="1351"/>
      <c r="Q106" s="1352"/>
      <c r="R106" s="1354"/>
      <c r="S106" s="1354"/>
      <c r="T106" s="1351"/>
      <c r="U106" s="1352"/>
    </row>
    <row r="107" spans="2:21" ht="12" customHeight="1">
      <c r="B107" s="1358"/>
      <c r="C107" s="1345"/>
      <c r="D107" s="1356"/>
      <c r="E107" s="1345"/>
      <c r="F107" s="1351"/>
      <c r="G107" s="1351"/>
      <c r="H107" s="1351"/>
      <c r="I107" s="1352"/>
      <c r="J107" s="1354"/>
      <c r="K107" s="1351"/>
      <c r="L107" s="1351"/>
      <c r="M107" s="1352"/>
      <c r="N107" s="1354"/>
      <c r="O107" s="1351"/>
      <c r="P107" s="1351"/>
      <c r="Q107" s="1352"/>
      <c r="R107" s="1354"/>
      <c r="S107" s="1354"/>
      <c r="T107" s="1351"/>
      <c r="U107" s="1352"/>
    </row>
    <row r="108" spans="2:21" ht="12" customHeight="1">
      <c r="B108" s="1359"/>
      <c r="C108" s="1345"/>
      <c r="D108" s="1356"/>
      <c r="E108" s="1345"/>
      <c r="F108" s="1351"/>
      <c r="G108" s="1351"/>
      <c r="H108" s="1351"/>
      <c r="I108" s="1352"/>
      <c r="J108" s="1354"/>
      <c r="K108" s="1351"/>
      <c r="L108" s="1351"/>
      <c r="M108" s="1352"/>
      <c r="N108" s="1354"/>
      <c r="O108" s="1351"/>
      <c r="P108" s="1351"/>
      <c r="Q108" s="1352"/>
      <c r="R108" s="1354"/>
      <c r="S108" s="1354"/>
      <c r="T108" s="1351"/>
      <c r="U108" s="1352"/>
    </row>
    <row r="109" spans="2:21" ht="12" customHeight="1">
      <c r="B109" s="1359"/>
      <c r="C109" s="1345"/>
      <c r="D109" s="1356"/>
      <c r="E109" s="1345"/>
      <c r="F109" s="1351"/>
      <c r="G109" s="1351"/>
      <c r="H109" s="1351"/>
      <c r="I109" s="1352"/>
      <c r="J109" s="1354"/>
      <c r="K109" s="1351"/>
      <c r="L109" s="1351"/>
      <c r="M109" s="1352"/>
      <c r="N109" s="1354"/>
      <c r="O109" s="1351"/>
      <c r="P109" s="1351"/>
      <c r="Q109" s="1352"/>
      <c r="R109" s="1354"/>
      <c r="S109" s="1354"/>
      <c r="T109" s="1351"/>
      <c r="U109" s="1352"/>
    </row>
    <row r="110" spans="2:21" ht="12" customHeight="1">
      <c r="B110" s="1355"/>
      <c r="C110" s="1345"/>
      <c r="D110" s="1356"/>
      <c r="E110" s="1345"/>
      <c r="F110" s="1351"/>
      <c r="G110" s="1351"/>
      <c r="H110" s="1351"/>
      <c r="I110" s="1352"/>
      <c r="J110" s="1354"/>
      <c r="K110" s="1351"/>
      <c r="L110" s="1351"/>
      <c r="M110" s="1352"/>
      <c r="N110" s="1354"/>
      <c r="O110" s="1351"/>
      <c r="P110" s="1351"/>
      <c r="Q110" s="1352"/>
      <c r="R110" s="1354"/>
      <c r="S110" s="1354"/>
      <c r="T110" s="1351"/>
      <c r="U110" s="1352"/>
    </row>
    <row r="111" spans="2:21" ht="12" customHeight="1">
      <c r="B111" s="1355"/>
      <c r="C111" s="1345"/>
      <c r="D111" s="1356"/>
      <c r="E111" s="1345"/>
      <c r="F111" s="1351"/>
      <c r="G111" s="1351"/>
      <c r="H111" s="1351"/>
      <c r="I111" s="1352"/>
      <c r="J111" s="1354"/>
      <c r="K111" s="1351"/>
      <c r="L111" s="1351"/>
      <c r="M111" s="1352"/>
      <c r="N111" s="1354"/>
      <c r="O111" s="1351"/>
      <c r="P111" s="1351"/>
      <c r="Q111" s="1352"/>
      <c r="R111" s="1354"/>
      <c r="S111" s="1354"/>
      <c r="T111" s="1351"/>
      <c r="U111" s="1352"/>
    </row>
    <row r="112" spans="2:21" ht="12" customHeight="1">
      <c r="B112" s="1355"/>
      <c r="C112" s="1345"/>
      <c r="D112" s="1356"/>
      <c r="E112" s="1345"/>
      <c r="F112" s="1351"/>
      <c r="G112" s="1351"/>
      <c r="H112" s="1351"/>
      <c r="I112" s="1352"/>
      <c r="J112" s="1354"/>
      <c r="K112" s="1351"/>
      <c r="L112" s="1351"/>
      <c r="M112" s="1352"/>
      <c r="N112" s="1354"/>
      <c r="O112" s="1351"/>
      <c r="P112" s="1351"/>
      <c r="Q112" s="1352"/>
      <c r="R112" s="1354"/>
      <c r="S112" s="1354"/>
      <c r="T112" s="1351"/>
      <c r="U112" s="1352"/>
    </row>
    <row r="113" spans="2:21" ht="12" customHeight="1">
      <c r="B113" s="1355"/>
      <c r="C113" s="1345"/>
      <c r="D113" s="1356"/>
      <c r="E113" s="1345"/>
      <c r="F113" s="1351"/>
      <c r="G113" s="1351"/>
      <c r="H113" s="1351"/>
      <c r="I113" s="1352"/>
      <c r="J113" s="1354"/>
      <c r="K113" s="1351"/>
      <c r="L113" s="1351"/>
      <c r="M113" s="1352"/>
      <c r="N113" s="1354"/>
      <c r="O113" s="1351"/>
      <c r="P113" s="1351"/>
      <c r="Q113" s="1352"/>
      <c r="R113" s="1354"/>
      <c r="S113" s="1354"/>
      <c r="T113" s="1351"/>
      <c r="U113" s="1352"/>
    </row>
    <row r="114" spans="2:21" ht="12" customHeight="1">
      <c r="B114" s="1355"/>
      <c r="C114" s="1345"/>
      <c r="D114" s="1356"/>
      <c r="E114" s="1345"/>
      <c r="F114" s="1351"/>
      <c r="G114" s="1351"/>
      <c r="H114" s="1351"/>
      <c r="I114" s="1352"/>
      <c r="J114" s="1354"/>
      <c r="K114" s="1351"/>
      <c r="L114" s="1351"/>
      <c r="M114" s="1352"/>
      <c r="N114" s="1354"/>
      <c r="O114" s="1351"/>
      <c r="P114" s="1351"/>
      <c r="Q114" s="1352"/>
      <c r="R114" s="1354"/>
      <c r="S114" s="1354"/>
      <c r="T114" s="1351"/>
      <c r="U114" s="1352"/>
    </row>
    <row r="115" spans="2:21" ht="12" customHeight="1">
      <c r="B115" s="1355"/>
      <c r="C115" s="1345"/>
      <c r="D115" s="1356"/>
      <c r="E115" s="1345"/>
      <c r="F115" s="1351"/>
      <c r="G115" s="1351"/>
      <c r="H115" s="1351"/>
      <c r="I115" s="1352"/>
      <c r="J115" s="1354"/>
      <c r="K115" s="1351"/>
      <c r="L115" s="1351"/>
      <c r="M115" s="1352"/>
      <c r="N115" s="1354"/>
      <c r="O115" s="1351"/>
      <c r="P115" s="1351"/>
      <c r="Q115" s="1352"/>
      <c r="R115" s="1354"/>
      <c r="S115" s="1354"/>
      <c r="T115" s="1351"/>
      <c r="U115" s="1352"/>
    </row>
    <row r="116" spans="2:21" ht="12" customHeight="1">
      <c r="B116" s="1355"/>
      <c r="C116" s="1345"/>
      <c r="D116" s="1356"/>
      <c r="E116" s="1345"/>
      <c r="F116" s="1351"/>
      <c r="G116" s="1351"/>
      <c r="H116" s="1351"/>
      <c r="I116" s="1352"/>
      <c r="J116" s="1354"/>
      <c r="K116" s="1351"/>
      <c r="L116" s="1351"/>
      <c r="M116" s="1352"/>
      <c r="N116" s="1354"/>
      <c r="O116" s="1351"/>
      <c r="P116" s="1351"/>
      <c r="Q116" s="1352"/>
      <c r="R116" s="1354"/>
      <c r="S116" s="1354"/>
      <c r="T116" s="1351"/>
      <c r="U116" s="1352"/>
    </row>
    <row r="117" spans="2:21" ht="12" customHeight="1">
      <c r="B117" s="1355"/>
      <c r="C117" s="1345"/>
      <c r="D117" s="1356"/>
      <c r="E117" s="1345"/>
      <c r="F117" s="1351"/>
      <c r="G117" s="1351"/>
      <c r="H117" s="1351"/>
      <c r="I117" s="1352"/>
      <c r="J117" s="1354"/>
      <c r="K117" s="1351"/>
      <c r="L117" s="1351"/>
      <c r="M117" s="1352"/>
      <c r="N117" s="1354"/>
      <c r="O117" s="1351"/>
      <c r="P117" s="1351"/>
      <c r="Q117" s="1352"/>
      <c r="R117" s="1354"/>
      <c r="S117" s="1354"/>
      <c r="T117" s="1351"/>
      <c r="U117" s="1352"/>
    </row>
    <row r="118" spans="2:21" ht="12" customHeight="1">
      <c r="B118" s="1355"/>
      <c r="C118" s="1345"/>
      <c r="D118" s="1356"/>
      <c r="E118" s="1345"/>
      <c r="F118" s="1351"/>
      <c r="G118" s="1351"/>
      <c r="H118" s="1351"/>
      <c r="I118" s="1352"/>
      <c r="J118" s="1354"/>
      <c r="K118" s="1351"/>
      <c r="L118" s="1351"/>
      <c r="M118" s="1352"/>
      <c r="N118" s="1354"/>
      <c r="O118" s="1351"/>
      <c r="P118" s="1351"/>
      <c r="Q118" s="1352"/>
      <c r="R118" s="1354"/>
      <c r="S118" s="1354"/>
      <c r="T118" s="1351"/>
      <c r="U118" s="1352"/>
    </row>
    <row r="119" spans="2:21" ht="12" customHeight="1">
      <c r="B119" s="1355"/>
      <c r="C119" s="1345"/>
      <c r="D119" s="1356"/>
      <c r="E119" s="1345"/>
      <c r="F119" s="1351"/>
      <c r="G119" s="1351"/>
      <c r="H119" s="1351"/>
      <c r="I119" s="1352"/>
      <c r="J119" s="1354"/>
      <c r="K119" s="1351"/>
      <c r="L119" s="1351"/>
      <c r="M119" s="1352"/>
      <c r="N119" s="1354"/>
      <c r="O119" s="1351"/>
      <c r="P119" s="1351"/>
      <c r="Q119" s="1352"/>
      <c r="R119" s="1354"/>
      <c r="S119" s="1354"/>
      <c r="T119" s="1351"/>
      <c r="U119" s="1352"/>
    </row>
    <row r="120" spans="2:21" ht="12" customHeight="1">
      <c r="B120" s="1355"/>
      <c r="C120" s="1345"/>
      <c r="D120" s="1356"/>
      <c r="E120" s="1345"/>
      <c r="F120" s="1351"/>
      <c r="G120" s="1351"/>
      <c r="H120" s="1351"/>
      <c r="I120" s="1352"/>
      <c r="J120" s="1354"/>
      <c r="K120" s="1351"/>
      <c r="L120" s="1351"/>
      <c r="M120" s="1352"/>
      <c r="N120" s="1354"/>
      <c r="O120" s="1351"/>
      <c r="P120" s="1351"/>
      <c r="Q120" s="1352"/>
      <c r="R120" s="1354"/>
      <c r="S120" s="1354"/>
      <c r="T120" s="1351"/>
      <c r="U120" s="1352"/>
    </row>
    <row r="121" spans="2:21" ht="12" customHeight="1">
      <c r="B121" s="1355"/>
      <c r="C121" s="1345"/>
      <c r="D121" s="1356"/>
      <c r="E121" s="1345"/>
      <c r="F121" s="1351"/>
      <c r="G121" s="1351"/>
      <c r="H121" s="1351"/>
      <c r="I121" s="1352"/>
      <c r="J121" s="1354"/>
      <c r="K121" s="1351"/>
      <c r="L121" s="1351"/>
      <c r="M121" s="1352"/>
      <c r="N121" s="1354"/>
      <c r="O121" s="1351"/>
      <c r="P121" s="1351"/>
      <c r="Q121" s="1352"/>
      <c r="R121" s="1354"/>
      <c r="S121" s="1354"/>
      <c r="T121" s="1351"/>
      <c r="U121" s="1352"/>
    </row>
    <row r="122" spans="2:21" ht="12" customHeight="1">
      <c r="B122" s="1355"/>
      <c r="C122" s="1345"/>
      <c r="D122" s="1356"/>
      <c r="E122" s="1345"/>
      <c r="F122" s="1351"/>
      <c r="G122" s="1351"/>
      <c r="H122" s="1351"/>
      <c r="I122" s="1352"/>
      <c r="J122" s="1354"/>
      <c r="K122" s="1351"/>
      <c r="L122" s="1351"/>
      <c r="M122" s="1352"/>
      <c r="N122" s="1354"/>
      <c r="O122" s="1351"/>
      <c r="P122" s="1351"/>
      <c r="Q122" s="1352"/>
      <c r="R122" s="1354"/>
      <c r="S122" s="1354"/>
      <c r="T122" s="1351"/>
      <c r="U122" s="1352"/>
    </row>
    <row r="123" spans="2:21" ht="12" customHeight="1">
      <c r="B123" s="1355"/>
      <c r="C123" s="1345"/>
      <c r="D123" s="1356"/>
      <c r="E123" s="1345"/>
      <c r="F123" s="1351"/>
      <c r="G123" s="1351"/>
      <c r="H123" s="1351"/>
      <c r="I123" s="1352"/>
      <c r="J123" s="1354"/>
      <c r="K123" s="1351"/>
      <c r="L123" s="1351"/>
      <c r="M123" s="1352"/>
      <c r="N123" s="1354"/>
      <c r="O123" s="1351"/>
      <c r="P123" s="1351"/>
      <c r="Q123" s="1352"/>
      <c r="R123" s="1354"/>
      <c r="S123" s="1354"/>
      <c r="T123" s="1351"/>
      <c r="U123" s="1352"/>
    </row>
    <row r="124" spans="2:21" ht="12" customHeight="1">
      <c r="B124" s="1355"/>
      <c r="C124" s="1345"/>
      <c r="D124" s="1356"/>
      <c r="E124" s="1345"/>
      <c r="F124" s="1351"/>
      <c r="G124" s="1351"/>
      <c r="H124" s="1351"/>
      <c r="I124" s="1352"/>
      <c r="J124" s="1354"/>
      <c r="K124" s="1351"/>
      <c r="L124" s="1351"/>
      <c r="M124" s="1352"/>
      <c r="N124" s="1354"/>
      <c r="O124" s="1351"/>
      <c r="P124" s="1351"/>
      <c r="Q124" s="1352"/>
      <c r="R124" s="1354"/>
      <c r="S124" s="1354"/>
      <c r="T124" s="1351"/>
      <c r="U124" s="1352"/>
    </row>
    <row r="125" spans="2:21" ht="12" customHeight="1">
      <c r="B125" s="1355"/>
      <c r="C125" s="1345"/>
      <c r="D125" s="1356"/>
      <c r="E125" s="1345"/>
      <c r="F125" s="1351"/>
      <c r="G125" s="1351"/>
      <c r="H125" s="1351"/>
      <c r="I125" s="1352"/>
      <c r="J125" s="1354"/>
      <c r="K125" s="1351"/>
      <c r="L125" s="1351"/>
      <c r="M125" s="1352"/>
      <c r="N125" s="1354"/>
      <c r="O125" s="1351"/>
      <c r="P125" s="1351"/>
      <c r="Q125" s="1352"/>
      <c r="R125" s="1354"/>
      <c r="S125" s="1354"/>
      <c r="T125" s="1351"/>
      <c r="U125" s="1352"/>
    </row>
    <row r="126" spans="2:21" ht="12" customHeight="1">
      <c r="B126" s="1355"/>
      <c r="C126" s="1345"/>
      <c r="D126" s="1356"/>
      <c r="E126" s="1345"/>
      <c r="F126" s="1351"/>
      <c r="G126" s="1351"/>
      <c r="H126" s="1351"/>
      <c r="I126" s="1352"/>
      <c r="J126" s="1354"/>
      <c r="K126" s="1351"/>
      <c r="L126" s="1351"/>
      <c r="M126" s="1352"/>
      <c r="N126" s="1354"/>
      <c r="O126" s="1351"/>
      <c r="P126" s="1351"/>
      <c r="Q126" s="1352"/>
      <c r="R126" s="1354"/>
      <c r="S126" s="1354"/>
      <c r="T126" s="1351"/>
      <c r="U126" s="1352"/>
    </row>
    <row r="127" spans="2:21" ht="12" customHeight="1">
      <c r="B127" s="1355"/>
      <c r="C127" s="1345"/>
      <c r="D127" s="1356"/>
      <c r="E127" s="1345"/>
      <c r="F127" s="1351"/>
      <c r="G127" s="1351"/>
      <c r="H127" s="1351"/>
      <c r="I127" s="1352"/>
      <c r="J127" s="1354"/>
      <c r="K127" s="1351"/>
      <c r="L127" s="1351"/>
      <c r="M127" s="1352"/>
      <c r="N127" s="1354"/>
      <c r="O127" s="1351"/>
      <c r="P127" s="1351"/>
      <c r="Q127" s="1352"/>
      <c r="R127" s="1354"/>
      <c r="S127" s="1354"/>
      <c r="T127" s="1351"/>
      <c r="U127" s="1352"/>
    </row>
    <row r="128" spans="2:21" ht="12" customHeight="1">
      <c r="B128" s="1355"/>
      <c r="C128" s="1345"/>
      <c r="D128" s="1356"/>
      <c r="E128" s="1345"/>
      <c r="F128" s="1351"/>
      <c r="G128" s="1351"/>
      <c r="H128" s="1351"/>
      <c r="I128" s="1352"/>
      <c r="J128" s="1354"/>
      <c r="K128" s="1351"/>
      <c r="L128" s="1351"/>
      <c r="M128" s="1352"/>
      <c r="N128" s="1354"/>
      <c r="O128" s="1351"/>
      <c r="P128" s="1351"/>
      <c r="Q128" s="1352"/>
      <c r="R128" s="1354"/>
      <c r="S128" s="1354"/>
      <c r="T128" s="1351"/>
      <c r="U128" s="1352"/>
    </row>
    <row r="129" spans="2:21" ht="12" customHeight="1">
      <c r="B129" s="1355"/>
      <c r="C129" s="1345"/>
      <c r="D129" s="1356"/>
      <c r="E129" s="1345"/>
      <c r="F129" s="1351"/>
      <c r="G129" s="1351"/>
      <c r="H129" s="1351"/>
      <c r="I129" s="1352"/>
      <c r="J129" s="1354"/>
      <c r="K129" s="1351"/>
      <c r="L129" s="1351"/>
      <c r="M129" s="1352"/>
      <c r="N129" s="1354"/>
      <c r="O129" s="1351"/>
      <c r="P129" s="1351"/>
      <c r="Q129" s="1352"/>
      <c r="R129" s="1354"/>
      <c r="S129" s="1354"/>
      <c r="T129" s="1351"/>
      <c r="U129" s="1352"/>
    </row>
    <row r="130" spans="2:21" ht="12" customHeight="1">
      <c r="B130" s="1355"/>
      <c r="C130" s="1345"/>
      <c r="D130" s="1356"/>
      <c r="E130" s="1345"/>
      <c r="F130" s="1351"/>
      <c r="G130" s="1351"/>
      <c r="H130" s="1351"/>
      <c r="I130" s="1352"/>
      <c r="J130" s="1354"/>
      <c r="K130" s="1351"/>
      <c r="L130" s="1351"/>
      <c r="M130" s="1352"/>
      <c r="N130" s="1354"/>
      <c r="O130" s="1351"/>
      <c r="P130" s="1351"/>
      <c r="Q130" s="1352"/>
      <c r="R130" s="1354"/>
      <c r="S130" s="1354"/>
      <c r="T130" s="1351"/>
      <c r="U130" s="1352"/>
    </row>
    <row r="131" spans="2:21" ht="12" customHeight="1">
      <c r="B131" s="1355"/>
      <c r="C131" s="1345"/>
      <c r="D131" s="1356"/>
      <c r="E131" s="1345"/>
      <c r="F131" s="1351"/>
      <c r="G131" s="1351"/>
      <c r="H131" s="1351"/>
      <c r="I131" s="1352"/>
      <c r="J131" s="1354"/>
      <c r="K131" s="1351"/>
      <c r="L131" s="1351"/>
      <c r="M131" s="1352"/>
      <c r="N131" s="1354"/>
      <c r="O131" s="1351"/>
      <c r="P131" s="1351"/>
      <c r="Q131" s="1352"/>
      <c r="R131" s="1354"/>
      <c r="S131" s="1354"/>
      <c r="T131" s="1351"/>
      <c r="U131" s="1352"/>
    </row>
    <row r="132" spans="2:21" ht="12" customHeight="1">
      <c r="B132" s="1355"/>
      <c r="C132" s="1345"/>
      <c r="D132" s="1356"/>
      <c r="E132" s="1345"/>
      <c r="F132" s="1351"/>
      <c r="G132" s="1351"/>
      <c r="H132" s="1351"/>
      <c r="I132" s="1352"/>
      <c r="J132" s="1354"/>
      <c r="K132" s="1351"/>
      <c r="L132" s="1351"/>
      <c r="M132" s="1352"/>
      <c r="N132" s="1354"/>
      <c r="O132" s="1351"/>
      <c r="P132" s="1351"/>
      <c r="Q132" s="1352"/>
      <c r="R132" s="1354"/>
      <c r="S132" s="1354"/>
      <c r="T132" s="1351"/>
      <c r="U132" s="1352"/>
    </row>
    <row r="133" spans="2:21" ht="12" customHeight="1">
      <c r="B133" s="1355"/>
      <c r="C133" s="1345"/>
      <c r="D133" s="1356"/>
      <c r="E133" s="1345"/>
      <c r="F133" s="1351"/>
      <c r="G133" s="1351"/>
      <c r="H133" s="1351"/>
      <c r="I133" s="1352"/>
      <c r="J133" s="1354"/>
      <c r="K133" s="1351"/>
      <c r="L133" s="1351"/>
      <c r="M133" s="1352"/>
      <c r="N133" s="1354"/>
      <c r="O133" s="1351"/>
      <c r="P133" s="1351"/>
      <c r="Q133" s="1352"/>
      <c r="R133" s="1354"/>
      <c r="S133" s="1354"/>
      <c r="T133" s="1351"/>
      <c r="U133" s="1352"/>
    </row>
    <row r="134" spans="2:21" ht="12" customHeight="1">
      <c r="B134" s="1355"/>
      <c r="C134" s="1345"/>
      <c r="D134" s="1356"/>
      <c r="E134" s="1345"/>
      <c r="F134" s="1351"/>
      <c r="G134" s="1351"/>
      <c r="H134" s="1351"/>
      <c r="I134" s="1352"/>
      <c r="J134" s="1354"/>
      <c r="K134" s="1351"/>
      <c r="L134" s="1351"/>
      <c r="M134" s="1352"/>
      <c r="N134" s="1354"/>
      <c r="O134" s="1351"/>
      <c r="P134" s="1351"/>
      <c r="Q134" s="1352"/>
      <c r="R134" s="1354"/>
      <c r="S134" s="1354"/>
      <c r="T134" s="1351"/>
      <c r="U134" s="1352"/>
    </row>
    <row r="135" spans="2:21" ht="12" customHeight="1">
      <c r="B135" s="1355"/>
      <c r="C135" s="1345"/>
      <c r="D135" s="1356"/>
      <c r="E135" s="1345"/>
      <c r="F135" s="1351"/>
      <c r="G135" s="1351"/>
      <c r="H135" s="1351"/>
      <c r="I135" s="1352"/>
      <c r="J135" s="1353"/>
      <c r="K135" s="1351"/>
      <c r="L135" s="1351"/>
      <c r="M135" s="1352"/>
      <c r="N135" s="1354"/>
      <c r="O135" s="1351"/>
      <c r="P135" s="1351"/>
      <c r="Q135" s="1352"/>
      <c r="R135" s="1354"/>
      <c r="S135" s="1354"/>
      <c r="T135" s="1351"/>
      <c r="U135" s="1352"/>
    </row>
    <row r="136" spans="2:21" ht="12" customHeight="1">
      <c r="B136" s="1355"/>
      <c r="C136" s="1345"/>
      <c r="D136" s="1356"/>
      <c r="E136" s="1345"/>
      <c r="F136" s="1351"/>
      <c r="G136" s="1351"/>
      <c r="H136" s="1351"/>
      <c r="I136" s="1352"/>
      <c r="J136" s="1354"/>
      <c r="K136" s="1351"/>
      <c r="L136" s="1351"/>
      <c r="M136" s="1352"/>
      <c r="N136" s="1354"/>
      <c r="O136" s="1351"/>
      <c r="P136" s="1351"/>
      <c r="Q136" s="1352"/>
      <c r="R136" s="1354"/>
      <c r="S136" s="1354"/>
      <c r="T136" s="1351"/>
      <c r="U136" s="1352"/>
    </row>
    <row r="137" spans="2:21" ht="12" customHeight="1">
      <c r="B137" s="1355"/>
      <c r="C137" s="1345"/>
      <c r="D137" s="1350"/>
      <c r="E137" s="1345"/>
      <c r="F137" s="1351"/>
      <c r="G137" s="1351"/>
      <c r="H137" s="1351"/>
      <c r="I137" s="1352"/>
      <c r="J137" s="1354"/>
      <c r="K137" s="1351"/>
      <c r="L137" s="1351"/>
      <c r="M137" s="1352"/>
      <c r="N137" s="1354"/>
      <c r="O137" s="1351"/>
      <c r="P137" s="1351"/>
      <c r="Q137" s="1352"/>
      <c r="R137" s="1354"/>
      <c r="S137" s="1354"/>
      <c r="T137" s="1351"/>
      <c r="U137" s="1352"/>
    </row>
    <row r="138" spans="2:21" ht="12" customHeight="1">
      <c r="B138" s="1355"/>
      <c r="C138" s="1345"/>
      <c r="D138" s="1356"/>
      <c r="E138" s="1345"/>
      <c r="F138" s="1351"/>
      <c r="G138" s="1351"/>
      <c r="H138" s="1351"/>
      <c r="I138" s="1352"/>
      <c r="J138" s="1354"/>
      <c r="K138" s="1351"/>
      <c r="L138" s="1351"/>
      <c r="M138" s="1352"/>
      <c r="N138" s="1354"/>
      <c r="O138" s="1351"/>
      <c r="P138" s="1351"/>
      <c r="Q138" s="1352"/>
      <c r="R138" s="1354"/>
      <c r="S138" s="1354"/>
      <c r="T138" s="1351"/>
      <c r="U138" s="1352"/>
    </row>
    <row r="139" spans="2:21" ht="12" customHeight="1">
      <c r="B139" s="1355"/>
      <c r="C139" s="1345"/>
      <c r="D139" s="1356"/>
      <c r="E139" s="1345"/>
      <c r="F139" s="1351"/>
      <c r="G139" s="1351"/>
      <c r="H139" s="1351"/>
      <c r="I139" s="1352"/>
      <c r="J139" s="1354"/>
      <c r="K139" s="1351"/>
      <c r="L139" s="1351"/>
      <c r="M139" s="1352"/>
      <c r="N139" s="1354"/>
      <c r="O139" s="1351"/>
      <c r="P139" s="1351"/>
      <c r="Q139" s="1352"/>
      <c r="R139" s="1354"/>
      <c r="S139" s="1354"/>
      <c r="T139" s="1351"/>
      <c r="U139" s="1352"/>
    </row>
    <row r="140" spans="2:21" ht="12" customHeight="1">
      <c r="B140" s="1355"/>
      <c r="C140" s="1345"/>
      <c r="D140" s="1356"/>
      <c r="E140" s="1345"/>
      <c r="F140" s="1351"/>
      <c r="G140" s="1351"/>
      <c r="H140" s="1351"/>
      <c r="I140" s="1352"/>
      <c r="J140" s="1354"/>
      <c r="K140" s="1351"/>
      <c r="L140" s="1351"/>
      <c r="M140" s="1352"/>
      <c r="N140" s="1354"/>
      <c r="O140" s="1351"/>
      <c r="P140" s="1351"/>
      <c r="Q140" s="1352"/>
      <c r="R140" s="1354"/>
      <c r="S140" s="1354"/>
      <c r="T140" s="1351"/>
      <c r="U140" s="1352"/>
    </row>
    <row r="141" spans="2:21" ht="12" customHeight="1">
      <c r="B141" s="1355"/>
      <c r="C141" s="1345"/>
      <c r="D141" s="1356"/>
      <c r="E141" s="1345"/>
      <c r="F141" s="1351"/>
      <c r="G141" s="1351"/>
      <c r="H141" s="1351"/>
      <c r="I141" s="1352"/>
      <c r="J141" s="1354"/>
      <c r="K141" s="1351"/>
      <c r="L141" s="1351"/>
      <c r="M141" s="1352"/>
      <c r="N141" s="1354"/>
      <c r="O141" s="1351"/>
      <c r="P141" s="1351"/>
      <c r="Q141" s="1352"/>
      <c r="R141" s="1354"/>
      <c r="S141" s="1354"/>
      <c r="T141" s="1351"/>
      <c r="U141" s="1352"/>
    </row>
    <row r="142" spans="2:21" ht="12" customHeight="1">
      <c r="B142" s="1355"/>
      <c r="C142" s="1345"/>
      <c r="D142" s="1356"/>
      <c r="E142" s="1345"/>
      <c r="F142" s="1351"/>
      <c r="G142" s="1351"/>
      <c r="H142" s="1351"/>
      <c r="I142" s="1352"/>
      <c r="J142" s="1354"/>
      <c r="K142" s="1351"/>
      <c r="L142" s="1351"/>
      <c r="M142" s="1352"/>
      <c r="N142" s="1354"/>
      <c r="O142" s="1351"/>
      <c r="P142" s="1351"/>
      <c r="Q142" s="1352"/>
      <c r="R142" s="1354"/>
      <c r="S142" s="1354"/>
      <c r="T142" s="1351"/>
      <c r="U142" s="1352"/>
    </row>
    <row r="143" spans="2:21" ht="12" customHeight="1">
      <c r="B143" s="1355"/>
      <c r="C143" s="1345"/>
      <c r="D143" s="1356"/>
      <c r="E143" s="1345"/>
      <c r="F143" s="1351"/>
      <c r="G143" s="1351"/>
      <c r="H143" s="1351"/>
      <c r="I143" s="1352"/>
      <c r="J143" s="1354"/>
      <c r="K143" s="1351"/>
      <c r="L143" s="1351"/>
      <c r="M143" s="1352"/>
      <c r="N143" s="1354"/>
      <c r="O143" s="1351"/>
      <c r="P143" s="1351"/>
      <c r="Q143" s="1352"/>
      <c r="R143" s="1354"/>
      <c r="S143" s="1354"/>
      <c r="T143" s="1351"/>
      <c r="U143" s="1352"/>
    </row>
    <row r="144" spans="2:21" ht="12" customHeight="1">
      <c r="B144" s="1355"/>
      <c r="C144" s="1345"/>
      <c r="D144" s="1356"/>
      <c r="E144" s="1345"/>
      <c r="F144" s="1351"/>
      <c r="G144" s="1351"/>
      <c r="H144" s="1351"/>
      <c r="I144" s="1352"/>
      <c r="J144" s="1354"/>
      <c r="K144" s="1351"/>
      <c r="L144" s="1351"/>
      <c r="M144" s="1352"/>
      <c r="N144" s="1354"/>
      <c r="O144" s="1351"/>
      <c r="P144" s="1351"/>
      <c r="Q144" s="1352"/>
      <c r="R144" s="1354"/>
      <c r="S144" s="1354"/>
      <c r="T144" s="1351"/>
      <c r="U144" s="1352"/>
    </row>
    <row r="145" spans="2:21" ht="12" customHeight="1">
      <c r="B145" s="1355"/>
      <c r="C145" s="1345"/>
      <c r="D145" s="1356"/>
      <c r="E145" s="1345"/>
      <c r="F145" s="1351"/>
      <c r="G145" s="1351"/>
      <c r="H145" s="1351"/>
      <c r="I145" s="1352"/>
      <c r="J145" s="1354"/>
      <c r="K145" s="1351"/>
      <c r="L145" s="1351"/>
      <c r="M145" s="1352"/>
      <c r="N145" s="1354"/>
      <c r="O145" s="1351"/>
      <c r="P145" s="1351"/>
      <c r="Q145" s="1352"/>
      <c r="R145" s="1354"/>
      <c r="S145" s="1354"/>
      <c r="T145" s="1351"/>
      <c r="U145" s="1352"/>
    </row>
    <row r="146" spans="2:21" ht="12" customHeight="1">
      <c r="B146" s="1355"/>
      <c r="C146" s="1345"/>
      <c r="D146" s="1356"/>
      <c r="E146" s="1345"/>
      <c r="F146" s="1351"/>
      <c r="G146" s="1351"/>
      <c r="H146" s="1351"/>
      <c r="I146" s="1352"/>
      <c r="J146" s="1354"/>
      <c r="K146" s="1351"/>
      <c r="L146" s="1351"/>
      <c r="M146" s="1352"/>
      <c r="N146" s="1354"/>
      <c r="O146" s="1351"/>
      <c r="P146" s="1351"/>
      <c r="Q146" s="1352"/>
      <c r="R146" s="1354"/>
      <c r="S146" s="1354"/>
      <c r="T146" s="1351"/>
      <c r="U146" s="1352"/>
    </row>
    <row r="147" spans="2:21" ht="12" customHeight="1">
      <c r="B147" s="1355"/>
      <c r="C147" s="1345"/>
      <c r="D147" s="1356"/>
      <c r="E147" s="1345"/>
      <c r="F147" s="1351"/>
      <c r="G147" s="1351"/>
      <c r="H147" s="1351"/>
      <c r="I147" s="1352"/>
      <c r="J147" s="1354"/>
      <c r="K147" s="1351"/>
      <c r="L147" s="1351"/>
      <c r="M147" s="1352"/>
      <c r="N147" s="1354"/>
      <c r="O147" s="1351"/>
      <c r="P147" s="1351"/>
      <c r="Q147" s="1352"/>
      <c r="R147" s="1354"/>
      <c r="S147" s="1354"/>
      <c r="T147" s="1351"/>
      <c r="U147" s="1352"/>
    </row>
    <row r="148" spans="2:21" ht="12" customHeight="1">
      <c r="B148" s="1355"/>
      <c r="C148" s="1345"/>
      <c r="D148" s="1356"/>
      <c r="E148" s="1345"/>
      <c r="F148" s="1351"/>
      <c r="G148" s="1351"/>
      <c r="H148" s="1351"/>
      <c r="I148" s="1352"/>
      <c r="J148" s="1354"/>
      <c r="K148" s="1351"/>
      <c r="L148" s="1351"/>
      <c r="M148" s="1352"/>
      <c r="N148" s="1354"/>
      <c r="O148" s="1351"/>
      <c r="P148" s="1351"/>
      <c r="Q148" s="1352"/>
      <c r="R148" s="1354"/>
      <c r="S148" s="1354"/>
      <c r="T148" s="1351"/>
      <c r="U148" s="1352"/>
    </row>
    <row r="149" spans="2:21" ht="12" customHeight="1">
      <c r="B149" s="1355"/>
      <c r="C149" s="1345"/>
      <c r="D149" s="1356"/>
      <c r="E149" s="1345"/>
      <c r="F149" s="1351"/>
      <c r="G149" s="1351"/>
      <c r="H149" s="1351"/>
      <c r="I149" s="1352"/>
      <c r="J149" s="1354"/>
      <c r="K149" s="1351"/>
      <c r="L149" s="1351"/>
      <c r="M149" s="1352"/>
      <c r="N149" s="1354"/>
      <c r="O149" s="1351"/>
      <c r="P149" s="1351"/>
      <c r="Q149" s="1352"/>
      <c r="R149" s="1354"/>
      <c r="S149" s="1354"/>
      <c r="T149" s="1351"/>
      <c r="U149" s="1352"/>
    </row>
    <row r="150" spans="2:21" ht="12" customHeight="1">
      <c r="B150" s="1355"/>
      <c r="C150" s="1345"/>
      <c r="D150" s="1356"/>
      <c r="E150" s="1345"/>
      <c r="F150" s="1351"/>
      <c r="G150" s="1351"/>
      <c r="H150" s="1351"/>
      <c r="I150" s="1352"/>
      <c r="J150" s="1354"/>
      <c r="K150" s="1351"/>
      <c r="L150" s="1351"/>
      <c r="M150" s="1352"/>
      <c r="N150" s="1354"/>
      <c r="O150" s="1351"/>
      <c r="P150" s="1351"/>
      <c r="Q150" s="1352"/>
      <c r="R150" s="1354"/>
      <c r="S150" s="1354"/>
      <c r="T150" s="1351"/>
      <c r="U150" s="1352"/>
    </row>
    <row r="151" spans="2:21" ht="12" customHeight="1">
      <c r="B151" s="1355"/>
      <c r="C151" s="1345"/>
      <c r="D151" s="1356"/>
      <c r="E151" s="1345"/>
      <c r="F151" s="1351"/>
      <c r="G151" s="1351"/>
      <c r="H151" s="1351"/>
      <c r="I151" s="1352"/>
      <c r="J151" s="1354"/>
      <c r="K151" s="1351"/>
      <c r="L151" s="1351"/>
      <c r="M151" s="1352"/>
      <c r="N151" s="1354"/>
      <c r="O151" s="1351"/>
      <c r="P151" s="1351"/>
      <c r="Q151" s="1352"/>
      <c r="R151" s="1354"/>
      <c r="S151" s="1354"/>
      <c r="T151" s="1351"/>
      <c r="U151" s="1352"/>
    </row>
    <row r="152" spans="2:21" ht="12" customHeight="1">
      <c r="B152" s="1355"/>
      <c r="C152" s="1345"/>
      <c r="D152" s="1356"/>
      <c r="E152" s="1345"/>
      <c r="F152" s="1351"/>
      <c r="G152" s="1351"/>
      <c r="H152" s="1351"/>
      <c r="I152" s="1352"/>
      <c r="J152" s="1354"/>
      <c r="K152" s="1351"/>
      <c r="L152" s="1351"/>
      <c r="M152" s="1352"/>
      <c r="N152" s="1354"/>
      <c r="O152" s="1351"/>
      <c r="P152" s="1351"/>
      <c r="Q152" s="1352"/>
      <c r="R152" s="1354"/>
      <c r="S152" s="1354"/>
      <c r="T152" s="1351"/>
      <c r="U152" s="1352"/>
    </row>
    <row r="153" spans="2:21" ht="12" customHeight="1">
      <c r="B153" s="1355"/>
      <c r="C153" s="1345"/>
      <c r="D153" s="1356"/>
      <c r="E153" s="1345"/>
      <c r="F153" s="1351"/>
      <c r="G153" s="1351"/>
      <c r="H153" s="1351"/>
      <c r="I153" s="1352"/>
      <c r="J153" s="1354"/>
      <c r="K153" s="1351"/>
      <c r="L153" s="1351"/>
      <c r="M153" s="1352"/>
      <c r="N153" s="1354"/>
      <c r="O153" s="1351"/>
      <c r="P153" s="1351"/>
      <c r="Q153" s="1352"/>
      <c r="R153" s="1354"/>
      <c r="S153" s="1354"/>
      <c r="T153" s="1351"/>
      <c r="U153" s="1352"/>
    </row>
    <row r="154" spans="2:21" ht="12" customHeight="1">
      <c r="B154" s="1355"/>
      <c r="C154" s="1345"/>
      <c r="D154" s="1356"/>
      <c r="E154" s="1345"/>
      <c r="F154" s="1351"/>
      <c r="G154" s="1351"/>
      <c r="H154" s="1351"/>
      <c r="I154" s="1352"/>
      <c r="J154" s="1354"/>
      <c r="K154" s="1351"/>
      <c r="L154" s="1351"/>
      <c r="M154" s="1352"/>
      <c r="N154" s="1354"/>
      <c r="O154" s="1351"/>
      <c r="P154" s="1351"/>
      <c r="Q154" s="1352"/>
      <c r="R154" s="1354"/>
      <c r="S154" s="1354"/>
      <c r="T154" s="1351"/>
      <c r="U154" s="1352"/>
    </row>
    <row r="155" spans="2:21" ht="12" customHeight="1">
      <c r="B155" s="1355"/>
      <c r="C155" s="1345"/>
      <c r="D155" s="1356"/>
      <c r="E155" s="1345"/>
      <c r="F155" s="1351"/>
      <c r="G155" s="1351"/>
      <c r="H155" s="1351"/>
      <c r="I155" s="1352"/>
      <c r="J155" s="1354"/>
      <c r="K155" s="1351"/>
      <c r="L155" s="1351"/>
      <c r="M155" s="1352"/>
      <c r="N155" s="1354"/>
      <c r="O155" s="1351"/>
      <c r="P155" s="1351"/>
      <c r="Q155" s="1352"/>
      <c r="R155" s="1354"/>
      <c r="S155" s="1354"/>
      <c r="T155" s="1351"/>
      <c r="U155" s="1352"/>
    </row>
    <row r="156" spans="2:21" ht="12" customHeight="1">
      <c r="B156" s="1355"/>
      <c r="C156" s="1360"/>
      <c r="D156" s="1361"/>
      <c r="E156" s="1345"/>
      <c r="F156" s="1351"/>
      <c r="G156" s="1351"/>
      <c r="H156" s="1351"/>
      <c r="I156" s="1352"/>
      <c r="J156" s="1354"/>
      <c r="K156" s="1351"/>
      <c r="L156" s="1351"/>
      <c r="M156" s="1352"/>
      <c r="N156" s="1354"/>
      <c r="O156" s="1351"/>
      <c r="P156" s="1351"/>
      <c r="Q156" s="1352"/>
      <c r="R156" s="1354"/>
      <c r="S156" s="1354"/>
      <c r="T156" s="1351"/>
      <c r="U156" s="1352"/>
    </row>
    <row r="157" spans="2:21" ht="12" customHeight="1">
      <c r="B157" s="1355"/>
      <c r="C157" s="1345"/>
      <c r="D157" s="1356"/>
      <c r="E157" s="1345"/>
      <c r="F157" s="1351"/>
      <c r="G157" s="1351"/>
      <c r="H157" s="1351"/>
      <c r="I157" s="1352"/>
      <c r="J157" s="1354"/>
      <c r="K157" s="1351"/>
      <c r="L157" s="1351"/>
      <c r="M157" s="1352"/>
      <c r="N157" s="1354"/>
      <c r="O157" s="1351"/>
      <c r="P157" s="1351"/>
      <c r="Q157" s="1352"/>
      <c r="R157" s="1354"/>
      <c r="S157" s="1354"/>
      <c r="T157" s="1351"/>
      <c r="U157" s="1352"/>
    </row>
    <row r="158" spans="2:21" ht="12" customHeight="1">
      <c r="B158" s="1355"/>
      <c r="C158" s="1360"/>
      <c r="D158" s="1356"/>
      <c r="E158" s="1345"/>
      <c r="F158" s="1351"/>
      <c r="G158" s="1351"/>
      <c r="H158" s="1351"/>
      <c r="I158" s="1352"/>
      <c r="J158" s="1354"/>
      <c r="K158" s="1351"/>
      <c r="L158" s="1351"/>
      <c r="M158" s="1352"/>
      <c r="N158" s="1354"/>
      <c r="O158" s="1351"/>
      <c r="P158" s="1351"/>
      <c r="Q158" s="1352"/>
      <c r="R158" s="1354"/>
      <c r="S158" s="1354"/>
      <c r="T158" s="1351"/>
      <c r="U158" s="1352"/>
    </row>
    <row r="159" spans="2:21" ht="12" customHeight="1">
      <c r="B159" s="1355"/>
      <c r="C159" s="1345"/>
      <c r="D159" s="1356"/>
      <c r="E159" s="1345"/>
      <c r="F159" s="1351"/>
      <c r="G159" s="1351"/>
      <c r="H159" s="1351"/>
      <c r="I159" s="1352"/>
      <c r="J159" s="1354"/>
      <c r="K159" s="1351"/>
      <c r="L159" s="1351"/>
      <c r="M159" s="1352"/>
      <c r="N159" s="1354"/>
      <c r="O159" s="1351"/>
      <c r="P159" s="1351"/>
      <c r="Q159" s="1352"/>
      <c r="R159" s="1354"/>
      <c r="S159" s="1354"/>
      <c r="T159" s="1351"/>
      <c r="U159" s="1352"/>
    </row>
    <row r="160" spans="2:21" ht="12" customHeight="1">
      <c r="B160" s="1355"/>
      <c r="C160" s="1360"/>
      <c r="D160" s="1356"/>
      <c r="E160" s="1345"/>
      <c r="F160" s="1351"/>
      <c r="G160" s="1351"/>
      <c r="H160" s="1351"/>
      <c r="I160" s="1352"/>
      <c r="J160" s="1354"/>
      <c r="K160" s="1351"/>
      <c r="L160" s="1351"/>
      <c r="M160" s="1352"/>
      <c r="N160" s="1354"/>
      <c r="O160" s="1351"/>
      <c r="P160" s="1351"/>
      <c r="Q160" s="1352"/>
      <c r="R160" s="1354"/>
      <c r="S160" s="1354"/>
      <c r="T160" s="1351"/>
      <c r="U160" s="1352"/>
    </row>
    <row r="161" spans="2:21" ht="12" customHeight="1">
      <c r="B161" s="1355"/>
      <c r="C161" s="1345"/>
      <c r="D161" s="1356"/>
      <c r="E161" s="1345"/>
      <c r="F161" s="1351"/>
      <c r="G161" s="1351"/>
      <c r="H161" s="1351"/>
      <c r="I161" s="1352"/>
      <c r="J161" s="1354"/>
      <c r="K161" s="1351"/>
      <c r="L161" s="1351"/>
      <c r="M161" s="1352"/>
      <c r="N161" s="1354"/>
      <c r="O161" s="1351"/>
      <c r="P161" s="1351"/>
      <c r="Q161" s="1352"/>
      <c r="R161" s="1354"/>
      <c r="S161" s="1354"/>
      <c r="T161" s="1351"/>
      <c r="U161" s="1352"/>
    </row>
    <row r="162" spans="2:21" ht="12" customHeight="1">
      <c r="B162" s="1355"/>
      <c r="C162" s="1360"/>
      <c r="D162" s="1356"/>
      <c r="E162" s="1345"/>
      <c r="F162" s="1351"/>
      <c r="G162" s="1351"/>
      <c r="H162" s="1351"/>
      <c r="I162" s="1352"/>
      <c r="J162" s="1354"/>
      <c r="K162" s="1351"/>
      <c r="L162" s="1351"/>
      <c r="M162" s="1352"/>
      <c r="N162" s="1354"/>
      <c r="O162" s="1351"/>
      <c r="P162" s="1351"/>
      <c r="Q162" s="1352"/>
      <c r="R162" s="1354"/>
      <c r="S162" s="1354"/>
      <c r="T162" s="1351"/>
      <c r="U162" s="1352"/>
    </row>
    <row r="163" spans="2:21" ht="12" customHeight="1">
      <c r="B163" s="1355"/>
      <c r="C163" s="1345"/>
      <c r="D163" s="1356"/>
      <c r="E163" s="1345"/>
      <c r="F163" s="1351"/>
      <c r="G163" s="1351"/>
      <c r="H163" s="1351"/>
      <c r="I163" s="1352"/>
      <c r="J163" s="1354"/>
      <c r="K163" s="1351"/>
      <c r="L163" s="1351"/>
      <c r="M163" s="1352"/>
      <c r="N163" s="1354"/>
      <c r="O163" s="1351"/>
      <c r="P163" s="1351"/>
      <c r="Q163" s="1352"/>
      <c r="R163" s="1354"/>
      <c r="S163" s="1354"/>
      <c r="T163" s="1351"/>
      <c r="U163" s="1352"/>
    </row>
    <row r="164" spans="2:21" ht="12" customHeight="1">
      <c r="B164" s="1355"/>
      <c r="C164" s="1345"/>
      <c r="D164" s="1356"/>
      <c r="E164" s="1345"/>
      <c r="F164" s="1351"/>
      <c r="G164" s="1351"/>
      <c r="H164" s="1351"/>
      <c r="I164" s="1352"/>
      <c r="J164" s="1354"/>
      <c r="K164" s="1351"/>
      <c r="L164" s="1351"/>
      <c r="M164" s="1352"/>
      <c r="N164" s="1354"/>
      <c r="O164" s="1351"/>
      <c r="P164" s="1351"/>
      <c r="Q164" s="1352"/>
      <c r="R164" s="1354"/>
      <c r="S164" s="1354"/>
      <c r="T164" s="1351"/>
      <c r="U164" s="1352"/>
    </row>
    <row r="165" spans="2:21" ht="12" customHeight="1">
      <c r="B165" s="1355"/>
      <c r="C165" s="1345"/>
      <c r="D165" s="1356"/>
      <c r="E165" s="1345"/>
      <c r="F165" s="1351"/>
      <c r="G165" s="1351"/>
      <c r="H165" s="1351"/>
      <c r="I165" s="1352"/>
      <c r="J165" s="1354"/>
      <c r="K165" s="1351"/>
      <c r="L165" s="1351"/>
      <c r="M165" s="1352"/>
      <c r="N165" s="1354"/>
      <c r="O165" s="1351"/>
      <c r="P165" s="1351"/>
      <c r="Q165" s="1352"/>
      <c r="R165" s="1354"/>
      <c r="S165" s="1354"/>
      <c r="T165" s="1351"/>
      <c r="U165" s="1352"/>
    </row>
    <row r="166" spans="2:21" ht="12" customHeight="1">
      <c r="B166" s="1355"/>
      <c r="C166" s="1345"/>
      <c r="D166" s="1356"/>
      <c r="E166" s="1345"/>
      <c r="F166" s="1351"/>
      <c r="G166" s="1351"/>
      <c r="H166" s="1351"/>
      <c r="I166" s="1352"/>
      <c r="J166" s="1354"/>
      <c r="K166" s="1351"/>
      <c r="L166" s="1351"/>
      <c r="M166" s="1352"/>
      <c r="N166" s="1354"/>
      <c r="O166" s="1351"/>
      <c r="P166" s="1351"/>
      <c r="Q166" s="1352"/>
      <c r="R166" s="1354"/>
      <c r="S166" s="1354"/>
      <c r="T166" s="1351"/>
      <c r="U166" s="1352"/>
    </row>
    <row r="167" spans="2:21" ht="12" customHeight="1">
      <c r="B167" s="1355"/>
      <c r="C167" s="1345"/>
      <c r="D167" s="1356"/>
      <c r="E167" s="1345"/>
      <c r="F167" s="1351"/>
      <c r="G167" s="1351"/>
      <c r="H167" s="1351"/>
      <c r="I167" s="1352"/>
      <c r="J167" s="1354"/>
      <c r="K167" s="1351"/>
      <c r="L167" s="1351"/>
      <c r="M167" s="1352"/>
      <c r="N167" s="1354"/>
      <c r="O167" s="1351"/>
      <c r="P167" s="1351"/>
      <c r="Q167" s="1352"/>
      <c r="R167" s="1354"/>
      <c r="S167" s="1354"/>
      <c r="T167" s="1351"/>
      <c r="U167" s="1352"/>
    </row>
    <row r="168" spans="2:21" ht="12" customHeight="1">
      <c r="B168" s="1355"/>
      <c r="C168" s="1345"/>
      <c r="D168" s="1356"/>
      <c r="E168" s="1345"/>
      <c r="F168" s="1351"/>
      <c r="G168" s="1351"/>
      <c r="H168" s="1351"/>
      <c r="I168" s="1352"/>
      <c r="J168" s="1354"/>
      <c r="K168" s="1351"/>
      <c r="L168" s="1351"/>
      <c r="M168" s="1352"/>
      <c r="N168" s="1354"/>
      <c r="O168" s="1351"/>
      <c r="P168" s="1351"/>
      <c r="Q168" s="1352"/>
      <c r="R168" s="1354"/>
      <c r="S168" s="1354"/>
      <c r="T168" s="1351"/>
      <c r="U168" s="1352"/>
    </row>
    <row r="169" spans="2:21" ht="12" customHeight="1">
      <c r="B169" s="1362"/>
      <c r="C169" s="1345"/>
      <c r="D169" s="1356"/>
      <c r="E169" s="1345"/>
      <c r="F169" s="1351"/>
      <c r="G169" s="1351"/>
      <c r="H169" s="1351"/>
      <c r="I169" s="1352"/>
      <c r="J169" s="1354"/>
      <c r="K169" s="1351"/>
      <c r="L169" s="1351"/>
      <c r="M169" s="1352"/>
      <c r="N169" s="1354"/>
      <c r="O169" s="1351"/>
      <c r="P169" s="1351"/>
      <c r="Q169" s="1352"/>
      <c r="R169" s="1354"/>
      <c r="S169" s="1354"/>
      <c r="T169" s="1351"/>
      <c r="U169" s="1352"/>
    </row>
    <row r="170" spans="2:21" ht="12" customHeight="1">
      <c r="B170" s="1362"/>
      <c r="C170" s="1345"/>
      <c r="D170" s="1356"/>
      <c r="E170" s="1345"/>
      <c r="F170" s="1351"/>
      <c r="G170" s="1351"/>
      <c r="H170" s="1351"/>
      <c r="I170" s="1352"/>
      <c r="J170" s="1354"/>
      <c r="K170" s="1351"/>
      <c r="L170" s="1351"/>
      <c r="M170" s="1352"/>
      <c r="N170" s="1354"/>
      <c r="O170" s="1351"/>
      <c r="P170" s="1351"/>
      <c r="Q170" s="1352"/>
      <c r="R170" s="1354"/>
      <c r="S170" s="1354"/>
      <c r="T170" s="1351"/>
      <c r="U170" s="1352"/>
    </row>
    <row r="171" spans="2:21" ht="12" customHeight="1">
      <c r="B171" s="1355"/>
      <c r="C171" s="1345"/>
      <c r="D171" s="1356"/>
      <c r="E171" s="1345"/>
      <c r="F171" s="1351"/>
      <c r="G171" s="1351"/>
      <c r="H171" s="1351"/>
      <c r="I171" s="1352"/>
      <c r="J171" s="1354"/>
      <c r="K171" s="1351"/>
      <c r="L171" s="1351"/>
      <c r="M171" s="1352"/>
      <c r="N171" s="1354"/>
      <c r="O171" s="1351"/>
      <c r="P171" s="1351"/>
      <c r="Q171" s="1352"/>
      <c r="R171" s="1354"/>
      <c r="S171" s="1354"/>
      <c r="T171" s="1351"/>
      <c r="U171" s="1352"/>
    </row>
    <row r="172" spans="2:21" ht="12" customHeight="1">
      <c r="B172" s="1362"/>
      <c r="C172" s="1345"/>
      <c r="D172" s="1356"/>
      <c r="E172" s="1345"/>
      <c r="F172" s="1351"/>
      <c r="G172" s="1351"/>
      <c r="H172" s="1351"/>
      <c r="I172" s="1352"/>
      <c r="J172" s="1354"/>
      <c r="K172" s="1351"/>
      <c r="L172" s="1351"/>
      <c r="M172" s="1352"/>
      <c r="N172" s="1354"/>
      <c r="O172" s="1351"/>
      <c r="P172" s="1351"/>
      <c r="Q172" s="1352"/>
      <c r="R172" s="1354"/>
      <c r="S172" s="1354"/>
      <c r="T172" s="1351"/>
      <c r="U172" s="1352"/>
    </row>
    <row r="173" spans="2:21" ht="12" customHeight="1">
      <c r="B173" s="1363"/>
      <c r="C173" s="1345"/>
      <c r="D173" s="1356"/>
      <c r="E173" s="1345"/>
      <c r="F173" s="1351"/>
      <c r="G173" s="1351"/>
      <c r="H173" s="1351"/>
      <c r="I173" s="1352"/>
      <c r="J173" s="1354"/>
      <c r="K173" s="1351"/>
      <c r="L173" s="1351"/>
      <c r="M173" s="1352"/>
      <c r="N173" s="1354"/>
      <c r="O173" s="1351"/>
      <c r="P173" s="1351"/>
      <c r="Q173" s="1352"/>
      <c r="R173" s="1354"/>
      <c r="S173" s="1354"/>
      <c r="T173" s="1351"/>
      <c r="U173" s="1352"/>
    </row>
    <row r="174" spans="2:21" ht="12" customHeight="1">
      <c r="B174" s="1362"/>
      <c r="C174" s="1345"/>
      <c r="D174" s="1356"/>
      <c r="E174" s="1345"/>
      <c r="F174" s="1351"/>
      <c r="G174" s="1351"/>
      <c r="H174" s="1351"/>
      <c r="I174" s="1352"/>
      <c r="J174" s="1354"/>
      <c r="K174" s="1351"/>
      <c r="L174" s="1351"/>
      <c r="M174" s="1352"/>
      <c r="N174" s="1354"/>
      <c r="O174" s="1351"/>
      <c r="P174" s="1351"/>
      <c r="Q174" s="1352"/>
      <c r="R174" s="1354"/>
      <c r="S174" s="1354"/>
      <c r="T174" s="1351"/>
      <c r="U174" s="1352"/>
    </row>
    <row r="175" spans="2:21" ht="12" customHeight="1">
      <c r="B175" s="1355"/>
      <c r="C175" s="1345"/>
      <c r="D175" s="1356"/>
      <c r="E175" s="1345"/>
      <c r="F175" s="1351"/>
      <c r="G175" s="1351"/>
      <c r="H175" s="1351"/>
      <c r="I175" s="1352"/>
      <c r="J175" s="1354"/>
      <c r="K175" s="1351"/>
      <c r="L175" s="1351"/>
      <c r="M175" s="1352"/>
      <c r="N175" s="1354"/>
      <c r="O175" s="1351"/>
      <c r="P175" s="1351"/>
      <c r="Q175" s="1352"/>
      <c r="R175" s="1354"/>
      <c r="S175" s="1354"/>
      <c r="T175" s="1351"/>
      <c r="U175" s="1352"/>
    </row>
    <row r="176" spans="2:21" ht="12" customHeight="1">
      <c r="B176" s="1355"/>
      <c r="C176" s="1345"/>
      <c r="D176" s="1356"/>
      <c r="E176" s="1345"/>
      <c r="F176" s="1351"/>
      <c r="G176" s="1351"/>
      <c r="H176" s="1351"/>
      <c r="I176" s="1352"/>
      <c r="J176" s="1354"/>
      <c r="K176" s="1351"/>
      <c r="L176" s="1351"/>
      <c r="M176" s="1352"/>
      <c r="N176" s="1354"/>
      <c r="O176" s="1351"/>
      <c r="P176" s="1351"/>
      <c r="Q176" s="1352"/>
      <c r="R176" s="1354"/>
      <c r="S176" s="1354"/>
      <c r="T176" s="1351"/>
      <c r="U176" s="1352"/>
    </row>
    <row r="177" spans="2:21" ht="12" customHeight="1">
      <c r="B177" s="1355"/>
      <c r="C177" s="1345"/>
      <c r="D177" s="1356"/>
      <c r="E177" s="1345"/>
      <c r="F177" s="1351"/>
      <c r="G177" s="1351"/>
      <c r="H177" s="1351"/>
      <c r="I177" s="1352"/>
      <c r="J177" s="1354"/>
      <c r="K177" s="1351"/>
      <c r="L177" s="1351"/>
      <c r="M177" s="1352"/>
      <c r="N177" s="1354"/>
      <c r="O177" s="1351"/>
      <c r="P177" s="1351"/>
      <c r="Q177" s="1352"/>
      <c r="R177" s="1354"/>
      <c r="S177" s="1354"/>
      <c r="T177" s="1351"/>
      <c r="U177" s="1352"/>
    </row>
    <row r="178" spans="2:21">
      <c r="B178" s="1362"/>
      <c r="C178" s="1345"/>
      <c r="D178" s="1356"/>
      <c r="E178" s="1345"/>
      <c r="F178" s="1351"/>
      <c r="G178" s="1351"/>
      <c r="H178" s="1351"/>
      <c r="I178" s="1352"/>
      <c r="J178" s="1354"/>
      <c r="K178" s="1351"/>
      <c r="L178" s="1351"/>
      <c r="M178" s="1352"/>
      <c r="N178" s="1354"/>
      <c r="O178" s="1351"/>
      <c r="P178" s="1351"/>
      <c r="Q178" s="1352"/>
      <c r="R178" s="1354"/>
      <c r="S178" s="1354"/>
      <c r="T178" s="1351"/>
      <c r="U178" s="1352"/>
    </row>
    <row r="179" spans="2:21" ht="12" customHeight="1">
      <c r="B179" s="1355"/>
      <c r="C179" s="1345"/>
      <c r="D179" s="1356"/>
      <c r="E179" s="1345"/>
      <c r="F179" s="1351"/>
      <c r="G179" s="1351"/>
      <c r="H179" s="1351"/>
      <c r="I179" s="1352"/>
      <c r="J179" s="1354"/>
      <c r="K179" s="1351"/>
      <c r="L179" s="1351"/>
      <c r="M179" s="1352"/>
      <c r="N179" s="1354"/>
      <c r="O179" s="1351"/>
      <c r="P179" s="1351"/>
      <c r="Q179" s="1352"/>
      <c r="R179" s="1354"/>
      <c r="S179" s="1354"/>
      <c r="T179" s="1351"/>
      <c r="U179" s="1352"/>
    </row>
    <row r="180" spans="2:21" ht="12" customHeight="1">
      <c r="B180" s="1355"/>
      <c r="C180" s="1345"/>
      <c r="D180" s="1356"/>
      <c r="E180" s="1345"/>
      <c r="F180" s="1351"/>
      <c r="G180" s="1351"/>
      <c r="H180" s="1351"/>
      <c r="I180" s="1352"/>
      <c r="J180" s="1354"/>
      <c r="K180" s="1351"/>
      <c r="L180" s="1351"/>
      <c r="M180" s="1352"/>
      <c r="N180" s="1354"/>
      <c r="O180" s="1351"/>
      <c r="P180" s="1351"/>
      <c r="Q180" s="1352"/>
      <c r="R180" s="1354"/>
      <c r="S180" s="1354"/>
      <c r="T180" s="1351"/>
      <c r="U180" s="1352"/>
    </row>
    <row r="181" spans="2:21" ht="12" customHeight="1">
      <c r="B181" s="1355"/>
      <c r="C181" s="1364"/>
      <c r="D181" s="1356"/>
      <c r="E181" s="1345"/>
      <c r="F181" s="1351"/>
      <c r="G181" s="1351"/>
      <c r="H181" s="1351"/>
      <c r="I181" s="1352"/>
      <c r="J181" s="1354"/>
      <c r="K181" s="1351"/>
      <c r="L181" s="1351"/>
      <c r="M181" s="1352"/>
      <c r="N181" s="1354"/>
      <c r="O181" s="1351"/>
      <c r="P181" s="1351"/>
      <c r="Q181" s="1352"/>
      <c r="R181" s="1354"/>
      <c r="S181" s="1354"/>
      <c r="T181" s="1351"/>
      <c r="U181" s="1352"/>
    </row>
    <row r="182" spans="2:21" ht="12" customHeight="1">
      <c r="B182" s="1355"/>
      <c r="C182" s="1364"/>
      <c r="D182" s="1356"/>
      <c r="E182" s="1345"/>
      <c r="F182" s="1351"/>
      <c r="G182" s="1351"/>
      <c r="H182" s="1351"/>
      <c r="I182" s="1352"/>
      <c r="J182" s="1354"/>
      <c r="K182" s="1351"/>
      <c r="L182" s="1351"/>
      <c r="M182" s="1352"/>
      <c r="N182" s="1354"/>
      <c r="O182" s="1351"/>
      <c r="P182" s="1351"/>
      <c r="Q182" s="1352"/>
      <c r="R182" s="1354"/>
      <c r="S182" s="1354"/>
      <c r="T182" s="1351"/>
      <c r="U182" s="1352"/>
    </row>
    <row r="183" spans="2:21" ht="12" customHeight="1">
      <c r="B183" s="1355"/>
      <c r="C183" s="1345"/>
      <c r="D183" s="1356"/>
      <c r="E183" s="1345"/>
      <c r="F183" s="1351"/>
      <c r="G183" s="1351"/>
      <c r="H183" s="1351"/>
      <c r="I183" s="1352"/>
      <c r="J183" s="1354"/>
      <c r="K183" s="1351"/>
      <c r="L183" s="1351"/>
      <c r="M183" s="1352"/>
      <c r="N183" s="1354"/>
      <c r="O183" s="1351"/>
      <c r="P183" s="1351"/>
      <c r="Q183" s="1352"/>
      <c r="R183" s="1354"/>
      <c r="S183" s="1354"/>
      <c r="T183" s="1351"/>
      <c r="U183" s="1352"/>
    </row>
    <row r="184" spans="2:21" ht="12" customHeight="1">
      <c r="F184" s="1354"/>
      <c r="G184" s="1354"/>
      <c r="H184" s="1354"/>
      <c r="I184" s="1365"/>
      <c r="J184" s="1354"/>
      <c r="K184" s="1354"/>
      <c r="L184" s="1354"/>
      <c r="M184" s="1365"/>
      <c r="N184" s="1354"/>
      <c r="O184" s="1354"/>
      <c r="P184" s="1354"/>
      <c r="Q184" s="1365"/>
      <c r="R184" s="1354"/>
      <c r="S184" s="1354"/>
      <c r="T184" s="1354"/>
      <c r="U184" s="1365"/>
    </row>
  </sheetData>
  <sheetProtection selectLockedCells="1"/>
  <phoneticPr fontId="16"/>
  <pageMargins left="0.97" right="0.39370078740157483" top="0.39370078740157483" bottom="0.39370078740157483" header="0.19685039370078741" footer="0.19685039370078741"/>
  <pageSetup paperSize="9" scale="26" orientation="landscape" cellComments="asDisplayed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1EFBA8-44D9-4D07-BC2F-9E0E8A696B71}">
  <sheetPr>
    <tabColor theme="1"/>
    <pageSetUpPr fitToPage="1"/>
  </sheetPr>
  <dimension ref="B3:U181"/>
  <sheetViews>
    <sheetView showGridLines="0" showZeros="0" zoomScale="80" zoomScaleNormal="80" zoomScaleSheetLayoutView="100" workbookViewId="0">
      <selection activeCell="L32" sqref="L32"/>
    </sheetView>
  </sheetViews>
  <sheetFormatPr defaultColWidth="10.54296875" defaultRowHeight="11"/>
  <cols>
    <col min="1" max="1" width="1.54296875" style="366" customWidth="1"/>
    <col min="2" max="2" width="7.54296875" style="366" customWidth="1"/>
    <col min="3" max="3" width="2.54296875" style="366" hidden="1" customWidth="1"/>
    <col min="4" max="4" width="22.54296875" style="366" customWidth="1"/>
    <col min="5" max="5" width="5.81640625" style="366" customWidth="1"/>
    <col min="6" max="21" width="10.453125" style="366" customWidth="1"/>
    <col min="22" max="22" width="2.453125" style="366" customWidth="1"/>
    <col min="23" max="245" width="10.54296875" style="366"/>
    <col min="246" max="246" width="1.54296875" style="366" customWidth="1"/>
    <col min="247" max="247" width="7.54296875" style="366" customWidth="1"/>
    <col min="248" max="248" width="2.54296875" style="366" customWidth="1"/>
    <col min="249" max="249" width="22.54296875" style="366" customWidth="1"/>
    <col min="250" max="250" width="5.81640625" style="366" customWidth="1"/>
    <col min="251" max="271" width="9.54296875" style="366" customWidth="1"/>
    <col min="272" max="272" width="9.453125" style="366" customWidth="1"/>
    <col min="273" max="273" width="10.453125" style="366" customWidth="1"/>
    <col min="274" max="274" width="1.54296875" style="366" customWidth="1"/>
    <col min="275" max="501" width="10.54296875" style="366"/>
    <col min="502" max="502" width="1.54296875" style="366" customWidth="1"/>
    <col min="503" max="503" width="7.54296875" style="366" customWidth="1"/>
    <col min="504" max="504" width="2.54296875" style="366" customWidth="1"/>
    <col min="505" max="505" width="22.54296875" style="366" customWidth="1"/>
    <col min="506" max="506" width="5.81640625" style="366" customWidth="1"/>
    <col min="507" max="527" width="9.54296875" style="366" customWidth="1"/>
    <col min="528" max="528" width="9.453125" style="366" customWidth="1"/>
    <col min="529" max="529" width="10.453125" style="366" customWidth="1"/>
    <col min="530" max="530" width="1.54296875" style="366" customWidth="1"/>
    <col min="531" max="757" width="10.54296875" style="366"/>
    <col min="758" max="758" width="1.54296875" style="366" customWidth="1"/>
    <col min="759" max="759" width="7.54296875" style="366" customWidth="1"/>
    <col min="760" max="760" width="2.54296875" style="366" customWidth="1"/>
    <col min="761" max="761" width="22.54296875" style="366" customWidth="1"/>
    <col min="762" max="762" width="5.81640625" style="366" customWidth="1"/>
    <col min="763" max="783" width="9.54296875" style="366" customWidth="1"/>
    <col min="784" max="784" width="9.453125" style="366" customWidth="1"/>
    <col min="785" max="785" width="10.453125" style="366" customWidth="1"/>
    <col min="786" max="786" width="1.54296875" style="366" customWidth="1"/>
    <col min="787" max="1013" width="10.54296875" style="366"/>
    <col min="1014" max="1014" width="1.54296875" style="366" customWidth="1"/>
    <col min="1015" max="1015" width="7.54296875" style="366" customWidth="1"/>
    <col min="1016" max="1016" width="2.54296875" style="366" customWidth="1"/>
    <col min="1017" max="1017" width="22.54296875" style="366" customWidth="1"/>
    <col min="1018" max="1018" width="5.81640625" style="366" customWidth="1"/>
    <col min="1019" max="1039" width="9.54296875" style="366" customWidth="1"/>
    <col min="1040" max="1040" width="9.453125" style="366" customWidth="1"/>
    <col min="1041" max="1041" width="10.453125" style="366" customWidth="1"/>
    <col min="1042" max="1042" width="1.54296875" style="366" customWidth="1"/>
    <col min="1043" max="1269" width="10.54296875" style="366"/>
    <col min="1270" max="1270" width="1.54296875" style="366" customWidth="1"/>
    <col min="1271" max="1271" width="7.54296875" style="366" customWidth="1"/>
    <col min="1272" max="1272" width="2.54296875" style="366" customWidth="1"/>
    <col min="1273" max="1273" width="22.54296875" style="366" customWidth="1"/>
    <col min="1274" max="1274" width="5.81640625" style="366" customWidth="1"/>
    <col min="1275" max="1295" width="9.54296875" style="366" customWidth="1"/>
    <col min="1296" max="1296" width="9.453125" style="366" customWidth="1"/>
    <col min="1297" max="1297" width="10.453125" style="366" customWidth="1"/>
    <col min="1298" max="1298" width="1.54296875" style="366" customWidth="1"/>
    <col min="1299" max="1525" width="10.54296875" style="366"/>
    <col min="1526" max="1526" width="1.54296875" style="366" customWidth="1"/>
    <col min="1527" max="1527" width="7.54296875" style="366" customWidth="1"/>
    <col min="1528" max="1528" width="2.54296875" style="366" customWidth="1"/>
    <col min="1529" max="1529" width="22.54296875" style="366" customWidth="1"/>
    <col min="1530" max="1530" width="5.81640625" style="366" customWidth="1"/>
    <col min="1531" max="1551" width="9.54296875" style="366" customWidth="1"/>
    <col min="1552" max="1552" width="9.453125" style="366" customWidth="1"/>
    <col min="1553" max="1553" width="10.453125" style="366" customWidth="1"/>
    <col min="1554" max="1554" width="1.54296875" style="366" customWidth="1"/>
    <col min="1555" max="1781" width="10.54296875" style="366"/>
    <col min="1782" max="1782" width="1.54296875" style="366" customWidth="1"/>
    <col min="1783" max="1783" width="7.54296875" style="366" customWidth="1"/>
    <col min="1784" max="1784" width="2.54296875" style="366" customWidth="1"/>
    <col min="1785" max="1785" width="22.54296875" style="366" customWidth="1"/>
    <col min="1786" max="1786" width="5.81640625" style="366" customWidth="1"/>
    <col min="1787" max="1807" width="9.54296875" style="366" customWidth="1"/>
    <col min="1808" max="1808" width="9.453125" style="366" customWidth="1"/>
    <col min="1809" max="1809" width="10.453125" style="366" customWidth="1"/>
    <col min="1810" max="1810" width="1.54296875" style="366" customWidth="1"/>
    <col min="1811" max="2037" width="10.54296875" style="366"/>
    <col min="2038" max="2038" width="1.54296875" style="366" customWidth="1"/>
    <col min="2039" max="2039" width="7.54296875" style="366" customWidth="1"/>
    <col min="2040" max="2040" width="2.54296875" style="366" customWidth="1"/>
    <col min="2041" max="2041" width="22.54296875" style="366" customWidth="1"/>
    <col min="2042" max="2042" width="5.81640625" style="366" customWidth="1"/>
    <col min="2043" max="2063" width="9.54296875" style="366" customWidth="1"/>
    <col min="2064" max="2064" width="9.453125" style="366" customWidth="1"/>
    <col min="2065" max="2065" width="10.453125" style="366" customWidth="1"/>
    <col min="2066" max="2066" width="1.54296875" style="366" customWidth="1"/>
    <col min="2067" max="2293" width="10.54296875" style="366"/>
    <col min="2294" max="2294" width="1.54296875" style="366" customWidth="1"/>
    <col min="2295" max="2295" width="7.54296875" style="366" customWidth="1"/>
    <col min="2296" max="2296" width="2.54296875" style="366" customWidth="1"/>
    <col min="2297" max="2297" width="22.54296875" style="366" customWidth="1"/>
    <col min="2298" max="2298" width="5.81640625" style="366" customWidth="1"/>
    <col min="2299" max="2319" width="9.54296875" style="366" customWidth="1"/>
    <col min="2320" max="2320" width="9.453125" style="366" customWidth="1"/>
    <col min="2321" max="2321" width="10.453125" style="366" customWidth="1"/>
    <col min="2322" max="2322" width="1.54296875" style="366" customWidth="1"/>
    <col min="2323" max="2549" width="10.54296875" style="366"/>
    <col min="2550" max="2550" width="1.54296875" style="366" customWidth="1"/>
    <col min="2551" max="2551" width="7.54296875" style="366" customWidth="1"/>
    <col min="2552" max="2552" width="2.54296875" style="366" customWidth="1"/>
    <col min="2553" max="2553" width="22.54296875" style="366" customWidth="1"/>
    <col min="2554" max="2554" width="5.81640625" style="366" customWidth="1"/>
    <col min="2555" max="2575" width="9.54296875" style="366" customWidth="1"/>
    <col min="2576" max="2576" width="9.453125" style="366" customWidth="1"/>
    <col min="2577" max="2577" width="10.453125" style="366" customWidth="1"/>
    <col min="2578" max="2578" width="1.54296875" style="366" customWidth="1"/>
    <col min="2579" max="2805" width="10.54296875" style="366"/>
    <col min="2806" max="2806" width="1.54296875" style="366" customWidth="1"/>
    <col min="2807" max="2807" width="7.54296875" style="366" customWidth="1"/>
    <col min="2808" max="2808" width="2.54296875" style="366" customWidth="1"/>
    <col min="2809" max="2809" width="22.54296875" style="366" customWidth="1"/>
    <col min="2810" max="2810" width="5.81640625" style="366" customWidth="1"/>
    <col min="2811" max="2831" width="9.54296875" style="366" customWidth="1"/>
    <col min="2832" max="2832" width="9.453125" style="366" customWidth="1"/>
    <col min="2833" max="2833" width="10.453125" style="366" customWidth="1"/>
    <col min="2834" max="2834" width="1.54296875" style="366" customWidth="1"/>
    <col min="2835" max="3061" width="10.54296875" style="366"/>
    <col min="3062" max="3062" width="1.54296875" style="366" customWidth="1"/>
    <col min="3063" max="3063" width="7.54296875" style="366" customWidth="1"/>
    <col min="3064" max="3064" width="2.54296875" style="366" customWidth="1"/>
    <col min="3065" max="3065" width="22.54296875" style="366" customWidth="1"/>
    <col min="3066" max="3066" width="5.81640625" style="366" customWidth="1"/>
    <col min="3067" max="3087" width="9.54296875" style="366" customWidth="1"/>
    <col min="3088" max="3088" width="9.453125" style="366" customWidth="1"/>
    <col min="3089" max="3089" width="10.453125" style="366" customWidth="1"/>
    <col min="3090" max="3090" width="1.54296875" style="366" customWidth="1"/>
    <col min="3091" max="3317" width="10.54296875" style="366"/>
    <col min="3318" max="3318" width="1.54296875" style="366" customWidth="1"/>
    <col min="3319" max="3319" width="7.54296875" style="366" customWidth="1"/>
    <col min="3320" max="3320" width="2.54296875" style="366" customWidth="1"/>
    <col min="3321" max="3321" width="22.54296875" style="366" customWidth="1"/>
    <col min="3322" max="3322" width="5.81640625" style="366" customWidth="1"/>
    <col min="3323" max="3343" width="9.54296875" style="366" customWidth="1"/>
    <col min="3344" max="3344" width="9.453125" style="366" customWidth="1"/>
    <col min="3345" max="3345" width="10.453125" style="366" customWidth="1"/>
    <col min="3346" max="3346" width="1.54296875" style="366" customWidth="1"/>
    <col min="3347" max="3573" width="10.54296875" style="366"/>
    <col min="3574" max="3574" width="1.54296875" style="366" customWidth="1"/>
    <col min="3575" max="3575" width="7.54296875" style="366" customWidth="1"/>
    <col min="3576" max="3576" width="2.54296875" style="366" customWidth="1"/>
    <col min="3577" max="3577" width="22.54296875" style="366" customWidth="1"/>
    <col min="3578" max="3578" width="5.81640625" style="366" customWidth="1"/>
    <col min="3579" max="3599" width="9.54296875" style="366" customWidth="1"/>
    <col min="3600" max="3600" width="9.453125" style="366" customWidth="1"/>
    <col min="3601" max="3601" width="10.453125" style="366" customWidth="1"/>
    <col min="3602" max="3602" width="1.54296875" style="366" customWidth="1"/>
    <col min="3603" max="3829" width="10.54296875" style="366"/>
    <col min="3830" max="3830" width="1.54296875" style="366" customWidth="1"/>
    <col min="3831" max="3831" width="7.54296875" style="366" customWidth="1"/>
    <col min="3832" max="3832" width="2.54296875" style="366" customWidth="1"/>
    <col min="3833" max="3833" width="22.54296875" style="366" customWidth="1"/>
    <col min="3834" max="3834" width="5.81640625" style="366" customWidth="1"/>
    <col min="3835" max="3855" width="9.54296875" style="366" customWidth="1"/>
    <col min="3856" max="3856" width="9.453125" style="366" customWidth="1"/>
    <col min="3857" max="3857" width="10.453125" style="366" customWidth="1"/>
    <col min="3858" max="3858" width="1.54296875" style="366" customWidth="1"/>
    <col min="3859" max="4085" width="10.54296875" style="366"/>
    <col min="4086" max="4086" width="1.54296875" style="366" customWidth="1"/>
    <col min="4087" max="4087" width="7.54296875" style="366" customWidth="1"/>
    <col min="4088" max="4088" width="2.54296875" style="366" customWidth="1"/>
    <col min="4089" max="4089" width="22.54296875" style="366" customWidth="1"/>
    <col min="4090" max="4090" width="5.81640625" style="366" customWidth="1"/>
    <col min="4091" max="4111" width="9.54296875" style="366" customWidth="1"/>
    <col min="4112" max="4112" width="9.453125" style="366" customWidth="1"/>
    <col min="4113" max="4113" width="10.453125" style="366" customWidth="1"/>
    <col min="4114" max="4114" width="1.54296875" style="366" customWidth="1"/>
    <col min="4115" max="4341" width="10.54296875" style="366"/>
    <col min="4342" max="4342" width="1.54296875" style="366" customWidth="1"/>
    <col min="4343" max="4343" width="7.54296875" style="366" customWidth="1"/>
    <col min="4344" max="4344" width="2.54296875" style="366" customWidth="1"/>
    <col min="4345" max="4345" width="22.54296875" style="366" customWidth="1"/>
    <col min="4346" max="4346" width="5.81640625" style="366" customWidth="1"/>
    <col min="4347" max="4367" width="9.54296875" style="366" customWidth="1"/>
    <col min="4368" max="4368" width="9.453125" style="366" customWidth="1"/>
    <col min="4369" max="4369" width="10.453125" style="366" customWidth="1"/>
    <col min="4370" max="4370" width="1.54296875" style="366" customWidth="1"/>
    <col min="4371" max="4597" width="10.54296875" style="366"/>
    <col min="4598" max="4598" width="1.54296875" style="366" customWidth="1"/>
    <col min="4599" max="4599" width="7.54296875" style="366" customWidth="1"/>
    <col min="4600" max="4600" width="2.54296875" style="366" customWidth="1"/>
    <col min="4601" max="4601" width="22.54296875" style="366" customWidth="1"/>
    <col min="4602" max="4602" width="5.81640625" style="366" customWidth="1"/>
    <col min="4603" max="4623" width="9.54296875" style="366" customWidth="1"/>
    <col min="4624" max="4624" width="9.453125" style="366" customWidth="1"/>
    <col min="4625" max="4625" width="10.453125" style="366" customWidth="1"/>
    <col min="4626" max="4626" width="1.54296875" style="366" customWidth="1"/>
    <col min="4627" max="4853" width="10.54296875" style="366"/>
    <col min="4854" max="4854" width="1.54296875" style="366" customWidth="1"/>
    <col min="4855" max="4855" width="7.54296875" style="366" customWidth="1"/>
    <col min="4856" max="4856" width="2.54296875" style="366" customWidth="1"/>
    <col min="4857" max="4857" width="22.54296875" style="366" customWidth="1"/>
    <col min="4858" max="4858" width="5.81640625" style="366" customWidth="1"/>
    <col min="4859" max="4879" width="9.54296875" style="366" customWidth="1"/>
    <col min="4880" max="4880" width="9.453125" style="366" customWidth="1"/>
    <col min="4881" max="4881" width="10.453125" style="366" customWidth="1"/>
    <col min="4882" max="4882" width="1.54296875" style="366" customWidth="1"/>
    <col min="4883" max="5109" width="10.54296875" style="366"/>
    <col min="5110" max="5110" width="1.54296875" style="366" customWidth="1"/>
    <col min="5111" max="5111" width="7.54296875" style="366" customWidth="1"/>
    <col min="5112" max="5112" width="2.54296875" style="366" customWidth="1"/>
    <col min="5113" max="5113" width="22.54296875" style="366" customWidth="1"/>
    <col min="5114" max="5114" width="5.81640625" style="366" customWidth="1"/>
    <col min="5115" max="5135" width="9.54296875" style="366" customWidth="1"/>
    <col min="5136" max="5136" width="9.453125" style="366" customWidth="1"/>
    <col min="5137" max="5137" width="10.453125" style="366" customWidth="1"/>
    <col min="5138" max="5138" width="1.54296875" style="366" customWidth="1"/>
    <col min="5139" max="5365" width="10.54296875" style="366"/>
    <col min="5366" max="5366" width="1.54296875" style="366" customWidth="1"/>
    <col min="5367" max="5367" width="7.54296875" style="366" customWidth="1"/>
    <col min="5368" max="5368" width="2.54296875" style="366" customWidth="1"/>
    <col min="5369" max="5369" width="22.54296875" style="366" customWidth="1"/>
    <col min="5370" max="5370" width="5.81640625" style="366" customWidth="1"/>
    <col min="5371" max="5391" width="9.54296875" style="366" customWidth="1"/>
    <col min="5392" max="5392" width="9.453125" style="366" customWidth="1"/>
    <col min="5393" max="5393" width="10.453125" style="366" customWidth="1"/>
    <col min="5394" max="5394" width="1.54296875" style="366" customWidth="1"/>
    <col min="5395" max="5621" width="10.54296875" style="366"/>
    <col min="5622" max="5622" width="1.54296875" style="366" customWidth="1"/>
    <col min="5623" max="5623" width="7.54296875" style="366" customWidth="1"/>
    <col min="5624" max="5624" width="2.54296875" style="366" customWidth="1"/>
    <col min="5625" max="5625" width="22.54296875" style="366" customWidth="1"/>
    <col min="5626" max="5626" width="5.81640625" style="366" customWidth="1"/>
    <col min="5627" max="5647" width="9.54296875" style="366" customWidth="1"/>
    <col min="5648" max="5648" width="9.453125" style="366" customWidth="1"/>
    <col min="5649" max="5649" width="10.453125" style="366" customWidth="1"/>
    <col min="5650" max="5650" width="1.54296875" style="366" customWidth="1"/>
    <col min="5651" max="5877" width="10.54296875" style="366"/>
    <col min="5878" max="5878" width="1.54296875" style="366" customWidth="1"/>
    <col min="5879" max="5879" width="7.54296875" style="366" customWidth="1"/>
    <col min="5880" max="5880" width="2.54296875" style="366" customWidth="1"/>
    <col min="5881" max="5881" width="22.54296875" style="366" customWidth="1"/>
    <col min="5882" max="5882" width="5.81640625" style="366" customWidth="1"/>
    <col min="5883" max="5903" width="9.54296875" style="366" customWidth="1"/>
    <col min="5904" max="5904" width="9.453125" style="366" customWidth="1"/>
    <col min="5905" max="5905" width="10.453125" style="366" customWidth="1"/>
    <col min="5906" max="5906" width="1.54296875" style="366" customWidth="1"/>
    <col min="5907" max="6133" width="10.54296875" style="366"/>
    <col min="6134" max="6134" width="1.54296875" style="366" customWidth="1"/>
    <col min="6135" max="6135" width="7.54296875" style="366" customWidth="1"/>
    <col min="6136" max="6136" width="2.54296875" style="366" customWidth="1"/>
    <col min="6137" max="6137" width="22.54296875" style="366" customWidth="1"/>
    <col min="6138" max="6138" width="5.81640625" style="366" customWidth="1"/>
    <col min="6139" max="6159" width="9.54296875" style="366" customWidth="1"/>
    <col min="6160" max="6160" width="9.453125" style="366" customWidth="1"/>
    <col min="6161" max="6161" width="10.453125" style="366" customWidth="1"/>
    <col min="6162" max="6162" width="1.54296875" style="366" customWidth="1"/>
    <col min="6163" max="6389" width="10.54296875" style="366"/>
    <col min="6390" max="6390" width="1.54296875" style="366" customWidth="1"/>
    <col min="6391" max="6391" width="7.54296875" style="366" customWidth="1"/>
    <col min="6392" max="6392" width="2.54296875" style="366" customWidth="1"/>
    <col min="6393" max="6393" width="22.54296875" style="366" customWidth="1"/>
    <col min="6394" max="6394" width="5.81640625" style="366" customWidth="1"/>
    <col min="6395" max="6415" width="9.54296875" style="366" customWidth="1"/>
    <col min="6416" max="6416" width="9.453125" style="366" customWidth="1"/>
    <col min="6417" max="6417" width="10.453125" style="366" customWidth="1"/>
    <col min="6418" max="6418" width="1.54296875" style="366" customWidth="1"/>
    <col min="6419" max="6645" width="10.54296875" style="366"/>
    <col min="6646" max="6646" width="1.54296875" style="366" customWidth="1"/>
    <col min="6647" max="6647" width="7.54296875" style="366" customWidth="1"/>
    <col min="6648" max="6648" width="2.54296875" style="366" customWidth="1"/>
    <col min="6649" max="6649" width="22.54296875" style="366" customWidth="1"/>
    <col min="6650" max="6650" width="5.81640625" style="366" customWidth="1"/>
    <col min="6651" max="6671" width="9.54296875" style="366" customWidth="1"/>
    <col min="6672" max="6672" width="9.453125" style="366" customWidth="1"/>
    <col min="6673" max="6673" width="10.453125" style="366" customWidth="1"/>
    <col min="6674" max="6674" width="1.54296875" style="366" customWidth="1"/>
    <col min="6675" max="6901" width="10.54296875" style="366"/>
    <col min="6902" max="6902" width="1.54296875" style="366" customWidth="1"/>
    <col min="6903" max="6903" width="7.54296875" style="366" customWidth="1"/>
    <col min="6904" max="6904" width="2.54296875" style="366" customWidth="1"/>
    <col min="6905" max="6905" width="22.54296875" style="366" customWidth="1"/>
    <col min="6906" max="6906" width="5.81640625" style="366" customWidth="1"/>
    <col min="6907" max="6927" width="9.54296875" style="366" customWidth="1"/>
    <col min="6928" max="6928" width="9.453125" style="366" customWidth="1"/>
    <col min="6929" max="6929" width="10.453125" style="366" customWidth="1"/>
    <col min="6930" max="6930" width="1.54296875" style="366" customWidth="1"/>
    <col min="6931" max="7157" width="10.54296875" style="366"/>
    <col min="7158" max="7158" width="1.54296875" style="366" customWidth="1"/>
    <col min="7159" max="7159" width="7.54296875" style="366" customWidth="1"/>
    <col min="7160" max="7160" width="2.54296875" style="366" customWidth="1"/>
    <col min="7161" max="7161" width="22.54296875" style="366" customWidth="1"/>
    <col min="7162" max="7162" width="5.81640625" style="366" customWidth="1"/>
    <col min="7163" max="7183" width="9.54296875" style="366" customWidth="1"/>
    <col min="7184" max="7184" width="9.453125" style="366" customWidth="1"/>
    <col min="7185" max="7185" width="10.453125" style="366" customWidth="1"/>
    <col min="7186" max="7186" width="1.54296875" style="366" customWidth="1"/>
    <col min="7187" max="7413" width="10.54296875" style="366"/>
    <col min="7414" max="7414" width="1.54296875" style="366" customWidth="1"/>
    <col min="7415" max="7415" width="7.54296875" style="366" customWidth="1"/>
    <col min="7416" max="7416" width="2.54296875" style="366" customWidth="1"/>
    <col min="7417" max="7417" width="22.54296875" style="366" customWidth="1"/>
    <col min="7418" max="7418" width="5.81640625" style="366" customWidth="1"/>
    <col min="7419" max="7439" width="9.54296875" style="366" customWidth="1"/>
    <col min="7440" max="7440" width="9.453125" style="366" customWidth="1"/>
    <col min="7441" max="7441" width="10.453125" style="366" customWidth="1"/>
    <col min="7442" max="7442" width="1.54296875" style="366" customWidth="1"/>
    <col min="7443" max="7669" width="10.54296875" style="366"/>
    <col min="7670" max="7670" width="1.54296875" style="366" customWidth="1"/>
    <col min="7671" max="7671" width="7.54296875" style="366" customWidth="1"/>
    <col min="7672" max="7672" width="2.54296875" style="366" customWidth="1"/>
    <col min="7673" max="7673" width="22.54296875" style="366" customWidth="1"/>
    <col min="7674" max="7674" width="5.81640625" style="366" customWidth="1"/>
    <col min="7675" max="7695" width="9.54296875" style="366" customWidth="1"/>
    <col min="7696" max="7696" width="9.453125" style="366" customWidth="1"/>
    <col min="7697" max="7697" width="10.453125" style="366" customWidth="1"/>
    <col min="7698" max="7698" width="1.54296875" style="366" customWidth="1"/>
    <col min="7699" max="7925" width="10.54296875" style="366"/>
    <col min="7926" max="7926" width="1.54296875" style="366" customWidth="1"/>
    <col min="7927" max="7927" width="7.54296875" style="366" customWidth="1"/>
    <col min="7928" max="7928" width="2.54296875" style="366" customWidth="1"/>
    <col min="7929" max="7929" width="22.54296875" style="366" customWidth="1"/>
    <col min="7930" max="7930" width="5.81640625" style="366" customWidth="1"/>
    <col min="7931" max="7951" width="9.54296875" style="366" customWidth="1"/>
    <col min="7952" max="7952" width="9.453125" style="366" customWidth="1"/>
    <col min="7953" max="7953" width="10.453125" style="366" customWidth="1"/>
    <col min="7954" max="7954" width="1.54296875" style="366" customWidth="1"/>
    <col min="7955" max="8181" width="10.54296875" style="366"/>
    <col min="8182" max="8182" width="1.54296875" style="366" customWidth="1"/>
    <col min="8183" max="8183" width="7.54296875" style="366" customWidth="1"/>
    <col min="8184" max="8184" width="2.54296875" style="366" customWidth="1"/>
    <col min="8185" max="8185" width="22.54296875" style="366" customWidth="1"/>
    <col min="8186" max="8186" width="5.81640625" style="366" customWidth="1"/>
    <col min="8187" max="8207" width="9.54296875" style="366" customWidth="1"/>
    <col min="8208" max="8208" width="9.453125" style="366" customWidth="1"/>
    <col min="8209" max="8209" width="10.453125" style="366" customWidth="1"/>
    <col min="8210" max="8210" width="1.54296875" style="366" customWidth="1"/>
    <col min="8211" max="8437" width="10.54296875" style="366"/>
    <col min="8438" max="8438" width="1.54296875" style="366" customWidth="1"/>
    <col min="8439" max="8439" width="7.54296875" style="366" customWidth="1"/>
    <col min="8440" max="8440" width="2.54296875" style="366" customWidth="1"/>
    <col min="8441" max="8441" width="22.54296875" style="366" customWidth="1"/>
    <col min="8442" max="8442" width="5.81640625" style="366" customWidth="1"/>
    <col min="8443" max="8463" width="9.54296875" style="366" customWidth="1"/>
    <col min="8464" max="8464" width="9.453125" style="366" customWidth="1"/>
    <col min="8465" max="8465" width="10.453125" style="366" customWidth="1"/>
    <col min="8466" max="8466" width="1.54296875" style="366" customWidth="1"/>
    <col min="8467" max="8693" width="10.54296875" style="366"/>
    <col min="8694" max="8694" width="1.54296875" style="366" customWidth="1"/>
    <col min="8695" max="8695" width="7.54296875" style="366" customWidth="1"/>
    <col min="8696" max="8696" width="2.54296875" style="366" customWidth="1"/>
    <col min="8697" max="8697" width="22.54296875" style="366" customWidth="1"/>
    <col min="8698" max="8698" width="5.81640625" style="366" customWidth="1"/>
    <col min="8699" max="8719" width="9.54296875" style="366" customWidth="1"/>
    <col min="8720" max="8720" width="9.453125" style="366" customWidth="1"/>
    <col min="8721" max="8721" width="10.453125" style="366" customWidth="1"/>
    <col min="8722" max="8722" width="1.54296875" style="366" customWidth="1"/>
    <col min="8723" max="8949" width="10.54296875" style="366"/>
    <col min="8950" max="8950" width="1.54296875" style="366" customWidth="1"/>
    <col min="8951" max="8951" width="7.54296875" style="366" customWidth="1"/>
    <col min="8952" max="8952" width="2.54296875" style="366" customWidth="1"/>
    <col min="8953" max="8953" width="22.54296875" style="366" customWidth="1"/>
    <col min="8954" max="8954" width="5.81640625" style="366" customWidth="1"/>
    <col min="8955" max="8975" width="9.54296875" style="366" customWidth="1"/>
    <col min="8976" max="8976" width="9.453125" style="366" customWidth="1"/>
    <col min="8977" max="8977" width="10.453125" style="366" customWidth="1"/>
    <col min="8978" max="8978" width="1.54296875" style="366" customWidth="1"/>
    <col min="8979" max="9205" width="10.54296875" style="366"/>
    <col min="9206" max="9206" width="1.54296875" style="366" customWidth="1"/>
    <col min="9207" max="9207" width="7.54296875" style="366" customWidth="1"/>
    <col min="9208" max="9208" width="2.54296875" style="366" customWidth="1"/>
    <col min="9209" max="9209" width="22.54296875" style="366" customWidth="1"/>
    <col min="9210" max="9210" width="5.81640625" style="366" customWidth="1"/>
    <col min="9211" max="9231" width="9.54296875" style="366" customWidth="1"/>
    <col min="9232" max="9232" width="9.453125" style="366" customWidth="1"/>
    <col min="9233" max="9233" width="10.453125" style="366" customWidth="1"/>
    <col min="9234" max="9234" width="1.54296875" style="366" customWidth="1"/>
    <col min="9235" max="9461" width="10.54296875" style="366"/>
    <col min="9462" max="9462" width="1.54296875" style="366" customWidth="1"/>
    <col min="9463" max="9463" width="7.54296875" style="366" customWidth="1"/>
    <col min="9464" max="9464" width="2.54296875" style="366" customWidth="1"/>
    <col min="9465" max="9465" width="22.54296875" style="366" customWidth="1"/>
    <col min="9466" max="9466" width="5.81640625" style="366" customWidth="1"/>
    <col min="9467" max="9487" width="9.54296875" style="366" customWidth="1"/>
    <col min="9488" max="9488" width="9.453125" style="366" customWidth="1"/>
    <col min="9489" max="9489" width="10.453125" style="366" customWidth="1"/>
    <col min="9490" max="9490" width="1.54296875" style="366" customWidth="1"/>
    <col min="9491" max="9717" width="10.54296875" style="366"/>
    <col min="9718" max="9718" width="1.54296875" style="366" customWidth="1"/>
    <col min="9719" max="9719" width="7.54296875" style="366" customWidth="1"/>
    <col min="9720" max="9720" width="2.54296875" style="366" customWidth="1"/>
    <col min="9721" max="9721" width="22.54296875" style="366" customWidth="1"/>
    <col min="9722" max="9722" width="5.81640625" style="366" customWidth="1"/>
    <col min="9723" max="9743" width="9.54296875" style="366" customWidth="1"/>
    <col min="9744" max="9744" width="9.453125" style="366" customWidth="1"/>
    <col min="9745" max="9745" width="10.453125" style="366" customWidth="1"/>
    <col min="9746" max="9746" width="1.54296875" style="366" customWidth="1"/>
    <col min="9747" max="9973" width="10.54296875" style="366"/>
    <col min="9974" max="9974" width="1.54296875" style="366" customWidth="1"/>
    <col min="9975" max="9975" width="7.54296875" style="366" customWidth="1"/>
    <col min="9976" max="9976" width="2.54296875" style="366" customWidth="1"/>
    <col min="9977" max="9977" width="22.54296875" style="366" customWidth="1"/>
    <col min="9978" max="9978" width="5.81640625" style="366" customWidth="1"/>
    <col min="9979" max="9999" width="9.54296875" style="366" customWidth="1"/>
    <col min="10000" max="10000" width="9.453125" style="366" customWidth="1"/>
    <col min="10001" max="10001" width="10.453125" style="366" customWidth="1"/>
    <col min="10002" max="10002" width="1.54296875" style="366" customWidth="1"/>
    <col min="10003" max="10229" width="10.54296875" style="366"/>
    <col min="10230" max="10230" width="1.54296875" style="366" customWidth="1"/>
    <col min="10231" max="10231" width="7.54296875" style="366" customWidth="1"/>
    <col min="10232" max="10232" width="2.54296875" style="366" customWidth="1"/>
    <col min="10233" max="10233" width="22.54296875" style="366" customWidth="1"/>
    <col min="10234" max="10234" width="5.81640625" style="366" customWidth="1"/>
    <col min="10235" max="10255" width="9.54296875" style="366" customWidth="1"/>
    <col min="10256" max="10256" width="9.453125" style="366" customWidth="1"/>
    <col min="10257" max="10257" width="10.453125" style="366" customWidth="1"/>
    <col min="10258" max="10258" width="1.54296875" style="366" customWidth="1"/>
    <col min="10259" max="10485" width="10.54296875" style="366"/>
    <col min="10486" max="10486" width="1.54296875" style="366" customWidth="1"/>
    <col min="10487" max="10487" width="7.54296875" style="366" customWidth="1"/>
    <col min="10488" max="10488" width="2.54296875" style="366" customWidth="1"/>
    <col min="10489" max="10489" width="22.54296875" style="366" customWidth="1"/>
    <col min="10490" max="10490" width="5.81640625" style="366" customWidth="1"/>
    <col min="10491" max="10511" width="9.54296875" style="366" customWidth="1"/>
    <col min="10512" max="10512" width="9.453125" style="366" customWidth="1"/>
    <col min="10513" max="10513" width="10.453125" style="366" customWidth="1"/>
    <col min="10514" max="10514" width="1.54296875" style="366" customWidth="1"/>
    <col min="10515" max="10741" width="10.54296875" style="366"/>
    <col min="10742" max="10742" width="1.54296875" style="366" customWidth="1"/>
    <col min="10743" max="10743" width="7.54296875" style="366" customWidth="1"/>
    <col min="10744" max="10744" width="2.54296875" style="366" customWidth="1"/>
    <col min="10745" max="10745" width="22.54296875" style="366" customWidth="1"/>
    <col min="10746" max="10746" width="5.81640625" style="366" customWidth="1"/>
    <col min="10747" max="10767" width="9.54296875" style="366" customWidth="1"/>
    <col min="10768" max="10768" width="9.453125" style="366" customWidth="1"/>
    <col min="10769" max="10769" width="10.453125" style="366" customWidth="1"/>
    <col min="10770" max="10770" width="1.54296875" style="366" customWidth="1"/>
    <col min="10771" max="10997" width="10.54296875" style="366"/>
    <col min="10998" max="10998" width="1.54296875" style="366" customWidth="1"/>
    <col min="10999" max="10999" width="7.54296875" style="366" customWidth="1"/>
    <col min="11000" max="11000" width="2.54296875" style="366" customWidth="1"/>
    <col min="11001" max="11001" width="22.54296875" style="366" customWidth="1"/>
    <col min="11002" max="11002" width="5.81640625" style="366" customWidth="1"/>
    <col min="11003" max="11023" width="9.54296875" style="366" customWidth="1"/>
    <col min="11024" max="11024" width="9.453125" style="366" customWidth="1"/>
    <col min="11025" max="11025" width="10.453125" style="366" customWidth="1"/>
    <col min="11026" max="11026" width="1.54296875" style="366" customWidth="1"/>
    <col min="11027" max="11253" width="10.54296875" style="366"/>
    <col min="11254" max="11254" width="1.54296875" style="366" customWidth="1"/>
    <col min="11255" max="11255" width="7.54296875" style="366" customWidth="1"/>
    <col min="11256" max="11256" width="2.54296875" style="366" customWidth="1"/>
    <col min="11257" max="11257" width="22.54296875" style="366" customWidth="1"/>
    <col min="11258" max="11258" width="5.81640625" style="366" customWidth="1"/>
    <col min="11259" max="11279" width="9.54296875" style="366" customWidth="1"/>
    <col min="11280" max="11280" width="9.453125" style="366" customWidth="1"/>
    <col min="11281" max="11281" width="10.453125" style="366" customWidth="1"/>
    <col min="11282" max="11282" width="1.54296875" style="366" customWidth="1"/>
    <col min="11283" max="11509" width="10.54296875" style="366"/>
    <col min="11510" max="11510" width="1.54296875" style="366" customWidth="1"/>
    <col min="11511" max="11511" width="7.54296875" style="366" customWidth="1"/>
    <col min="11512" max="11512" width="2.54296875" style="366" customWidth="1"/>
    <col min="11513" max="11513" width="22.54296875" style="366" customWidth="1"/>
    <col min="11514" max="11514" width="5.81640625" style="366" customWidth="1"/>
    <col min="11515" max="11535" width="9.54296875" style="366" customWidth="1"/>
    <col min="11536" max="11536" width="9.453125" style="366" customWidth="1"/>
    <col min="11537" max="11537" width="10.453125" style="366" customWidth="1"/>
    <col min="11538" max="11538" width="1.54296875" style="366" customWidth="1"/>
    <col min="11539" max="11765" width="10.54296875" style="366"/>
    <col min="11766" max="11766" width="1.54296875" style="366" customWidth="1"/>
    <col min="11767" max="11767" width="7.54296875" style="366" customWidth="1"/>
    <col min="11768" max="11768" width="2.54296875" style="366" customWidth="1"/>
    <col min="11769" max="11769" width="22.54296875" style="366" customWidth="1"/>
    <col min="11770" max="11770" width="5.81640625" style="366" customWidth="1"/>
    <col min="11771" max="11791" width="9.54296875" style="366" customWidth="1"/>
    <col min="11792" max="11792" width="9.453125" style="366" customWidth="1"/>
    <col min="11793" max="11793" width="10.453125" style="366" customWidth="1"/>
    <col min="11794" max="11794" width="1.54296875" style="366" customWidth="1"/>
    <col min="11795" max="12021" width="10.54296875" style="366"/>
    <col min="12022" max="12022" width="1.54296875" style="366" customWidth="1"/>
    <col min="12023" max="12023" width="7.54296875" style="366" customWidth="1"/>
    <col min="12024" max="12024" width="2.54296875" style="366" customWidth="1"/>
    <col min="12025" max="12025" width="22.54296875" style="366" customWidth="1"/>
    <col min="12026" max="12026" width="5.81640625" style="366" customWidth="1"/>
    <col min="12027" max="12047" width="9.54296875" style="366" customWidth="1"/>
    <col min="12048" max="12048" width="9.453125" style="366" customWidth="1"/>
    <col min="12049" max="12049" width="10.453125" style="366" customWidth="1"/>
    <col min="12050" max="12050" width="1.54296875" style="366" customWidth="1"/>
    <col min="12051" max="12277" width="10.54296875" style="366"/>
    <col min="12278" max="12278" width="1.54296875" style="366" customWidth="1"/>
    <col min="12279" max="12279" width="7.54296875" style="366" customWidth="1"/>
    <col min="12280" max="12280" width="2.54296875" style="366" customWidth="1"/>
    <col min="12281" max="12281" width="22.54296875" style="366" customWidth="1"/>
    <col min="12282" max="12282" width="5.81640625" style="366" customWidth="1"/>
    <col min="12283" max="12303" width="9.54296875" style="366" customWidth="1"/>
    <col min="12304" max="12304" width="9.453125" style="366" customWidth="1"/>
    <col min="12305" max="12305" width="10.453125" style="366" customWidth="1"/>
    <col min="12306" max="12306" width="1.54296875" style="366" customWidth="1"/>
    <col min="12307" max="12533" width="10.54296875" style="366"/>
    <col min="12534" max="12534" width="1.54296875" style="366" customWidth="1"/>
    <col min="12535" max="12535" width="7.54296875" style="366" customWidth="1"/>
    <col min="12536" max="12536" width="2.54296875" style="366" customWidth="1"/>
    <col min="12537" max="12537" width="22.54296875" style="366" customWidth="1"/>
    <col min="12538" max="12538" width="5.81640625" style="366" customWidth="1"/>
    <col min="12539" max="12559" width="9.54296875" style="366" customWidth="1"/>
    <col min="12560" max="12560" width="9.453125" style="366" customWidth="1"/>
    <col min="12561" max="12561" width="10.453125" style="366" customWidth="1"/>
    <col min="12562" max="12562" width="1.54296875" style="366" customWidth="1"/>
    <col min="12563" max="12789" width="10.54296875" style="366"/>
    <col min="12790" max="12790" width="1.54296875" style="366" customWidth="1"/>
    <col min="12791" max="12791" width="7.54296875" style="366" customWidth="1"/>
    <col min="12792" max="12792" width="2.54296875" style="366" customWidth="1"/>
    <col min="12793" max="12793" width="22.54296875" style="366" customWidth="1"/>
    <col min="12794" max="12794" width="5.81640625" style="366" customWidth="1"/>
    <col min="12795" max="12815" width="9.54296875" style="366" customWidth="1"/>
    <col min="12816" max="12816" width="9.453125" style="366" customWidth="1"/>
    <col min="12817" max="12817" width="10.453125" style="366" customWidth="1"/>
    <col min="12818" max="12818" width="1.54296875" style="366" customWidth="1"/>
    <col min="12819" max="13045" width="10.54296875" style="366"/>
    <col min="13046" max="13046" width="1.54296875" style="366" customWidth="1"/>
    <col min="13047" max="13047" width="7.54296875" style="366" customWidth="1"/>
    <col min="13048" max="13048" width="2.54296875" style="366" customWidth="1"/>
    <col min="13049" max="13049" width="22.54296875" style="366" customWidth="1"/>
    <col min="13050" max="13050" width="5.81640625" style="366" customWidth="1"/>
    <col min="13051" max="13071" width="9.54296875" style="366" customWidth="1"/>
    <col min="13072" max="13072" width="9.453125" style="366" customWidth="1"/>
    <col min="13073" max="13073" width="10.453125" style="366" customWidth="1"/>
    <col min="13074" max="13074" width="1.54296875" style="366" customWidth="1"/>
    <col min="13075" max="13301" width="10.54296875" style="366"/>
    <col min="13302" max="13302" width="1.54296875" style="366" customWidth="1"/>
    <col min="13303" max="13303" width="7.54296875" style="366" customWidth="1"/>
    <col min="13304" max="13304" width="2.54296875" style="366" customWidth="1"/>
    <col min="13305" max="13305" width="22.54296875" style="366" customWidth="1"/>
    <col min="13306" max="13306" width="5.81640625" style="366" customWidth="1"/>
    <col min="13307" max="13327" width="9.54296875" style="366" customWidth="1"/>
    <col min="13328" max="13328" width="9.453125" style="366" customWidth="1"/>
    <col min="13329" max="13329" width="10.453125" style="366" customWidth="1"/>
    <col min="13330" max="13330" width="1.54296875" style="366" customWidth="1"/>
    <col min="13331" max="13557" width="10.54296875" style="366"/>
    <col min="13558" max="13558" width="1.54296875" style="366" customWidth="1"/>
    <col min="13559" max="13559" width="7.54296875" style="366" customWidth="1"/>
    <col min="13560" max="13560" width="2.54296875" style="366" customWidth="1"/>
    <col min="13561" max="13561" width="22.54296875" style="366" customWidth="1"/>
    <col min="13562" max="13562" width="5.81640625" style="366" customWidth="1"/>
    <col min="13563" max="13583" width="9.54296875" style="366" customWidth="1"/>
    <col min="13584" max="13584" width="9.453125" style="366" customWidth="1"/>
    <col min="13585" max="13585" width="10.453125" style="366" customWidth="1"/>
    <col min="13586" max="13586" width="1.54296875" style="366" customWidth="1"/>
    <col min="13587" max="13813" width="10.54296875" style="366"/>
    <col min="13814" max="13814" width="1.54296875" style="366" customWidth="1"/>
    <col min="13815" max="13815" width="7.54296875" style="366" customWidth="1"/>
    <col min="13816" max="13816" width="2.54296875" style="366" customWidth="1"/>
    <col min="13817" max="13817" width="22.54296875" style="366" customWidth="1"/>
    <col min="13818" max="13818" width="5.81640625" style="366" customWidth="1"/>
    <col min="13819" max="13839" width="9.54296875" style="366" customWidth="1"/>
    <col min="13840" max="13840" width="9.453125" style="366" customWidth="1"/>
    <col min="13841" max="13841" width="10.453125" style="366" customWidth="1"/>
    <col min="13842" max="13842" width="1.54296875" style="366" customWidth="1"/>
    <col min="13843" max="14069" width="10.54296875" style="366"/>
    <col min="14070" max="14070" width="1.54296875" style="366" customWidth="1"/>
    <col min="14071" max="14071" width="7.54296875" style="366" customWidth="1"/>
    <col min="14072" max="14072" width="2.54296875" style="366" customWidth="1"/>
    <col min="14073" max="14073" width="22.54296875" style="366" customWidth="1"/>
    <col min="14074" max="14074" width="5.81640625" style="366" customWidth="1"/>
    <col min="14075" max="14095" width="9.54296875" style="366" customWidth="1"/>
    <col min="14096" max="14096" width="9.453125" style="366" customWidth="1"/>
    <col min="14097" max="14097" width="10.453125" style="366" customWidth="1"/>
    <col min="14098" max="14098" width="1.54296875" style="366" customWidth="1"/>
    <col min="14099" max="14325" width="10.54296875" style="366"/>
    <col min="14326" max="14326" width="1.54296875" style="366" customWidth="1"/>
    <col min="14327" max="14327" width="7.54296875" style="366" customWidth="1"/>
    <col min="14328" max="14328" width="2.54296875" style="366" customWidth="1"/>
    <col min="14329" max="14329" width="22.54296875" style="366" customWidth="1"/>
    <col min="14330" max="14330" width="5.81640625" style="366" customWidth="1"/>
    <col min="14331" max="14351" width="9.54296875" style="366" customWidth="1"/>
    <col min="14352" max="14352" width="9.453125" style="366" customWidth="1"/>
    <col min="14353" max="14353" width="10.453125" style="366" customWidth="1"/>
    <col min="14354" max="14354" width="1.54296875" style="366" customWidth="1"/>
    <col min="14355" max="14581" width="10.54296875" style="366"/>
    <col min="14582" max="14582" width="1.54296875" style="366" customWidth="1"/>
    <col min="14583" max="14583" width="7.54296875" style="366" customWidth="1"/>
    <col min="14584" max="14584" width="2.54296875" style="366" customWidth="1"/>
    <col min="14585" max="14585" width="22.54296875" style="366" customWidth="1"/>
    <col min="14586" max="14586" width="5.81640625" style="366" customWidth="1"/>
    <col min="14587" max="14607" width="9.54296875" style="366" customWidth="1"/>
    <col min="14608" max="14608" width="9.453125" style="366" customWidth="1"/>
    <col min="14609" max="14609" width="10.453125" style="366" customWidth="1"/>
    <col min="14610" max="14610" width="1.54296875" style="366" customWidth="1"/>
    <col min="14611" max="14837" width="10.54296875" style="366"/>
    <col min="14838" max="14838" width="1.54296875" style="366" customWidth="1"/>
    <col min="14839" max="14839" width="7.54296875" style="366" customWidth="1"/>
    <col min="14840" max="14840" width="2.54296875" style="366" customWidth="1"/>
    <col min="14841" max="14841" width="22.54296875" style="366" customWidth="1"/>
    <col min="14842" max="14842" width="5.81640625" style="366" customWidth="1"/>
    <col min="14843" max="14863" width="9.54296875" style="366" customWidth="1"/>
    <col min="14864" max="14864" width="9.453125" style="366" customWidth="1"/>
    <col min="14865" max="14865" width="10.453125" style="366" customWidth="1"/>
    <col min="14866" max="14866" width="1.54296875" style="366" customWidth="1"/>
    <col min="14867" max="15093" width="10.54296875" style="366"/>
    <col min="15094" max="15094" width="1.54296875" style="366" customWidth="1"/>
    <col min="15095" max="15095" width="7.54296875" style="366" customWidth="1"/>
    <col min="15096" max="15096" width="2.54296875" style="366" customWidth="1"/>
    <col min="15097" max="15097" width="22.54296875" style="366" customWidth="1"/>
    <col min="15098" max="15098" width="5.81640625" style="366" customWidth="1"/>
    <col min="15099" max="15119" width="9.54296875" style="366" customWidth="1"/>
    <col min="15120" max="15120" width="9.453125" style="366" customWidth="1"/>
    <col min="15121" max="15121" width="10.453125" style="366" customWidth="1"/>
    <col min="15122" max="15122" width="1.54296875" style="366" customWidth="1"/>
    <col min="15123" max="15349" width="10.54296875" style="366"/>
    <col min="15350" max="15350" width="1.54296875" style="366" customWidth="1"/>
    <col min="15351" max="15351" width="7.54296875" style="366" customWidth="1"/>
    <col min="15352" max="15352" width="2.54296875" style="366" customWidth="1"/>
    <col min="15353" max="15353" width="22.54296875" style="366" customWidth="1"/>
    <col min="15354" max="15354" width="5.81640625" style="366" customWidth="1"/>
    <col min="15355" max="15375" width="9.54296875" style="366" customWidth="1"/>
    <col min="15376" max="15376" width="9.453125" style="366" customWidth="1"/>
    <col min="15377" max="15377" width="10.453125" style="366" customWidth="1"/>
    <col min="15378" max="15378" width="1.54296875" style="366" customWidth="1"/>
    <col min="15379" max="15605" width="10.54296875" style="366"/>
    <col min="15606" max="15606" width="1.54296875" style="366" customWidth="1"/>
    <col min="15607" max="15607" width="7.54296875" style="366" customWidth="1"/>
    <col min="15608" max="15608" width="2.54296875" style="366" customWidth="1"/>
    <col min="15609" max="15609" width="22.54296875" style="366" customWidth="1"/>
    <col min="15610" max="15610" width="5.81640625" style="366" customWidth="1"/>
    <col min="15611" max="15631" width="9.54296875" style="366" customWidth="1"/>
    <col min="15632" max="15632" width="9.453125" style="366" customWidth="1"/>
    <col min="15633" max="15633" width="10.453125" style="366" customWidth="1"/>
    <col min="15634" max="15634" width="1.54296875" style="366" customWidth="1"/>
    <col min="15635" max="15861" width="10.54296875" style="366"/>
    <col min="15862" max="15862" width="1.54296875" style="366" customWidth="1"/>
    <col min="15863" max="15863" width="7.54296875" style="366" customWidth="1"/>
    <col min="15864" max="15864" width="2.54296875" style="366" customWidth="1"/>
    <col min="15865" max="15865" width="22.54296875" style="366" customWidth="1"/>
    <col min="15866" max="15866" width="5.81640625" style="366" customWidth="1"/>
    <col min="15867" max="15887" width="9.54296875" style="366" customWidth="1"/>
    <col min="15888" max="15888" width="9.453125" style="366" customWidth="1"/>
    <col min="15889" max="15889" width="10.453125" style="366" customWidth="1"/>
    <col min="15890" max="15890" width="1.54296875" style="366" customWidth="1"/>
    <col min="15891" max="16117" width="10.54296875" style="366"/>
    <col min="16118" max="16118" width="1.54296875" style="366" customWidth="1"/>
    <col min="16119" max="16119" width="7.54296875" style="366" customWidth="1"/>
    <col min="16120" max="16120" width="2.54296875" style="366" customWidth="1"/>
    <col min="16121" max="16121" width="22.54296875" style="366" customWidth="1"/>
    <col min="16122" max="16122" width="5.81640625" style="366" customWidth="1"/>
    <col min="16123" max="16143" width="9.54296875" style="366" customWidth="1"/>
    <col min="16144" max="16144" width="9.453125" style="366" customWidth="1"/>
    <col min="16145" max="16145" width="10.453125" style="366" customWidth="1"/>
    <col min="16146" max="16146" width="1.54296875" style="366" customWidth="1"/>
    <col min="16147" max="16384" width="10.54296875" style="366"/>
  </cols>
  <sheetData>
    <row r="3" spans="2:21">
      <c r="B3" s="14" t="s">
        <v>687</v>
      </c>
    </row>
    <row r="4" spans="2:21">
      <c r="B4" s="366" t="s">
        <v>769</v>
      </c>
    </row>
    <row r="6" spans="2:21" ht="20.149999999999999" customHeight="1" thickBot="1">
      <c r="B6" s="367"/>
      <c r="C6" s="367"/>
      <c r="D6" s="368"/>
      <c r="E6" s="369"/>
      <c r="F6" s="367"/>
      <c r="G6" s="367"/>
      <c r="H6" s="367"/>
      <c r="I6" s="367"/>
      <c r="J6" s="367"/>
      <c r="K6" s="367"/>
      <c r="L6" s="367"/>
      <c r="M6" s="367"/>
      <c r="N6" s="367"/>
      <c r="O6" s="367"/>
      <c r="P6" s="367"/>
      <c r="S6" s="370"/>
      <c r="T6" s="370"/>
      <c r="U6" s="370" t="s">
        <v>770</v>
      </c>
    </row>
    <row r="7" spans="2:21" ht="10.9" customHeight="1">
      <c r="B7" s="371" t="s">
        <v>275</v>
      </c>
      <c r="C7" s="372" t="s">
        <v>688</v>
      </c>
      <c r="D7" s="373" t="s">
        <v>277</v>
      </c>
      <c r="E7" s="374" t="s">
        <v>278</v>
      </c>
      <c r="F7" s="375" t="s">
        <v>689</v>
      </c>
      <c r="G7" s="376"/>
      <c r="H7" s="376"/>
      <c r="I7" s="376"/>
      <c r="J7" s="375" t="s">
        <v>690</v>
      </c>
      <c r="K7" s="376"/>
      <c r="L7" s="376"/>
      <c r="M7" s="377"/>
      <c r="N7" s="375" t="s">
        <v>691</v>
      </c>
      <c r="O7" s="376"/>
      <c r="P7" s="375"/>
      <c r="Q7" s="378"/>
      <c r="R7" s="379" t="s">
        <v>692</v>
      </c>
      <c r="S7" s="376"/>
      <c r="T7" s="376"/>
      <c r="U7" s="380"/>
    </row>
    <row r="8" spans="2:21" ht="11.5" thickBot="1">
      <c r="B8" s="381"/>
      <c r="C8" s="382" t="s">
        <v>693</v>
      </c>
      <c r="D8" s="383"/>
      <c r="E8" s="384"/>
      <c r="F8" s="385" t="s">
        <v>767</v>
      </c>
      <c r="G8" s="386" t="s">
        <v>768</v>
      </c>
      <c r="H8" s="387" t="s">
        <v>696</v>
      </c>
      <c r="I8" s="387" t="s">
        <v>697</v>
      </c>
      <c r="J8" s="385" t="s">
        <v>767</v>
      </c>
      <c r="K8" s="386" t="s">
        <v>768</v>
      </c>
      <c r="L8" s="387" t="s">
        <v>698</v>
      </c>
      <c r="M8" s="385" t="s">
        <v>697</v>
      </c>
      <c r="N8" s="388" t="s">
        <v>767</v>
      </c>
      <c r="O8" s="386" t="s">
        <v>768</v>
      </c>
      <c r="P8" s="385" t="s">
        <v>698</v>
      </c>
      <c r="Q8" s="389" t="s">
        <v>699</v>
      </c>
      <c r="R8" s="390" t="s">
        <v>767</v>
      </c>
      <c r="S8" s="391" t="s">
        <v>768</v>
      </c>
      <c r="T8" s="391" t="s">
        <v>698</v>
      </c>
      <c r="U8" s="392" t="s">
        <v>699</v>
      </c>
    </row>
    <row r="9" spans="2:21" ht="12.65" customHeight="1">
      <c r="B9" s="393"/>
      <c r="C9" s="394"/>
      <c r="D9" s="395" t="s">
        <v>399</v>
      </c>
      <c r="E9" s="396" t="s">
        <v>700</v>
      </c>
      <c r="F9" s="397">
        <v>7159.6749999999993</v>
      </c>
      <c r="G9" s="398">
        <v>0</v>
      </c>
      <c r="H9" s="399">
        <v>7</v>
      </c>
      <c r="I9" s="400">
        <v>0</v>
      </c>
      <c r="J9" s="399">
        <v>1729.9449999999999</v>
      </c>
      <c r="K9" s="398">
        <v>0</v>
      </c>
      <c r="L9" s="399">
        <v>7</v>
      </c>
      <c r="M9" s="400">
        <v>0</v>
      </c>
      <c r="N9" s="402">
        <v>10.44</v>
      </c>
      <c r="O9" s="398">
        <v>0</v>
      </c>
      <c r="P9" s="399">
        <v>7</v>
      </c>
      <c r="Q9" s="400">
        <v>0</v>
      </c>
      <c r="R9" s="403">
        <v>8900.06</v>
      </c>
      <c r="S9" s="404">
        <v>0</v>
      </c>
      <c r="T9" s="399">
        <v>0</v>
      </c>
      <c r="U9" s="405">
        <v>0</v>
      </c>
    </row>
    <row r="10" spans="2:21" ht="12" customHeight="1">
      <c r="B10" s="406"/>
      <c r="C10" s="407">
        <v>1</v>
      </c>
      <c r="D10" s="408" t="s">
        <v>145</v>
      </c>
      <c r="E10" s="409" t="s">
        <v>287</v>
      </c>
      <c r="F10" s="410">
        <v>0</v>
      </c>
      <c r="G10" s="411">
        <v>0</v>
      </c>
      <c r="H10" s="412">
        <v>0</v>
      </c>
      <c r="I10" s="413"/>
      <c r="J10" s="414">
        <v>0</v>
      </c>
      <c r="K10" s="411">
        <v>0</v>
      </c>
      <c r="L10" s="412">
        <v>0</v>
      </c>
      <c r="M10" s="413"/>
      <c r="N10" s="414">
        <v>0</v>
      </c>
      <c r="O10" s="411">
        <v>0</v>
      </c>
      <c r="P10" s="412">
        <v>0</v>
      </c>
      <c r="Q10" s="413"/>
      <c r="R10" s="415">
        <v>0</v>
      </c>
      <c r="S10" s="414">
        <v>0</v>
      </c>
      <c r="T10" s="412">
        <v>0</v>
      </c>
      <c r="U10" s="416"/>
    </row>
    <row r="11" spans="2:21" ht="12" customHeight="1">
      <c r="B11" s="406" t="s">
        <v>701</v>
      </c>
      <c r="C11" s="407">
        <v>2</v>
      </c>
      <c r="D11" s="408" t="s">
        <v>146</v>
      </c>
      <c r="E11" s="409" t="s">
        <v>288</v>
      </c>
      <c r="F11" s="410">
        <v>404.4</v>
      </c>
      <c r="G11" s="411">
        <v>0</v>
      </c>
      <c r="H11" s="412">
        <v>1</v>
      </c>
      <c r="I11" s="413">
        <v>0</v>
      </c>
      <c r="J11" s="414">
        <v>0</v>
      </c>
      <c r="K11" s="411">
        <v>0</v>
      </c>
      <c r="L11" s="412">
        <v>1</v>
      </c>
      <c r="M11" s="413"/>
      <c r="N11" s="417">
        <v>0</v>
      </c>
      <c r="O11" s="412">
        <v>0</v>
      </c>
      <c r="P11" s="412">
        <v>1</v>
      </c>
      <c r="Q11" s="413"/>
      <c r="R11" s="418">
        <v>404.4</v>
      </c>
      <c r="S11" s="419">
        <v>0</v>
      </c>
      <c r="T11" s="412">
        <v>0</v>
      </c>
      <c r="U11" s="416">
        <v>0</v>
      </c>
    </row>
    <row r="12" spans="2:21" ht="12" customHeight="1">
      <c r="B12" s="406"/>
      <c r="C12" s="407">
        <v>3</v>
      </c>
      <c r="D12" s="408" t="s">
        <v>702</v>
      </c>
      <c r="E12" s="409" t="s">
        <v>703</v>
      </c>
      <c r="F12" s="410">
        <v>1.4179999999999999</v>
      </c>
      <c r="G12" s="411">
        <v>0</v>
      </c>
      <c r="H12" s="412">
        <v>1</v>
      </c>
      <c r="I12" s="413">
        <v>0</v>
      </c>
      <c r="J12" s="414">
        <v>89.906999999999996</v>
      </c>
      <c r="K12" s="411">
        <v>0</v>
      </c>
      <c r="L12" s="412">
        <v>1</v>
      </c>
      <c r="M12" s="413">
        <v>0</v>
      </c>
      <c r="N12" s="414">
        <v>0</v>
      </c>
      <c r="O12" s="411">
        <v>0</v>
      </c>
      <c r="P12" s="412">
        <v>1</v>
      </c>
      <c r="Q12" s="413"/>
      <c r="R12" s="418">
        <v>91.325000000000003</v>
      </c>
      <c r="S12" s="419">
        <v>0</v>
      </c>
      <c r="T12" s="412">
        <v>0</v>
      </c>
      <c r="U12" s="416">
        <v>0</v>
      </c>
    </row>
    <row r="13" spans="2:21" ht="12" customHeight="1">
      <c r="B13" s="420"/>
      <c r="C13" s="407">
        <v>4</v>
      </c>
      <c r="D13" s="408" t="s">
        <v>406</v>
      </c>
      <c r="E13" s="409"/>
      <c r="F13" s="410">
        <v>0</v>
      </c>
      <c r="G13" s="411">
        <v>0</v>
      </c>
      <c r="H13" s="412">
        <v>0</v>
      </c>
      <c r="I13" s="413"/>
      <c r="J13" s="414">
        <v>0</v>
      </c>
      <c r="K13" s="411">
        <v>0</v>
      </c>
      <c r="L13" s="412">
        <v>0</v>
      </c>
      <c r="M13" s="413"/>
      <c r="N13" s="414">
        <v>0</v>
      </c>
      <c r="O13" s="411">
        <v>0</v>
      </c>
      <c r="P13" s="412">
        <v>0</v>
      </c>
      <c r="Q13" s="413"/>
      <c r="R13" s="418">
        <v>0</v>
      </c>
      <c r="S13" s="419">
        <v>0</v>
      </c>
      <c r="T13" s="412">
        <v>0</v>
      </c>
      <c r="U13" s="416"/>
    </row>
    <row r="14" spans="2:21" ht="12" customHeight="1">
      <c r="B14" s="421"/>
      <c r="C14" s="422"/>
      <c r="D14" s="423" t="s">
        <v>290</v>
      </c>
      <c r="E14" s="424" t="s">
        <v>704</v>
      </c>
      <c r="F14" s="425">
        <v>124.333</v>
      </c>
      <c r="G14" s="426">
        <v>0</v>
      </c>
      <c r="H14" s="427">
        <v>8</v>
      </c>
      <c r="I14" s="428">
        <v>0</v>
      </c>
      <c r="J14" s="429">
        <v>0.5</v>
      </c>
      <c r="K14" s="426">
        <v>0</v>
      </c>
      <c r="L14" s="427">
        <v>8</v>
      </c>
      <c r="M14" s="428">
        <v>0</v>
      </c>
      <c r="N14" s="429">
        <v>13.75</v>
      </c>
      <c r="O14" s="426">
        <v>0</v>
      </c>
      <c r="P14" s="427">
        <v>8</v>
      </c>
      <c r="Q14" s="428">
        <v>0</v>
      </c>
      <c r="R14" s="430">
        <v>138.583</v>
      </c>
      <c r="S14" s="431">
        <v>0</v>
      </c>
      <c r="T14" s="427">
        <v>0</v>
      </c>
      <c r="U14" s="432">
        <v>0</v>
      </c>
    </row>
    <row r="15" spans="2:21" ht="12" customHeight="1">
      <c r="B15" s="433" t="s">
        <v>705</v>
      </c>
      <c r="C15" s="407">
        <v>5</v>
      </c>
      <c r="D15" s="408" t="s">
        <v>706</v>
      </c>
      <c r="E15" s="409" t="s">
        <v>707</v>
      </c>
      <c r="F15" s="410">
        <v>124.333</v>
      </c>
      <c r="G15" s="411">
        <v>0</v>
      </c>
      <c r="H15" s="412">
        <v>0</v>
      </c>
      <c r="I15" s="413">
        <v>0</v>
      </c>
      <c r="J15" s="414">
        <v>0</v>
      </c>
      <c r="K15" s="411">
        <v>0</v>
      </c>
      <c r="L15" s="412">
        <v>0</v>
      </c>
      <c r="M15" s="413"/>
      <c r="N15" s="414">
        <v>13.75</v>
      </c>
      <c r="O15" s="411">
        <v>0</v>
      </c>
      <c r="P15" s="412">
        <v>0</v>
      </c>
      <c r="Q15" s="413">
        <v>0</v>
      </c>
      <c r="R15" s="418">
        <v>138.083</v>
      </c>
      <c r="S15" s="419">
        <v>0</v>
      </c>
      <c r="T15" s="412">
        <v>0</v>
      </c>
      <c r="U15" s="416">
        <v>0</v>
      </c>
    </row>
    <row r="16" spans="2:21" ht="12" customHeight="1">
      <c r="B16" s="434"/>
      <c r="C16" s="407">
        <v>6</v>
      </c>
      <c r="D16" s="408" t="s">
        <v>150</v>
      </c>
      <c r="E16" s="409" t="s">
        <v>708</v>
      </c>
      <c r="F16" s="410">
        <v>0</v>
      </c>
      <c r="G16" s="411">
        <v>0</v>
      </c>
      <c r="H16" s="412">
        <v>0</v>
      </c>
      <c r="I16" s="413"/>
      <c r="J16" s="414">
        <v>0</v>
      </c>
      <c r="K16" s="411">
        <v>0</v>
      </c>
      <c r="L16" s="412">
        <v>0</v>
      </c>
      <c r="M16" s="413"/>
      <c r="N16" s="414">
        <v>0</v>
      </c>
      <c r="O16" s="411">
        <v>0</v>
      </c>
      <c r="P16" s="412">
        <v>0</v>
      </c>
      <c r="Q16" s="413"/>
      <c r="R16" s="418">
        <v>0</v>
      </c>
      <c r="S16" s="419">
        <v>0</v>
      </c>
      <c r="T16" s="412">
        <v>0</v>
      </c>
      <c r="U16" s="416"/>
    </row>
    <row r="17" spans="2:21" ht="12" customHeight="1">
      <c r="B17" s="435" t="s">
        <v>230</v>
      </c>
      <c r="C17" s="422">
        <v>7</v>
      </c>
      <c r="D17" s="423" t="s">
        <v>409</v>
      </c>
      <c r="E17" s="424" t="s">
        <v>709</v>
      </c>
      <c r="F17" s="425">
        <v>32.899000000000001</v>
      </c>
      <c r="G17" s="426">
        <v>0</v>
      </c>
      <c r="H17" s="427">
        <v>8</v>
      </c>
      <c r="I17" s="428">
        <v>0</v>
      </c>
      <c r="J17" s="429">
        <v>40.42</v>
      </c>
      <c r="K17" s="426">
        <v>2.5</v>
      </c>
      <c r="L17" s="427">
        <v>8</v>
      </c>
      <c r="M17" s="428">
        <v>6.185056902523503E-2</v>
      </c>
      <c r="N17" s="429">
        <v>126</v>
      </c>
      <c r="O17" s="426">
        <v>0</v>
      </c>
      <c r="P17" s="427">
        <v>8</v>
      </c>
      <c r="Q17" s="428">
        <v>0</v>
      </c>
      <c r="R17" s="430">
        <v>199.31900000000002</v>
      </c>
      <c r="S17" s="431">
        <v>2.5</v>
      </c>
      <c r="T17" s="427">
        <v>0</v>
      </c>
      <c r="U17" s="432">
        <v>1.2542707920469196E-2</v>
      </c>
    </row>
    <row r="18" spans="2:21" ht="12" customHeight="1">
      <c r="B18" s="435" t="s">
        <v>152</v>
      </c>
      <c r="C18" s="422">
        <v>8</v>
      </c>
      <c r="D18" s="423" t="s">
        <v>710</v>
      </c>
      <c r="E18" s="424" t="s">
        <v>711</v>
      </c>
      <c r="F18" s="425">
        <v>251774.32802999025</v>
      </c>
      <c r="G18" s="426">
        <v>782.0569031130168</v>
      </c>
      <c r="H18" s="427">
        <v>8</v>
      </c>
      <c r="I18" s="436">
        <v>3.1061820688083083E-3</v>
      </c>
      <c r="J18" s="429">
        <v>282184.07802999963</v>
      </c>
      <c r="K18" s="426">
        <v>4132.0405143207699</v>
      </c>
      <c r="L18" s="427">
        <v>8</v>
      </c>
      <c r="M18" s="436">
        <v>1.4643067543596429E-2</v>
      </c>
      <c r="N18" s="429">
        <v>8008127.0468499418</v>
      </c>
      <c r="O18" s="426">
        <v>26366.515063940155</v>
      </c>
      <c r="P18" s="427">
        <v>8</v>
      </c>
      <c r="Q18" s="436">
        <v>3.2924696261295737E-3</v>
      </c>
      <c r="R18" s="430">
        <v>8542085.4529099315</v>
      </c>
      <c r="S18" s="431">
        <v>31280.612481373941</v>
      </c>
      <c r="T18" s="427">
        <v>0</v>
      </c>
      <c r="U18" s="432">
        <v>3.6619409456642633E-3</v>
      </c>
    </row>
    <row r="19" spans="2:21" ht="12" customHeight="1">
      <c r="B19" s="435"/>
      <c r="C19" s="422"/>
      <c r="D19" s="423" t="s">
        <v>411</v>
      </c>
      <c r="E19" s="424" t="s">
        <v>712</v>
      </c>
      <c r="F19" s="425">
        <v>457081.69200205372</v>
      </c>
      <c r="G19" s="426">
        <v>284.96608727713607</v>
      </c>
      <c r="H19" s="427">
        <v>0</v>
      </c>
      <c r="I19" s="428">
        <v>6.2344673230940891E-4</v>
      </c>
      <c r="J19" s="429">
        <v>667831.3363025547</v>
      </c>
      <c r="K19" s="426">
        <v>456.19611520572903</v>
      </c>
      <c r="L19" s="427">
        <v>0</v>
      </c>
      <c r="M19" s="428">
        <v>6.83100792681363E-4</v>
      </c>
      <c r="N19" s="429">
        <v>29042.943209999998</v>
      </c>
      <c r="O19" s="426">
        <v>64.647089598257637</v>
      </c>
      <c r="P19" s="427">
        <v>0</v>
      </c>
      <c r="Q19" s="428">
        <v>2.2259138521469996E-3</v>
      </c>
      <c r="R19" s="430">
        <v>1153955.9715146085</v>
      </c>
      <c r="S19" s="431">
        <v>805.80929208112263</v>
      </c>
      <c r="T19" s="427">
        <v>0</v>
      </c>
      <c r="U19" s="432">
        <v>6.9830159206461676E-4</v>
      </c>
    </row>
    <row r="20" spans="2:21" ht="12" customHeight="1">
      <c r="B20" s="437"/>
      <c r="C20" s="407">
        <v>9</v>
      </c>
      <c r="D20" s="408" t="s">
        <v>154</v>
      </c>
      <c r="E20" s="409" t="s">
        <v>412</v>
      </c>
      <c r="F20" s="410">
        <v>31790.035033618457</v>
      </c>
      <c r="G20" s="411">
        <v>17.500167885297948</v>
      </c>
      <c r="H20" s="412">
        <v>8</v>
      </c>
      <c r="I20" s="413">
        <v>5.5049224912118687E-4</v>
      </c>
      <c r="J20" s="414">
        <v>15992.322426302901</v>
      </c>
      <c r="K20" s="411">
        <v>31.380251944210976</v>
      </c>
      <c r="L20" s="412">
        <v>8</v>
      </c>
      <c r="M20" s="413">
        <v>1.9622073084644186E-3</v>
      </c>
      <c r="N20" s="414">
        <v>4.9130000000000003</v>
      </c>
      <c r="O20" s="411">
        <v>0</v>
      </c>
      <c r="P20" s="412">
        <v>8</v>
      </c>
      <c r="Q20" s="413">
        <v>0</v>
      </c>
      <c r="R20" s="418">
        <v>47787.270459921361</v>
      </c>
      <c r="S20" s="419">
        <v>48.880419829508924</v>
      </c>
      <c r="T20" s="412">
        <v>0</v>
      </c>
      <c r="U20" s="416">
        <v>1.0228753255640407E-3</v>
      </c>
    </row>
    <row r="21" spans="2:21" ht="12" customHeight="1">
      <c r="B21" s="437"/>
      <c r="C21" s="407">
        <v>10</v>
      </c>
      <c r="D21" s="408" t="s">
        <v>155</v>
      </c>
      <c r="E21" s="409" t="s">
        <v>300</v>
      </c>
      <c r="F21" s="410">
        <v>3428.3056000000006</v>
      </c>
      <c r="G21" s="411">
        <v>1.2674061405046297</v>
      </c>
      <c r="H21" s="412">
        <v>8</v>
      </c>
      <c r="I21" s="413">
        <v>3.6968878751784251E-4</v>
      </c>
      <c r="J21" s="414">
        <v>1288.6889999999999</v>
      </c>
      <c r="K21" s="411">
        <v>1.786446511563196</v>
      </c>
      <c r="L21" s="412">
        <v>8</v>
      </c>
      <c r="M21" s="413">
        <v>1.3862510749786769E-3</v>
      </c>
      <c r="N21" s="414">
        <v>30.58</v>
      </c>
      <c r="O21" s="411">
        <v>0</v>
      </c>
      <c r="P21" s="412">
        <v>8</v>
      </c>
      <c r="Q21" s="413">
        <v>0</v>
      </c>
      <c r="R21" s="418">
        <v>4747.5745999999999</v>
      </c>
      <c r="S21" s="419">
        <v>3.0538526520678255</v>
      </c>
      <c r="T21" s="412">
        <v>0</v>
      </c>
      <c r="U21" s="416">
        <v>6.4324479536726517E-4</v>
      </c>
    </row>
    <row r="22" spans="2:21" ht="12" customHeight="1">
      <c r="B22" s="437"/>
      <c r="C22" s="407">
        <v>11</v>
      </c>
      <c r="D22" s="408" t="s">
        <v>156</v>
      </c>
      <c r="E22" s="409" t="s">
        <v>301</v>
      </c>
      <c r="F22" s="410">
        <v>19304.901760000001</v>
      </c>
      <c r="G22" s="411">
        <v>4.1678917431723175</v>
      </c>
      <c r="H22" s="412">
        <v>8</v>
      </c>
      <c r="I22" s="413">
        <v>2.1589810686362785E-4</v>
      </c>
      <c r="J22" s="414">
        <v>546.28268000000003</v>
      </c>
      <c r="K22" s="411">
        <v>0</v>
      </c>
      <c r="L22" s="412">
        <v>8</v>
      </c>
      <c r="M22" s="413">
        <v>0</v>
      </c>
      <c r="N22" s="414">
        <v>221.80215999999999</v>
      </c>
      <c r="O22" s="411">
        <v>0</v>
      </c>
      <c r="P22" s="412">
        <v>8</v>
      </c>
      <c r="Q22" s="413">
        <v>0</v>
      </c>
      <c r="R22" s="418">
        <v>20072.9866</v>
      </c>
      <c r="S22" s="419">
        <v>4.1678917431723175</v>
      </c>
      <c r="T22" s="412">
        <v>0</v>
      </c>
      <c r="U22" s="416">
        <v>2.0763685176635935E-4</v>
      </c>
    </row>
    <row r="23" spans="2:21" ht="12" customHeight="1">
      <c r="B23" s="437"/>
      <c r="C23" s="407">
        <v>12</v>
      </c>
      <c r="D23" s="408" t="s">
        <v>713</v>
      </c>
      <c r="E23" s="409" t="s">
        <v>302</v>
      </c>
      <c r="F23" s="410">
        <v>11437.992399999999</v>
      </c>
      <c r="G23" s="411">
        <v>33.132125747797772</v>
      </c>
      <c r="H23" s="412">
        <v>8</v>
      </c>
      <c r="I23" s="413">
        <v>2.8966731738515384E-3</v>
      </c>
      <c r="J23" s="414">
        <v>4140.8269999999993</v>
      </c>
      <c r="K23" s="411">
        <v>10.121839798613477</v>
      </c>
      <c r="L23" s="412">
        <v>8</v>
      </c>
      <c r="M23" s="413">
        <v>2.4444005505696031E-3</v>
      </c>
      <c r="N23" s="414">
        <v>579.9</v>
      </c>
      <c r="O23" s="411">
        <v>0</v>
      </c>
      <c r="P23" s="412">
        <v>8</v>
      </c>
      <c r="Q23" s="413">
        <v>0</v>
      </c>
      <c r="R23" s="418">
        <v>16158.719399999998</v>
      </c>
      <c r="S23" s="419">
        <v>43.253965546411251</v>
      </c>
      <c r="T23" s="412">
        <v>0</v>
      </c>
      <c r="U23" s="416">
        <v>2.676818903508607E-3</v>
      </c>
    </row>
    <row r="24" spans="2:21" ht="12" customHeight="1">
      <c r="B24" s="437"/>
      <c r="C24" s="407">
        <v>13</v>
      </c>
      <c r="D24" s="408" t="s">
        <v>158</v>
      </c>
      <c r="E24" s="409" t="s">
        <v>303</v>
      </c>
      <c r="F24" s="410">
        <v>1122.1221900000003</v>
      </c>
      <c r="G24" s="411">
        <v>1.420837992120811</v>
      </c>
      <c r="H24" s="412">
        <v>8</v>
      </c>
      <c r="I24" s="413">
        <v>1.266206126911019E-3</v>
      </c>
      <c r="J24" s="414">
        <v>1182.3887200000001</v>
      </c>
      <c r="K24" s="411">
        <v>5.3999999999999995</v>
      </c>
      <c r="L24" s="412">
        <v>8</v>
      </c>
      <c r="M24" s="413">
        <v>4.5670259777173781E-3</v>
      </c>
      <c r="N24" s="414">
        <v>90.459639999999993</v>
      </c>
      <c r="O24" s="411">
        <v>0</v>
      </c>
      <c r="P24" s="412">
        <v>8</v>
      </c>
      <c r="Q24" s="413">
        <v>0</v>
      </c>
      <c r="R24" s="418">
        <v>2394.9705500000005</v>
      </c>
      <c r="S24" s="419">
        <v>6.8208379921208104</v>
      </c>
      <c r="T24" s="412">
        <v>0</v>
      </c>
      <c r="U24" s="416">
        <v>2.8479840773494311E-3</v>
      </c>
    </row>
    <row r="25" spans="2:21" ht="12" customHeight="1">
      <c r="B25" s="437"/>
      <c r="C25" s="407">
        <v>14</v>
      </c>
      <c r="D25" s="408" t="s">
        <v>231</v>
      </c>
      <c r="E25" s="409" t="s">
        <v>304</v>
      </c>
      <c r="F25" s="410">
        <v>123383.41381000001</v>
      </c>
      <c r="G25" s="411">
        <v>30.241741880031309</v>
      </c>
      <c r="H25" s="412">
        <v>8</v>
      </c>
      <c r="I25" s="438">
        <v>2.4510378620744782E-4</v>
      </c>
      <c r="J25" s="414">
        <v>13151.174000000003</v>
      </c>
      <c r="K25" s="411">
        <v>0.05</v>
      </c>
      <c r="L25" s="412">
        <v>8</v>
      </c>
      <c r="M25" s="438">
        <v>3.8019419406967008E-6</v>
      </c>
      <c r="N25" s="414">
        <v>32.668300000000002</v>
      </c>
      <c r="O25" s="411">
        <v>4.4271926501846465E-3</v>
      </c>
      <c r="P25" s="412">
        <v>8</v>
      </c>
      <c r="Q25" s="438">
        <v>1.3551952964141527E-4</v>
      </c>
      <c r="R25" s="418">
        <v>136567.25611000002</v>
      </c>
      <c r="S25" s="419">
        <v>30.296169072681494</v>
      </c>
      <c r="T25" s="412">
        <v>0</v>
      </c>
      <c r="U25" s="416">
        <v>2.2184065152688591E-4</v>
      </c>
    </row>
    <row r="26" spans="2:21" ht="12" customHeight="1">
      <c r="B26" s="437"/>
      <c r="C26" s="407">
        <v>15</v>
      </c>
      <c r="D26" s="408" t="s">
        <v>160</v>
      </c>
      <c r="E26" s="409" t="s">
        <v>305</v>
      </c>
      <c r="F26" s="410">
        <v>10276.814579999998</v>
      </c>
      <c r="G26" s="411">
        <v>0.33220932193593383</v>
      </c>
      <c r="H26" s="412">
        <v>8</v>
      </c>
      <c r="I26" s="438">
        <v>3.2326098651468893E-5</v>
      </c>
      <c r="J26" s="414">
        <v>2.7676400000000001</v>
      </c>
      <c r="K26" s="411">
        <v>0</v>
      </c>
      <c r="L26" s="412">
        <v>8</v>
      </c>
      <c r="M26" s="438">
        <v>0</v>
      </c>
      <c r="N26" s="414">
        <v>8.7351799999999997</v>
      </c>
      <c r="O26" s="411">
        <v>0</v>
      </c>
      <c r="P26" s="412">
        <v>8</v>
      </c>
      <c r="Q26" s="438">
        <v>0</v>
      </c>
      <c r="R26" s="418">
        <v>10288.317399999998</v>
      </c>
      <c r="S26" s="419">
        <v>0.33220932193593383</v>
      </c>
      <c r="T26" s="412">
        <v>0</v>
      </c>
      <c r="U26" s="416">
        <v>3.2289956561403704E-5</v>
      </c>
    </row>
    <row r="27" spans="2:21" ht="12" customHeight="1">
      <c r="B27" s="437"/>
      <c r="C27" s="407">
        <v>16</v>
      </c>
      <c r="D27" s="408" t="s">
        <v>161</v>
      </c>
      <c r="E27" s="409" t="s">
        <v>306</v>
      </c>
      <c r="F27" s="410">
        <v>36782.998140000018</v>
      </c>
      <c r="G27" s="411">
        <v>46.85125211050029</v>
      </c>
      <c r="H27" s="412">
        <v>8</v>
      </c>
      <c r="I27" s="413">
        <v>1.2737203186151227E-3</v>
      </c>
      <c r="J27" s="414">
        <v>11988.743049999997</v>
      </c>
      <c r="K27" s="411">
        <v>91.176176586748312</v>
      </c>
      <c r="L27" s="412">
        <v>8</v>
      </c>
      <c r="M27" s="413">
        <v>7.6051489473492667E-3</v>
      </c>
      <c r="N27" s="414">
        <v>60.385429999999999</v>
      </c>
      <c r="O27" s="411">
        <v>2.7037582568963789E-3</v>
      </c>
      <c r="P27" s="412">
        <v>8</v>
      </c>
      <c r="Q27" s="413">
        <v>4.4775010410563922E-5</v>
      </c>
      <c r="R27" s="418">
        <v>48832.126620000017</v>
      </c>
      <c r="S27" s="419">
        <v>138.03013245550551</v>
      </c>
      <c r="T27" s="412">
        <v>0</v>
      </c>
      <c r="U27" s="416">
        <v>2.8266254617502762E-3</v>
      </c>
    </row>
    <row r="28" spans="2:21" ht="12" customHeight="1">
      <c r="B28" s="437"/>
      <c r="C28" s="407">
        <v>17</v>
      </c>
      <c r="D28" s="408" t="s">
        <v>162</v>
      </c>
      <c r="E28" s="409" t="s">
        <v>307</v>
      </c>
      <c r="F28" s="410">
        <v>1090.931</v>
      </c>
      <c r="G28" s="411">
        <v>3.467172352961239E-2</v>
      </c>
      <c r="H28" s="412">
        <v>8</v>
      </c>
      <c r="I28" s="413">
        <v>3.1781774951497748E-5</v>
      </c>
      <c r="J28" s="414">
        <v>27815.539000000001</v>
      </c>
      <c r="K28" s="411">
        <v>0.53</v>
      </c>
      <c r="L28" s="412">
        <v>8</v>
      </c>
      <c r="M28" s="413">
        <v>1.9054097783257051E-5</v>
      </c>
      <c r="N28" s="414">
        <v>35.21</v>
      </c>
      <c r="O28" s="411">
        <v>0</v>
      </c>
      <c r="P28" s="412">
        <v>8</v>
      </c>
      <c r="Q28" s="413">
        <v>0</v>
      </c>
      <c r="R28" s="418">
        <v>28941.68</v>
      </c>
      <c r="S28" s="419">
        <v>0.56467172352961237</v>
      </c>
      <c r="T28" s="412">
        <v>0</v>
      </c>
      <c r="U28" s="416">
        <v>1.9510675383378311E-5</v>
      </c>
    </row>
    <row r="29" spans="2:21" ht="12" customHeight="1">
      <c r="B29" s="437" t="s">
        <v>232</v>
      </c>
      <c r="C29" s="407">
        <v>18</v>
      </c>
      <c r="D29" s="408" t="s">
        <v>714</v>
      </c>
      <c r="E29" s="409" t="s">
        <v>308</v>
      </c>
      <c r="F29" s="410">
        <v>61021.853300000002</v>
      </c>
      <c r="G29" s="411">
        <v>4.8108163548837926</v>
      </c>
      <c r="H29" s="412">
        <v>8</v>
      </c>
      <c r="I29" s="413">
        <v>7.8837598249147125E-5</v>
      </c>
      <c r="J29" s="414">
        <v>603.11671999999976</v>
      </c>
      <c r="K29" s="411">
        <v>2.0686686753465038</v>
      </c>
      <c r="L29" s="412">
        <v>8</v>
      </c>
      <c r="M29" s="413">
        <v>3.4299640629205314E-3</v>
      </c>
      <c r="N29" s="414">
        <v>53.134999999999998</v>
      </c>
      <c r="O29" s="411">
        <v>0</v>
      </c>
      <c r="P29" s="412">
        <v>8</v>
      </c>
      <c r="Q29" s="413">
        <v>0</v>
      </c>
      <c r="R29" s="418">
        <v>61678.105020000003</v>
      </c>
      <c r="S29" s="419">
        <v>6.8794850302302963</v>
      </c>
      <c r="T29" s="412">
        <v>0</v>
      </c>
      <c r="U29" s="416">
        <v>1.1153852778063667E-4</v>
      </c>
    </row>
    <row r="30" spans="2:21" ht="12" customHeight="1">
      <c r="B30" s="437"/>
      <c r="C30" s="407">
        <v>19</v>
      </c>
      <c r="D30" s="408" t="s">
        <v>164</v>
      </c>
      <c r="E30" s="409" t="s">
        <v>309</v>
      </c>
      <c r="F30" s="410">
        <v>38126.296480000005</v>
      </c>
      <c r="G30" s="411">
        <v>76.138568450804925</v>
      </c>
      <c r="H30" s="412">
        <v>8</v>
      </c>
      <c r="I30" s="413">
        <v>1.9970092949034559E-3</v>
      </c>
      <c r="J30" s="414">
        <v>571.00443999999993</v>
      </c>
      <c r="K30" s="411">
        <v>3.2685922943255954</v>
      </c>
      <c r="L30" s="412">
        <v>8</v>
      </c>
      <c r="M30" s="413">
        <v>5.7242852513118741E-3</v>
      </c>
      <c r="N30" s="414">
        <v>1.66</v>
      </c>
      <c r="O30" s="411">
        <v>0</v>
      </c>
      <c r="P30" s="412">
        <v>8</v>
      </c>
      <c r="Q30" s="413">
        <v>0</v>
      </c>
      <c r="R30" s="418">
        <v>38698.960920000005</v>
      </c>
      <c r="S30" s="419">
        <v>79.407160745130525</v>
      </c>
      <c r="T30" s="412">
        <v>0</v>
      </c>
      <c r="U30" s="416">
        <v>2.0519197119861715E-3</v>
      </c>
    </row>
    <row r="31" spans="2:21" ht="12" customHeight="1">
      <c r="B31" s="437"/>
      <c r="C31" s="407">
        <v>20</v>
      </c>
      <c r="D31" s="408" t="s">
        <v>165</v>
      </c>
      <c r="E31" s="409" t="s">
        <v>310</v>
      </c>
      <c r="F31" s="410">
        <v>1837.5726999999999</v>
      </c>
      <c r="G31" s="411">
        <v>0.70754781797902844</v>
      </c>
      <c r="H31" s="412">
        <v>8</v>
      </c>
      <c r="I31" s="413">
        <v>3.8504480284182961E-4</v>
      </c>
      <c r="J31" s="414">
        <v>2.3359999999999999</v>
      </c>
      <c r="K31" s="411">
        <v>0</v>
      </c>
      <c r="L31" s="412">
        <v>8</v>
      </c>
      <c r="M31" s="413">
        <v>0</v>
      </c>
      <c r="N31" s="414">
        <v>0</v>
      </c>
      <c r="O31" s="411">
        <v>0</v>
      </c>
      <c r="P31" s="412">
        <v>8</v>
      </c>
      <c r="Q31" s="413"/>
      <c r="R31" s="418">
        <v>1839.9087</v>
      </c>
      <c r="S31" s="419">
        <v>0.70754781797902844</v>
      </c>
      <c r="T31" s="412">
        <v>0</v>
      </c>
      <c r="U31" s="416">
        <v>3.8455593909579778E-4</v>
      </c>
    </row>
    <row r="32" spans="2:21" ht="12" customHeight="1">
      <c r="B32" s="437"/>
      <c r="C32" s="407">
        <v>21</v>
      </c>
      <c r="D32" s="408" t="s">
        <v>228</v>
      </c>
      <c r="E32" s="409" t="s">
        <v>311</v>
      </c>
      <c r="F32" s="410">
        <v>5825.1782000000003</v>
      </c>
      <c r="G32" s="411">
        <v>7.8664929736515079</v>
      </c>
      <c r="H32" s="412">
        <v>8</v>
      </c>
      <c r="I32" s="413">
        <v>1.3504295840514385E-3</v>
      </c>
      <c r="J32" s="414">
        <v>496267.59638625185</v>
      </c>
      <c r="K32" s="411">
        <v>85.480986394529893</v>
      </c>
      <c r="L32" s="412">
        <v>8</v>
      </c>
      <c r="M32" s="413">
        <v>1.7224776918136494E-4</v>
      </c>
      <c r="N32" s="414">
        <v>24332.725200000001</v>
      </c>
      <c r="O32" s="411">
        <v>59.986058498098643</v>
      </c>
      <c r="P32" s="412">
        <v>8</v>
      </c>
      <c r="Q32" s="413">
        <v>2.4652420970133933E-3</v>
      </c>
      <c r="R32" s="418">
        <v>526425.49978625192</v>
      </c>
      <c r="S32" s="419">
        <v>153.33353786628004</v>
      </c>
      <c r="T32" s="412">
        <v>0</v>
      </c>
      <c r="U32" s="416">
        <v>2.9127300620608061E-4</v>
      </c>
    </row>
    <row r="33" spans="2:21" ht="12" customHeight="1">
      <c r="B33" s="437"/>
      <c r="C33" s="407">
        <v>22</v>
      </c>
      <c r="D33" s="408" t="s">
        <v>167</v>
      </c>
      <c r="E33" s="409" t="s">
        <v>312</v>
      </c>
      <c r="F33" s="410">
        <v>5461.4726400000027</v>
      </c>
      <c r="G33" s="411">
        <v>2.0549341055790555</v>
      </c>
      <c r="H33" s="412">
        <v>8</v>
      </c>
      <c r="I33" s="413">
        <v>3.7626007508096836E-4</v>
      </c>
      <c r="J33" s="414">
        <v>50153.292319999993</v>
      </c>
      <c r="K33" s="411">
        <v>105.67611824004835</v>
      </c>
      <c r="L33" s="412">
        <v>8</v>
      </c>
      <c r="M33" s="413">
        <v>2.107062435019986E-3</v>
      </c>
      <c r="N33" s="414">
        <v>1287.1510900000001</v>
      </c>
      <c r="O33" s="411">
        <v>0</v>
      </c>
      <c r="P33" s="412">
        <v>8</v>
      </c>
      <c r="Q33" s="413">
        <v>0</v>
      </c>
      <c r="R33" s="418">
        <v>56901.916049999993</v>
      </c>
      <c r="S33" s="419">
        <v>107.7310523456274</v>
      </c>
      <c r="T33" s="412">
        <v>0</v>
      </c>
      <c r="U33" s="416">
        <v>1.893276357354357E-3</v>
      </c>
    </row>
    <row r="34" spans="2:21" ht="12" customHeight="1">
      <c r="B34" s="437"/>
      <c r="C34" s="407">
        <v>23</v>
      </c>
      <c r="D34" s="408" t="s">
        <v>168</v>
      </c>
      <c r="E34" s="409" t="s">
        <v>313</v>
      </c>
      <c r="F34" s="410">
        <v>2397.6506199999994</v>
      </c>
      <c r="G34" s="411">
        <v>33.607243002363518</v>
      </c>
      <c r="H34" s="412">
        <v>8</v>
      </c>
      <c r="I34" s="413">
        <v>1.4016739020284583E-2</v>
      </c>
      <c r="J34" s="414">
        <v>3570.1119599999997</v>
      </c>
      <c r="K34" s="411">
        <v>12.112540101981638</v>
      </c>
      <c r="L34" s="412">
        <v>8</v>
      </c>
      <c r="M34" s="413">
        <v>3.3927619743280095E-3</v>
      </c>
      <c r="N34" s="414">
        <v>37.29777</v>
      </c>
      <c r="O34" s="411">
        <v>0</v>
      </c>
      <c r="P34" s="412">
        <v>8</v>
      </c>
      <c r="Q34" s="413">
        <v>0</v>
      </c>
      <c r="R34" s="418">
        <v>6005.0603499999988</v>
      </c>
      <c r="S34" s="419">
        <v>45.719783104345154</v>
      </c>
      <c r="T34" s="412">
        <v>0</v>
      </c>
      <c r="U34" s="416">
        <v>7.6135426522974349E-3</v>
      </c>
    </row>
    <row r="35" spans="2:21" ht="12" customHeight="1">
      <c r="B35" s="437"/>
      <c r="C35" s="407">
        <v>24</v>
      </c>
      <c r="D35" s="408" t="s">
        <v>169</v>
      </c>
      <c r="E35" s="409" t="s">
        <v>314</v>
      </c>
      <c r="F35" s="410">
        <v>9383.2644</v>
      </c>
      <c r="G35" s="411">
        <v>3.4742197208533692</v>
      </c>
      <c r="H35" s="412">
        <v>8</v>
      </c>
      <c r="I35" s="413">
        <v>3.702570419792678E-4</v>
      </c>
      <c r="J35" s="414">
        <v>11903.945200000002</v>
      </c>
      <c r="K35" s="411">
        <v>6.6804439586323241</v>
      </c>
      <c r="L35" s="412">
        <v>8</v>
      </c>
      <c r="M35" s="413">
        <v>5.6119579235229707E-4</v>
      </c>
      <c r="N35" s="414">
        <v>365.25283999999999</v>
      </c>
      <c r="O35" s="411">
        <v>0.77336230216492785</v>
      </c>
      <c r="P35" s="412">
        <v>8</v>
      </c>
      <c r="Q35" s="413">
        <v>2.1173341243970285E-3</v>
      </c>
      <c r="R35" s="418">
        <v>21652.462440000003</v>
      </c>
      <c r="S35" s="419">
        <v>10.928025981650622</v>
      </c>
      <c r="T35" s="412">
        <v>0</v>
      </c>
      <c r="U35" s="416">
        <v>5.0470130184650816E-4</v>
      </c>
    </row>
    <row r="36" spans="2:21" ht="12" customHeight="1">
      <c r="B36" s="437"/>
      <c r="C36" s="407">
        <v>25</v>
      </c>
      <c r="D36" s="408" t="s">
        <v>170</v>
      </c>
      <c r="E36" s="409" t="s">
        <v>315</v>
      </c>
      <c r="F36" s="410">
        <v>1435.7702999999999</v>
      </c>
      <c r="G36" s="411">
        <v>0.51527879699302637</v>
      </c>
      <c r="H36" s="412">
        <v>8</v>
      </c>
      <c r="I36" s="413">
        <v>3.588866526860365E-4</v>
      </c>
      <c r="J36" s="414">
        <v>1279.7829999999999</v>
      </c>
      <c r="K36" s="411">
        <v>0</v>
      </c>
      <c r="L36" s="412">
        <v>8</v>
      </c>
      <c r="M36" s="413">
        <v>0</v>
      </c>
      <c r="N36" s="414">
        <v>17.358000000000001</v>
      </c>
      <c r="O36" s="411">
        <v>0</v>
      </c>
      <c r="P36" s="412">
        <v>8</v>
      </c>
      <c r="Q36" s="413">
        <v>0</v>
      </c>
      <c r="R36" s="418">
        <v>2732.9112999999998</v>
      </c>
      <c r="S36" s="419">
        <v>0.51527879699302637</v>
      </c>
      <c r="T36" s="412">
        <v>0</v>
      </c>
      <c r="U36" s="416">
        <v>1.8854574496912009E-4</v>
      </c>
    </row>
    <row r="37" spans="2:21" ht="12" customHeight="1">
      <c r="B37" s="437"/>
      <c r="C37" s="407">
        <v>26</v>
      </c>
      <c r="D37" s="408" t="s">
        <v>171</v>
      </c>
      <c r="E37" s="409" t="s">
        <v>316</v>
      </c>
      <c r="F37" s="410">
        <v>3985.9831900000004</v>
      </c>
      <c r="G37" s="411">
        <v>1.4604620600451481</v>
      </c>
      <c r="H37" s="412">
        <v>8</v>
      </c>
      <c r="I37" s="413">
        <v>3.6639945289010313E-4</v>
      </c>
      <c r="J37" s="414">
        <v>1063.4216999999999</v>
      </c>
      <c r="K37" s="411">
        <v>1.0250654294874628</v>
      </c>
      <c r="L37" s="412">
        <v>8</v>
      </c>
      <c r="M37" s="413">
        <v>9.6393126968112738E-4</v>
      </c>
      <c r="N37" s="414">
        <v>328.53910000000002</v>
      </c>
      <c r="O37" s="411">
        <v>0</v>
      </c>
      <c r="P37" s="412">
        <v>8</v>
      </c>
      <c r="Q37" s="413">
        <v>0</v>
      </c>
      <c r="R37" s="418">
        <v>5377.9439899999998</v>
      </c>
      <c r="S37" s="419">
        <v>2.4855274895326112</v>
      </c>
      <c r="T37" s="412">
        <v>0</v>
      </c>
      <c r="U37" s="416">
        <v>4.6217057934301977E-4</v>
      </c>
    </row>
    <row r="38" spans="2:21" ht="12" customHeight="1">
      <c r="B38" s="437"/>
      <c r="C38" s="407">
        <v>27</v>
      </c>
      <c r="D38" s="408" t="s">
        <v>172</v>
      </c>
      <c r="E38" s="409" t="s">
        <v>317</v>
      </c>
      <c r="F38" s="410">
        <v>3117.2051699999997</v>
      </c>
      <c r="G38" s="411">
        <v>1.0936516033120659E-2</v>
      </c>
      <c r="H38" s="412">
        <v>8</v>
      </c>
      <c r="I38" s="413">
        <v>3.5084363834545612E-6</v>
      </c>
      <c r="J38" s="414">
        <v>504.22366</v>
      </c>
      <c r="K38" s="411">
        <v>0</v>
      </c>
      <c r="L38" s="412">
        <v>8</v>
      </c>
      <c r="M38" s="413">
        <v>0</v>
      </c>
      <c r="N38" s="414">
        <v>26.097999999999999</v>
      </c>
      <c r="O38" s="411">
        <v>3.806</v>
      </c>
      <c r="P38" s="412">
        <v>8</v>
      </c>
      <c r="Q38" s="413">
        <v>0.14583492987968427</v>
      </c>
      <c r="R38" s="418">
        <v>3647.5268299999998</v>
      </c>
      <c r="S38" s="419">
        <v>3.8169365160331208</v>
      </c>
      <c r="T38" s="412">
        <v>0</v>
      </c>
      <c r="U38" s="416">
        <v>1.0464450829092656E-3</v>
      </c>
    </row>
    <row r="39" spans="2:21" ht="12" customHeight="1">
      <c r="B39" s="437"/>
      <c r="C39" s="407">
        <v>28</v>
      </c>
      <c r="D39" s="408" t="s">
        <v>173</v>
      </c>
      <c r="E39" s="409" t="s">
        <v>318</v>
      </c>
      <c r="F39" s="410">
        <v>10442.743308435131</v>
      </c>
      <c r="G39" s="411">
        <v>1.2542391370516359</v>
      </c>
      <c r="H39" s="412">
        <v>8</v>
      </c>
      <c r="I39" s="413">
        <v>1.2010628816649393E-4</v>
      </c>
      <c r="J39" s="414">
        <v>377.89249999999987</v>
      </c>
      <c r="K39" s="411">
        <v>1.3484571121847753</v>
      </c>
      <c r="L39" s="412">
        <v>8</v>
      </c>
      <c r="M39" s="413">
        <v>3.5683616694821298E-3</v>
      </c>
      <c r="N39" s="414">
        <v>498.91636</v>
      </c>
      <c r="O39" s="411">
        <v>7.1062482346463023E-4</v>
      </c>
      <c r="P39" s="412">
        <v>8</v>
      </c>
      <c r="Q39" s="413">
        <v>1.4243365831191228E-6</v>
      </c>
      <c r="R39" s="418">
        <v>11319.55216843513</v>
      </c>
      <c r="S39" s="419">
        <v>2.6034068740598757</v>
      </c>
      <c r="T39" s="412">
        <v>0</v>
      </c>
      <c r="U39" s="416">
        <v>2.2999203814083252E-4</v>
      </c>
    </row>
    <row r="40" spans="2:21" ht="12" customHeight="1">
      <c r="B40" s="437"/>
      <c r="C40" s="407">
        <v>29</v>
      </c>
      <c r="D40" s="408" t="s">
        <v>174</v>
      </c>
      <c r="E40" s="409" t="s">
        <v>319</v>
      </c>
      <c r="F40" s="410">
        <v>7621.0378399999963</v>
      </c>
      <c r="G40" s="411">
        <v>6.199747560655684</v>
      </c>
      <c r="H40" s="412">
        <v>8</v>
      </c>
      <c r="I40" s="413">
        <v>8.1350436657268805E-4</v>
      </c>
      <c r="J40" s="414">
        <v>4548.48092</v>
      </c>
      <c r="K40" s="411">
        <v>8.6518234286648603</v>
      </c>
      <c r="L40" s="412">
        <v>8</v>
      </c>
      <c r="M40" s="413">
        <v>1.9021347084522584E-3</v>
      </c>
      <c r="N40" s="414">
        <v>251.01264</v>
      </c>
      <c r="O40" s="411">
        <v>7.3827222263516651E-2</v>
      </c>
      <c r="P40" s="412">
        <v>8</v>
      </c>
      <c r="Q40" s="413">
        <v>2.9411754827771483E-4</v>
      </c>
      <c r="R40" s="418">
        <v>12420.531399999996</v>
      </c>
      <c r="S40" s="419">
        <v>14.925398211584062</v>
      </c>
      <c r="T40" s="412">
        <v>0</v>
      </c>
      <c r="U40" s="416">
        <v>1.2016714688700089E-3</v>
      </c>
    </row>
    <row r="41" spans="2:21" ht="12" customHeight="1">
      <c r="B41" s="437"/>
      <c r="C41" s="407">
        <v>30</v>
      </c>
      <c r="D41" s="408" t="s">
        <v>175</v>
      </c>
      <c r="E41" s="409" t="s">
        <v>320</v>
      </c>
      <c r="F41" s="439">
        <v>3127.50974</v>
      </c>
      <c r="G41" s="440">
        <v>1.4129723415047208</v>
      </c>
      <c r="H41" s="412">
        <v>8</v>
      </c>
      <c r="I41" s="413">
        <v>4.5178831049930509E-4</v>
      </c>
      <c r="J41" s="441">
        <v>199.53392000000002</v>
      </c>
      <c r="K41" s="440">
        <v>3.0374135311516774E-2</v>
      </c>
      <c r="L41" s="412">
        <v>8</v>
      </c>
      <c r="M41" s="413">
        <v>1.5222542268260338E-4</v>
      </c>
      <c r="N41" s="441">
        <v>593.92949999999996</v>
      </c>
      <c r="O41" s="440">
        <v>0</v>
      </c>
      <c r="P41" s="412">
        <v>8</v>
      </c>
      <c r="Q41" s="413">
        <v>0</v>
      </c>
      <c r="R41" s="442">
        <v>3920.9731599999996</v>
      </c>
      <c r="S41" s="441">
        <v>1.4433464768162376</v>
      </c>
      <c r="T41" s="412">
        <v>0</v>
      </c>
      <c r="U41" s="416">
        <v>3.6810924684223999E-4</v>
      </c>
    </row>
    <row r="42" spans="2:21" ht="12" customHeight="1">
      <c r="B42" s="437"/>
      <c r="C42" s="407">
        <v>31</v>
      </c>
      <c r="D42" s="408" t="s">
        <v>176</v>
      </c>
      <c r="E42" s="409" t="s">
        <v>321</v>
      </c>
      <c r="F42" s="439">
        <v>18157.545969999996</v>
      </c>
      <c r="G42" s="440">
        <v>1.8092460630421257</v>
      </c>
      <c r="H42" s="412">
        <v>8</v>
      </c>
      <c r="I42" s="413">
        <v>9.9641552114551862E-5</v>
      </c>
      <c r="J42" s="414">
        <v>2381.7460600000009</v>
      </c>
      <c r="K42" s="440">
        <v>33.62333059408018</v>
      </c>
      <c r="L42" s="412">
        <v>8</v>
      </c>
      <c r="M42" s="413">
        <v>1.411709298432939E-2</v>
      </c>
      <c r="N42" s="444">
        <v>155.79900000000001</v>
      </c>
      <c r="O42" s="440">
        <v>0</v>
      </c>
      <c r="P42" s="412">
        <v>8</v>
      </c>
      <c r="Q42" s="413">
        <v>0</v>
      </c>
      <c r="R42" s="415">
        <v>20695.091029999996</v>
      </c>
      <c r="S42" s="414">
        <v>35.432576657122304</v>
      </c>
      <c r="T42" s="412">
        <v>0</v>
      </c>
      <c r="U42" s="416">
        <v>1.7121247065672999E-3</v>
      </c>
    </row>
    <row r="43" spans="2:21" ht="12" customHeight="1">
      <c r="B43" s="437"/>
      <c r="C43" s="407">
        <v>32</v>
      </c>
      <c r="D43" s="408" t="s">
        <v>229</v>
      </c>
      <c r="E43" s="409" t="s">
        <v>322</v>
      </c>
      <c r="F43" s="410">
        <v>46523.09363000009</v>
      </c>
      <c r="G43" s="411">
        <v>8.6950778308048235</v>
      </c>
      <c r="H43" s="412">
        <v>8</v>
      </c>
      <c r="I43" s="413">
        <v>1.868981005424339E-4</v>
      </c>
      <c r="J43" s="414">
        <v>18296.118000000009</v>
      </c>
      <c r="K43" s="411">
        <v>55.784999999999997</v>
      </c>
      <c r="L43" s="412">
        <v>8</v>
      </c>
      <c r="M43" s="413">
        <v>3.0490074451859114E-3</v>
      </c>
      <c r="N43" s="414">
        <v>29.414999999999999</v>
      </c>
      <c r="O43" s="411">
        <v>0</v>
      </c>
      <c r="P43" s="412">
        <v>8</v>
      </c>
      <c r="Q43" s="413">
        <v>0</v>
      </c>
      <c r="R43" s="418">
        <v>64848.626630000101</v>
      </c>
      <c r="S43" s="419">
        <v>64.480077830804817</v>
      </c>
      <c r="T43" s="412">
        <v>0</v>
      </c>
      <c r="U43" s="416">
        <v>9.9431678327903416E-4</v>
      </c>
    </row>
    <row r="44" spans="2:21" ht="12" customHeight="1">
      <c r="B44" s="435"/>
      <c r="C44" s="422"/>
      <c r="D44" s="445" t="s">
        <v>413</v>
      </c>
      <c r="E44" s="424" t="s">
        <v>715</v>
      </c>
      <c r="F44" s="425">
        <v>1040.2994800000001</v>
      </c>
      <c r="G44" s="426">
        <v>1.1782103894429716</v>
      </c>
      <c r="H44" s="427">
        <v>0</v>
      </c>
      <c r="I44" s="428">
        <v>1.1325684690748586E-3</v>
      </c>
      <c r="J44" s="429">
        <v>14985.732040000001</v>
      </c>
      <c r="K44" s="426">
        <v>3.758060090088708</v>
      </c>
      <c r="L44" s="427">
        <v>0</v>
      </c>
      <c r="M44" s="428">
        <v>2.5077587668441371E-4</v>
      </c>
      <c r="N44" s="429">
        <v>1182.1059999999998</v>
      </c>
      <c r="O44" s="426">
        <v>1.8877917631724439</v>
      </c>
      <c r="P44" s="427">
        <v>0</v>
      </c>
      <c r="Q44" s="428">
        <v>1.5969733367163725E-3</v>
      </c>
      <c r="R44" s="430">
        <v>17208.13752</v>
      </c>
      <c r="S44" s="431">
        <v>6.8240622427041231</v>
      </c>
      <c r="T44" s="427">
        <v>0</v>
      </c>
      <c r="U44" s="432">
        <v>3.9656018757247373E-4</v>
      </c>
    </row>
    <row r="45" spans="2:21" ht="12" customHeight="1">
      <c r="B45" s="437" t="s">
        <v>323</v>
      </c>
      <c r="C45" s="407">
        <v>33</v>
      </c>
      <c r="D45" s="408" t="s">
        <v>716</v>
      </c>
      <c r="E45" s="409" t="s">
        <v>327</v>
      </c>
      <c r="F45" s="410">
        <v>770.01800000000003</v>
      </c>
      <c r="G45" s="411">
        <v>1.1380059440735275</v>
      </c>
      <c r="H45" s="412">
        <v>8</v>
      </c>
      <c r="I45" s="413">
        <v>1.4778952492974548E-3</v>
      </c>
      <c r="J45" s="414">
        <v>14781.146000000004</v>
      </c>
      <c r="K45" s="411">
        <v>3.5740569035831911</v>
      </c>
      <c r="L45" s="412">
        <v>8</v>
      </c>
      <c r="M45" s="413">
        <v>2.4179836283216402E-4</v>
      </c>
      <c r="N45" s="414">
        <v>677.53</v>
      </c>
      <c r="O45" s="411">
        <v>1.8576071278138511</v>
      </c>
      <c r="P45" s="412">
        <v>8</v>
      </c>
      <c r="Q45" s="413">
        <v>2.7417341340071305E-3</v>
      </c>
      <c r="R45" s="418">
        <v>16228.694000000005</v>
      </c>
      <c r="S45" s="419">
        <v>6.5696699754705694</v>
      </c>
      <c r="T45" s="412">
        <v>0</v>
      </c>
      <c r="U45" s="416">
        <v>4.0481815575982684E-4</v>
      </c>
    </row>
    <row r="46" spans="2:21" ht="12" customHeight="1">
      <c r="B46" s="437" t="s">
        <v>326</v>
      </c>
      <c r="C46" s="407">
        <v>34</v>
      </c>
      <c r="D46" s="408" t="s">
        <v>717</v>
      </c>
      <c r="E46" s="409" t="s">
        <v>329</v>
      </c>
      <c r="F46" s="410">
        <v>17.25</v>
      </c>
      <c r="G46" s="411">
        <v>3.8069186971319474E-2</v>
      </c>
      <c r="H46" s="412">
        <v>7</v>
      </c>
      <c r="I46" s="413">
        <v>2.2069093896417086E-3</v>
      </c>
      <c r="J46" s="414">
        <v>1</v>
      </c>
      <c r="K46" s="411">
        <v>3.3839277307839539E-3</v>
      </c>
      <c r="L46" s="412">
        <v>7</v>
      </c>
      <c r="M46" s="413">
        <v>3.3839277307839539E-3</v>
      </c>
      <c r="N46" s="414">
        <v>8.92</v>
      </c>
      <c r="O46" s="411">
        <v>3.0184635358592865E-2</v>
      </c>
      <c r="P46" s="412">
        <v>7</v>
      </c>
      <c r="Q46" s="413">
        <v>3.3839277307839534E-3</v>
      </c>
      <c r="R46" s="418">
        <v>27.17</v>
      </c>
      <c r="S46" s="419">
        <v>7.1637750060696295E-2</v>
      </c>
      <c r="T46" s="412">
        <v>0</v>
      </c>
      <c r="U46" s="416">
        <v>2.6366488796722965E-3</v>
      </c>
    </row>
    <row r="47" spans="2:21" ht="12" customHeight="1">
      <c r="B47" s="437" t="s">
        <v>328</v>
      </c>
      <c r="C47" s="407">
        <v>35</v>
      </c>
      <c r="D47" s="408" t="s">
        <v>718</v>
      </c>
      <c r="E47" s="409" t="s">
        <v>330</v>
      </c>
      <c r="F47" s="410">
        <v>0</v>
      </c>
      <c r="G47" s="411">
        <v>0</v>
      </c>
      <c r="H47" s="412">
        <v>5</v>
      </c>
      <c r="I47" s="413"/>
      <c r="J47" s="414">
        <v>0</v>
      </c>
      <c r="K47" s="411">
        <v>0</v>
      </c>
      <c r="L47" s="412">
        <v>5</v>
      </c>
      <c r="M47" s="413"/>
      <c r="N47" s="414">
        <v>0</v>
      </c>
      <c r="O47" s="411">
        <v>0</v>
      </c>
      <c r="P47" s="412">
        <v>5</v>
      </c>
      <c r="Q47" s="413"/>
      <c r="R47" s="418">
        <v>0</v>
      </c>
      <c r="S47" s="419">
        <v>0</v>
      </c>
      <c r="T47" s="412">
        <v>0</v>
      </c>
      <c r="U47" s="416"/>
    </row>
    <row r="48" spans="2:21" ht="12" customHeight="1">
      <c r="B48" s="437"/>
      <c r="C48" s="407">
        <v>36</v>
      </c>
      <c r="D48" s="408" t="s">
        <v>182</v>
      </c>
      <c r="E48" s="409" t="s">
        <v>719</v>
      </c>
      <c r="F48" s="410">
        <v>11.27148</v>
      </c>
      <c r="G48" s="411">
        <v>3.0455349577055585E-5</v>
      </c>
      <c r="H48" s="412">
        <v>8</v>
      </c>
      <c r="I48" s="413">
        <v>2.7019831980410366E-6</v>
      </c>
      <c r="J48" s="414">
        <v>13.009040000000001</v>
      </c>
      <c r="K48" s="411">
        <v>0</v>
      </c>
      <c r="L48" s="412">
        <v>8</v>
      </c>
      <c r="M48" s="413">
        <v>0</v>
      </c>
      <c r="N48" s="414">
        <v>494.29599999999999</v>
      </c>
      <c r="O48" s="411">
        <v>0</v>
      </c>
      <c r="P48" s="412">
        <v>8</v>
      </c>
      <c r="Q48" s="413">
        <v>0</v>
      </c>
      <c r="R48" s="418">
        <v>518.57651999999996</v>
      </c>
      <c r="S48" s="419">
        <v>3.0455349577055585E-5</v>
      </c>
      <c r="T48" s="412">
        <v>0</v>
      </c>
      <c r="U48" s="416">
        <v>5.8728747643752919E-8</v>
      </c>
    </row>
    <row r="49" spans="2:21" ht="12" customHeight="1">
      <c r="B49" s="437"/>
      <c r="C49" s="407">
        <v>37</v>
      </c>
      <c r="D49" s="408" t="s">
        <v>183</v>
      </c>
      <c r="E49" s="409" t="s">
        <v>720</v>
      </c>
      <c r="F49" s="410">
        <v>241.76</v>
      </c>
      <c r="G49" s="411">
        <v>2.1048030485476188E-3</v>
      </c>
      <c r="H49" s="412">
        <v>8</v>
      </c>
      <c r="I49" s="413">
        <v>8.7061674741380657E-6</v>
      </c>
      <c r="J49" s="414">
        <v>190.57699999999997</v>
      </c>
      <c r="K49" s="411">
        <v>0.18061925877473345</v>
      </c>
      <c r="L49" s="412">
        <v>8</v>
      </c>
      <c r="M49" s="413">
        <v>9.477495121380517E-4</v>
      </c>
      <c r="N49" s="414">
        <v>1.36</v>
      </c>
      <c r="O49" s="411">
        <v>0</v>
      </c>
      <c r="P49" s="412">
        <v>8</v>
      </c>
      <c r="Q49" s="413">
        <v>0</v>
      </c>
      <c r="R49" s="418">
        <v>433.697</v>
      </c>
      <c r="S49" s="419">
        <v>0.18272406182328108</v>
      </c>
      <c r="T49" s="412">
        <v>0</v>
      </c>
      <c r="U49" s="416">
        <v>4.2131732943340877E-4</v>
      </c>
    </row>
    <row r="50" spans="2:21" ht="12" customHeight="1">
      <c r="B50" s="446"/>
      <c r="C50" s="422"/>
      <c r="D50" s="423" t="s">
        <v>415</v>
      </c>
      <c r="E50" s="424" t="s">
        <v>721</v>
      </c>
      <c r="F50" s="425">
        <v>1132.6505199999997</v>
      </c>
      <c r="G50" s="426">
        <v>0</v>
      </c>
      <c r="H50" s="427">
        <v>8</v>
      </c>
      <c r="I50" s="428">
        <v>0</v>
      </c>
      <c r="J50" s="429">
        <v>3907.4859600000004</v>
      </c>
      <c r="K50" s="426">
        <v>0</v>
      </c>
      <c r="L50" s="427">
        <v>8</v>
      </c>
      <c r="M50" s="428">
        <v>0</v>
      </c>
      <c r="N50" s="429">
        <v>674.56251999999995</v>
      </c>
      <c r="O50" s="426">
        <v>0</v>
      </c>
      <c r="P50" s="427">
        <v>8</v>
      </c>
      <c r="Q50" s="428">
        <v>0</v>
      </c>
      <c r="R50" s="430">
        <v>5714.6990000000005</v>
      </c>
      <c r="S50" s="431">
        <v>0</v>
      </c>
      <c r="T50" s="427">
        <v>0</v>
      </c>
      <c r="U50" s="432">
        <v>0</v>
      </c>
    </row>
    <row r="51" spans="2:21" ht="12" customHeight="1">
      <c r="B51" s="437"/>
      <c r="C51" s="407">
        <v>38</v>
      </c>
      <c r="D51" s="408" t="s">
        <v>416</v>
      </c>
      <c r="E51" s="409" t="s">
        <v>335</v>
      </c>
      <c r="F51" s="410">
        <v>623.30479687499997</v>
      </c>
      <c r="G51" s="411">
        <v>0</v>
      </c>
      <c r="H51" s="412">
        <v>0</v>
      </c>
      <c r="I51" s="413">
        <v>0</v>
      </c>
      <c r="J51" s="414">
        <v>0</v>
      </c>
      <c r="K51" s="411">
        <v>0</v>
      </c>
      <c r="L51" s="412">
        <v>0</v>
      </c>
      <c r="M51" s="413"/>
      <c r="N51" s="414">
        <v>0</v>
      </c>
      <c r="O51" s="411">
        <v>0</v>
      </c>
      <c r="P51" s="412">
        <v>0</v>
      </c>
      <c r="Q51" s="413"/>
      <c r="R51" s="418">
        <v>623.30479687499997</v>
      </c>
      <c r="S51" s="419">
        <v>0</v>
      </c>
      <c r="T51" s="412">
        <v>0</v>
      </c>
      <c r="U51" s="416">
        <v>0</v>
      </c>
    </row>
    <row r="52" spans="2:21" ht="12" customHeight="1">
      <c r="B52" s="437" t="s">
        <v>722</v>
      </c>
      <c r="C52" s="407">
        <v>39</v>
      </c>
      <c r="D52" s="408" t="s">
        <v>417</v>
      </c>
      <c r="E52" s="409" t="s">
        <v>336</v>
      </c>
      <c r="F52" s="410">
        <v>32.805515624999998</v>
      </c>
      <c r="G52" s="411">
        <v>0</v>
      </c>
      <c r="H52" s="412">
        <v>0</v>
      </c>
      <c r="I52" s="413">
        <v>0</v>
      </c>
      <c r="J52" s="414">
        <v>0</v>
      </c>
      <c r="K52" s="411">
        <v>0</v>
      </c>
      <c r="L52" s="412">
        <v>0</v>
      </c>
      <c r="M52" s="413"/>
      <c r="N52" s="414">
        <v>0</v>
      </c>
      <c r="O52" s="411">
        <v>0</v>
      </c>
      <c r="P52" s="412">
        <v>0</v>
      </c>
      <c r="Q52" s="413"/>
      <c r="R52" s="418">
        <v>32.805515624999998</v>
      </c>
      <c r="S52" s="419">
        <v>0</v>
      </c>
      <c r="T52" s="412">
        <v>0</v>
      </c>
      <c r="U52" s="416">
        <v>0</v>
      </c>
    </row>
    <row r="53" spans="2:21" ht="12" customHeight="1">
      <c r="B53" s="437"/>
      <c r="C53" s="407">
        <v>40</v>
      </c>
      <c r="D53" s="408" t="s">
        <v>418</v>
      </c>
      <c r="E53" s="409" t="s">
        <v>337</v>
      </c>
      <c r="F53" s="410">
        <v>360.86067187499998</v>
      </c>
      <c r="G53" s="411">
        <v>0</v>
      </c>
      <c r="H53" s="412">
        <v>0</v>
      </c>
      <c r="I53" s="413">
        <v>0</v>
      </c>
      <c r="J53" s="414">
        <v>0</v>
      </c>
      <c r="K53" s="411">
        <v>0</v>
      </c>
      <c r="L53" s="412">
        <v>0</v>
      </c>
      <c r="M53" s="413"/>
      <c r="N53" s="414">
        <v>0</v>
      </c>
      <c r="O53" s="411">
        <v>0</v>
      </c>
      <c r="P53" s="412">
        <v>0</v>
      </c>
      <c r="Q53" s="413"/>
      <c r="R53" s="418">
        <v>360.86067187499998</v>
      </c>
      <c r="S53" s="419">
        <v>0</v>
      </c>
      <c r="T53" s="412">
        <v>0</v>
      </c>
      <c r="U53" s="416">
        <v>0</v>
      </c>
    </row>
    <row r="54" spans="2:21" ht="12" customHeight="1">
      <c r="B54" s="437"/>
      <c r="C54" s="407">
        <v>41</v>
      </c>
      <c r="D54" s="408" t="s">
        <v>419</v>
      </c>
      <c r="E54" s="409" t="s">
        <v>338</v>
      </c>
      <c r="F54" s="410">
        <v>0</v>
      </c>
      <c r="G54" s="411">
        <v>0</v>
      </c>
      <c r="H54" s="412">
        <v>0</v>
      </c>
      <c r="I54" s="413"/>
      <c r="J54" s="414">
        <v>0</v>
      </c>
      <c r="K54" s="411">
        <v>0</v>
      </c>
      <c r="L54" s="412">
        <v>0</v>
      </c>
      <c r="M54" s="413"/>
      <c r="N54" s="414">
        <v>0</v>
      </c>
      <c r="O54" s="411">
        <v>0</v>
      </c>
      <c r="P54" s="412">
        <v>0</v>
      </c>
      <c r="Q54" s="413"/>
      <c r="R54" s="418">
        <v>0</v>
      </c>
      <c r="S54" s="419">
        <v>0</v>
      </c>
      <c r="T54" s="412">
        <v>0</v>
      </c>
      <c r="U54" s="416"/>
    </row>
    <row r="55" spans="2:21" ht="12" customHeight="1">
      <c r="B55" s="437"/>
      <c r="C55" s="407">
        <v>42</v>
      </c>
      <c r="D55" s="408" t="s">
        <v>420</v>
      </c>
      <c r="E55" s="409" t="s">
        <v>339</v>
      </c>
      <c r="F55" s="410">
        <v>115.679535625</v>
      </c>
      <c r="G55" s="411">
        <v>0</v>
      </c>
      <c r="H55" s="412">
        <v>0</v>
      </c>
      <c r="I55" s="438">
        <v>0</v>
      </c>
      <c r="J55" s="414">
        <v>1.31596</v>
      </c>
      <c r="K55" s="411">
        <v>0</v>
      </c>
      <c r="L55" s="412">
        <v>0</v>
      </c>
      <c r="M55" s="438">
        <v>0</v>
      </c>
      <c r="N55" s="414">
        <v>0</v>
      </c>
      <c r="O55" s="411">
        <v>0</v>
      </c>
      <c r="P55" s="412">
        <v>0</v>
      </c>
      <c r="Q55" s="438"/>
      <c r="R55" s="418">
        <v>116.995495625</v>
      </c>
      <c r="S55" s="419">
        <v>0</v>
      </c>
      <c r="T55" s="412">
        <v>0</v>
      </c>
      <c r="U55" s="416">
        <v>0</v>
      </c>
    </row>
    <row r="56" spans="2:21" ht="12" customHeight="1">
      <c r="B56" s="435"/>
      <c r="C56" s="422"/>
      <c r="D56" s="423" t="s">
        <v>421</v>
      </c>
      <c r="E56" s="424" t="s">
        <v>723</v>
      </c>
      <c r="F56" s="425">
        <v>12386.306200000014</v>
      </c>
      <c r="G56" s="426">
        <v>0.49099999999999999</v>
      </c>
      <c r="H56" s="427">
        <v>7</v>
      </c>
      <c r="I56" s="428">
        <v>3.9640550788256746E-5</v>
      </c>
      <c r="J56" s="429">
        <v>10418.034999999998</v>
      </c>
      <c r="K56" s="426">
        <v>0.89</v>
      </c>
      <c r="L56" s="427">
        <v>7</v>
      </c>
      <c r="M56" s="428">
        <v>8.5428778075711997E-5</v>
      </c>
      <c r="N56" s="429">
        <v>777.51599999999996</v>
      </c>
      <c r="O56" s="426">
        <v>0</v>
      </c>
      <c r="P56" s="427">
        <v>7</v>
      </c>
      <c r="Q56" s="428">
        <v>0</v>
      </c>
      <c r="R56" s="430">
        <v>23581.857200000009</v>
      </c>
      <c r="S56" s="431">
        <v>1.381</v>
      </c>
      <c r="T56" s="427">
        <v>0</v>
      </c>
      <c r="U56" s="432">
        <v>5.8561969410958839E-5</v>
      </c>
    </row>
    <row r="57" spans="2:21" ht="12" customHeight="1">
      <c r="B57" s="437" t="s">
        <v>724</v>
      </c>
      <c r="C57" s="407">
        <v>43</v>
      </c>
      <c r="D57" s="408" t="s">
        <v>191</v>
      </c>
      <c r="E57" s="409" t="s">
        <v>342</v>
      </c>
      <c r="F57" s="410">
        <v>1105.0447683848811</v>
      </c>
      <c r="G57" s="411">
        <v>0</v>
      </c>
      <c r="H57" s="412">
        <v>1</v>
      </c>
      <c r="I57" s="413">
        <v>0</v>
      </c>
      <c r="J57" s="414">
        <v>4212.4894685314675</v>
      </c>
      <c r="K57" s="411">
        <v>0.89</v>
      </c>
      <c r="L57" s="412">
        <v>1</v>
      </c>
      <c r="M57" s="413">
        <v>2.1127649259388331E-4</v>
      </c>
      <c r="N57" s="414">
        <v>284.27117307692305</v>
      </c>
      <c r="O57" s="411">
        <v>0</v>
      </c>
      <c r="P57" s="412">
        <v>1</v>
      </c>
      <c r="Q57" s="413">
        <v>0</v>
      </c>
      <c r="R57" s="418">
        <v>5601.8054099932715</v>
      </c>
      <c r="S57" s="419">
        <v>0.89</v>
      </c>
      <c r="T57" s="412">
        <v>0</v>
      </c>
      <c r="U57" s="416">
        <v>1.5887735022217936E-4</v>
      </c>
    </row>
    <row r="58" spans="2:21" ht="12" customHeight="1">
      <c r="B58" s="437" t="s">
        <v>423</v>
      </c>
      <c r="C58" s="407">
        <v>44</v>
      </c>
      <c r="D58" s="408" t="s">
        <v>192</v>
      </c>
      <c r="E58" s="409" t="s">
        <v>343</v>
      </c>
      <c r="F58" s="410">
        <v>1204.3061984536098</v>
      </c>
      <c r="G58" s="411">
        <v>0</v>
      </c>
      <c r="H58" s="412">
        <v>1</v>
      </c>
      <c r="I58" s="413">
        <v>0</v>
      </c>
      <c r="J58" s="414">
        <v>145.12667132867134</v>
      </c>
      <c r="K58" s="411">
        <v>0</v>
      </c>
      <c r="L58" s="412">
        <v>1</v>
      </c>
      <c r="M58" s="413">
        <v>0</v>
      </c>
      <c r="N58" s="414">
        <v>26.183509615384615</v>
      </c>
      <c r="O58" s="411">
        <v>0</v>
      </c>
      <c r="P58" s="412">
        <v>1</v>
      </c>
      <c r="Q58" s="413">
        <v>0</v>
      </c>
      <c r="R58" s="418">
        <v>1375.6163793976657</v>
      </c>
      <c r="S58" s="419">
        <v>0</v>
      </c>
      <c r="T58" s="412">
        <v>0</v>
      </c>
      <c r="U58" s="416">
        <v>0</v>
      </c>
    </row>
    <row r="59" spans="2:21" ht="12" customHeight="1">
      <c r="B59" s="437"/>
      <c r="C59" s="407">
        <v>45</v>
      </c>
      <c r="D59" s="408" t="s">
        <v>193</v>
      </c>
      <c r="E59" s="409" t="s">
        <v>344</v>
      </c>
      <c r="F59" s="410">
        <v>8479.9839668384993</v>
      </c>
      <c r="G59" s="411">
        <v>0.45100000000000001</v>
      </c>
      <c r="H59" s="412">
        <v>1</v>
      </c>
      <c r="I59" s="413">
        <v>5.3184062819418447E-5</v>
      </c>
      <c r="J59" s="414">
        <v>6059.20886013986</v>
      </c>
      <c r="K59" s="411">
        <v>0</v>
      </c>
      <c r="L59" s="412">
        <v>1</v>
      </c>
      <c r="M59" s="413">
        <v>0</v>
      </c>
      <c r="N59" s="414">
        <v>140.2823173076923</v>
      </c>
      <c r="O59" s="411">
        <v>0</v>
      </c>
      <c r="P59" s="412">
        <v>1</v>
      </c>
      <c r="Q59" s="413">
        <v>0</v>
      </c>
      <c r="R59" s="418">
        <v>14679.475144286052</v>
      </c>
      <c r="S59" s="419">
        <v>0.45100000000000001</v>
      </c>
      <c r="T59" s="412">
        <v>0</v>
      </c>
      <c r="U59" s="416">
        <v>3.0723169293661741E-5</v>
      </c>
    </row>
    <row r="60" spans="2:21" ht="12" customHeight="1">
      <c r="B60" s="437"/>
      <c r="C60" s="407">
        <v>46</v>
      </c>
      <c r="D60" s="408" t="s">
        <v>424</v>
      </c>
      <c r="E60" s="409"/>
      <c r="F60" s="410">
        <v>1596.9712663230257</v>
      </c>
      <c r="G60" s="411">
        <v>0.04</v>
      </c>
      <c r="H60" s="412">
        <v>1</v>
      </c>
      <c r="I60" s="413">
        <v>2.5047413715901536E-5</v>
      </c>
      <c r="J60" s="414">
        <v>1.21</v>
      </c>
      <c r="K60" s="411">
        <v>0</v>
      </c>
      <c r="L60" s="412">
        <v>1</v>
      </c>
      <c r="M60" s="413">
        <v>0</v>
      </c>
      <c r="N60" s="414">
        <v>326.779</v>
      </c>
      <c r="O60" s="411">
        <v>0</v>
      </c>
      <c r="P60" s="412">
        <v>1</v>
      </c>
      <c r="Q60" s="413">
        <v>0</v>
      </c>
      <c r="R60" s="418">
        <v>1924.9602663230257</v>
      </c>
      <c r="S60" s="419">
        <v>0.04</v>
      </c>
      <c r="T60" s="412">
        <v>0</v>
      </c>
      <c r="U60" s="416">
        <v>2.0779649689292672E-5</v>
      </c>
    </row>
    <row r="61" spans="2:21" ht="12" customHeight="1">
      <c r="B61" s="435"/>
      <c r="C61" s="422"/>
      <c r="D61" s="423" t="s">
        <v>425</v>
      </c>
      <c r="E61" s="424" t="s">
        <v>725</v>
      </c>
      <c r="F61" s="425">
        <v>43374.173230000073</v>
      </c>
      <c r="G61" s="426">
        <v>0</v>
      </c>
      <c r="H61" s="427">
        <v>7</v>
      </c>
      <c r="I61" s="428">
        <v>0</v>
      </c>
      <c r="J61" s="429">
        <v>11014.89214</v>
      </c>
      <c r="K61" s="426">
        <v>0</v>
      </c>
      <c r="L61" s="427">
        <v>7</v>
      </c>
      <c r="M61" s="428">
        <v>0</v>
      </c>
      <c r="N61" s="429">
        <v>4197.5463600000003</v>
      </c>
      <c r="O61" s="426">
        <v>0</v>
      </c>
      <c r="P61" s="427">
        <v>7</v>
      </c>
      <c r="Q61" s="428">
        <v>0</v>
      </c>
      <c r="R61" s="430">
        <v>58586.61173000007</v>
      </c>
      <c r="S61" s="431">
        <v>0</v>
      </c>
      <c r="T61" s="427">
        <v>0</v>
      </c>
      <c r="U61" s="432">
        <v>0</v>
      </c>
    </row>
    <row r="62" spans="2:21" ht="12" customHeight="1">
      <c r="B62" s="437"/>
      <c r="C62" s="447">
        <v>47</v>
      </c>
      <c r="D62" s="448" t="s">
        <v>196</v>
      </c>
      <c r="E62" s="409" t="s">
        <v>726</v>
      </c>
      <c r="F62" s="410">
        <v>124.03549013774129</v>
      </c>
      <c r="G62" s="411">
        <v>0</v>
      </c>
      <c r="H62" s="412">
        <v>1</v>
      </c>
      <c r="I62" s="413">
        <v>0</v>
      </c>
      <c r="J62" s="414">
        <v>9.0383925147453095</v>
      </c>
      <c r="K62" s="411">
        <v>0</v>
      </c>
      <c r="L62" s="412">
        <v>1</v>
      </c>
      <c r="M62" s="413">
        <v>0</v>
      </c>
      <c r="N62" s="414">
        <v>134.49839703703705</v>
      </c>
      <c r="O62" s="411">
        <v>0</v>
      </c>
      <c r="P62" s="412">
        <v>1</v>
      </c>
      <c r="Q62" s="413">
        <v>0</v>
      </c>
      <c r="R62" s="418">
        <v>267.57227968952361</v>
      </c>
      <c r="S62" s="419">
        <v>0</v>
      </c>
      <c r="T62" s="412">
        <v>0</v>
      </c>
      <c r="U62" s="416">
        <v>0</v>
      </c>
    </row>
    <row r="63" spans="2:21" ht="12" customHeight="1">
      <c r="B63" s="437"/>
      <c r="C63" s="449">
        <v>48</v>
      </c>
      <c r="D63" s="260" t="s">
        <v>727</v>
      </c>
      <c r="E63" s="409" t="s">
        <v>728</v>
      </c>
      <c r="F63" s="410">
        <v>3743.2719217060271</v>
      </c>
      <c r="G63" s="411">
        <v>0</v>
      </c>
      <c r="H63" s="412">
        <v>1</v>
      </c>
      <c r="I63" s="413">
        <v>0</v>
      </c>
      <c r="J63" s="414">
        <v>9889.2805161286851</v>
      </c>
      <c r="K63" s="411">
        <v>0</v>
      </c>
      <c r="L63" s="412">
        <v>1</v>
      </c>
      <c r="M63" s="413">
        <v>0</v>
      </c>
      <c r="N63" s="414">
        <v>2399.2729777777781</v>
      </c>
      <c r="O63" s="411">
        <v>0</v>
      </c>
      <c r="P63" s="412">
        <v>1</v>
      </c>
      <c r="Q63" s="413">
        <v>0</v>
      </c>
      <c r="R63" s="418">
        <v>16031.825415612491</v>
      </c>
      <c r="S63" s="419">
        <v>0</v>
      </c>
      <c r="T63" s="412">
        <v>0</v>
      </c>
      <c r="U63" s="416">
        <v>0</v>
      </c>
    </row>
    <row r="64" spans="2:21" ht="12" customHeight="1">
      <c r="B64" s="406"/>
      <c r="C64" s="447">
        <v>49</v>
      </c>
      <c r="D64" s="450" t="s">
        <v>198</v>
      </c>
      <c r="E64" s="409" t="s">
        <v>729</v>
      </c>
      <c r="F64" s="410">
        <v>1103.6431613537989</v>
      </c>
      <c r="G64" s="411">
        <v>0</v>
      </c>
      <c r="H64" s="412">
        <v>1</v>
      </c>
      <c r="I64" s="413">
        <v>0</v>
      </c>
      <c r="J64" s="414">
        <v>37.764570058981242</v>
      </c>
      <c r="K64" s="411">
        <v>0</v>
      </c>
      <c r="L64" s="412">
        <v>1</v>
      </c>
      <c r="M64" s="413">
        <v>0</v>
      </c>
      <c r="N64" s="414">
        <v>31.484999999999999</v>
      </c>
      <c r="O64" s="411">
        <v>0</v>
      </c>
      <c r="P64" s="412">
        <v>1</v>
      </c>
      <c r="Q64" s="413">
        <v>0</v>
      </c>
      <c r="R64" s="418">
        <v>1172.89273141278</v>
      </c>
      <c r="S64" s="419">
        <v>0</v>
      </c>
      <c r="T64" s="412">
        <v>0</v>
      </c>
      <c r="U64" s="416">
        <v>0</v>
      </c>
    </row>
    <row r="65" spans="2:21" ht="12" customHeight="1">
      <c r="B65" s="406" t="s">
        <v>426</v>
      </c>
      <c r="C65" s="449">
        <v>50</v>
      </c>
      <c r="D65" s="408" t="s">
        <v>199</v>
      </c>
      <c r="E65" s="409" t="s">
        <v>730</v>
      </c>
      <c r="F65" s="410">
        <v>7887.1683375639641</v>
      </c>
      <c r="G65" s="411">
        <v>0</v>
      </c>
      <c r="H65" s="412">
        <v>1</v>
      </c>
      <c r="I65" s="413">
        <v>0</v>
      </c>
      <c r="J65" s="414">
        <v>145.98018502949068</v>
      </c>
      <c r="K65" s="411">
        <v>0</v>
      </c>
      <c r="L65" s="412">
        <v>1</v>
      </c>
      <c r="M65" s="413">
        <v>0</v>
      </c>
      <c r="N65" s="414">
        <v>67.177999999999997</v>
      </c>
      <c r="O65" s="411">
        <v>0</v>
      </c>
      <c r="P65" s="412">
        <v>1</v>
      </c>
      <c r="Q65" s="413">
        <v>0</v>
      </c>
      <c r="R65" s="418">
        <v>8100.3265225934547</v>
      </c>
      <c r="S65" s="419">
        <v>0</v>
      </c>
      <c r="T65" s="412">
        <v>0</v>
      </c>
      <c r="U65" s="416">
        <v>0</v>
      </c>
    </row>
    <row r="66" spans="2:21" ht="12" customHeight="1">
      <c r="B66" s="437" t="s">
        <v>731</v>
      </c>
      <c r="C66" s="447">
        <v>51</v>
      </c>
      <c r="D66" s="408" t="s">
        <v>732</v>
      </c>
      <c r="E66" s="409" t="s">
        <v>733</v>
      </c>
      <c r="F66" s="410">
        <v>13592.108025499827</v>
      </c>
      <c r="G66" s="411">
        <v>0</v>
      </c>
      <c r="H66" s="412">
        <v>1</v>
      </c>
      <c r="I66" s="413">
        <v>0</v>
      </c>
      <c r="J66" s="414">
        <v>91.239336375335114</v>
      </c>
      <c r="K66" s="411">
        <v>0</v>
      </c>
      <c r="L66" s="412">
        <v>1</v>
      </c>
      <c r="M66" s="413">
        <v>0</v>
      </c>
      <c r="N66" s="414">
        <v>526.35299999999995</v>
      </c>
      <c r="O66" s="411">
        <v>0</v>
      </c>
      <c r="P66" s="412">
        <v>1</v>
      </c>
      <c r="Q66" s="413">
        <v>0</v>
      </c>
      <c r="R66" s="418">
        <v>14209.700361875161</v>
      </c>
      <c r="S66" s="419">
        <v>0</v>
      </c>
      <c r="T66" s="412">
        <v>0</v>
      </c>
      <c r="U66" s="416">
        <v>0</v>
      </c>
    </row>
    <row r="67" spans="2:21" ht="12" customHeight="1">
      <c r="B67" s="437"/>
      <c r="C67" s="449">
        <v>52</v>
      </c>
      <c r="D67" s="408" t="s">
        <v>734</v>
      </c>
      <c r="E67" s="409" t="s">
        <v>735</v>
      </c>
      <c r="F67" s="410">
        <v>211.6567786698152</v>
      </c>
      <c r="G67" s="411">
        <v>0</v>
      </c>
      <c r="H67" s="412">
        <v>1</v>
      </c>
      <c r="I67" s="413">
        <v>0</v>
      </c>
      <c r="J67" s="414">
        <v>0.26700000000000002</v>
      </c>
      <c r="K67" s="411">
        <v>0</v>
      </c>
      <c r="L67" s="412">
        <v>1</v>
      </c>
      <c r="M67" s="413">
        <v>0</v>
      </c>
      <c r="N67" s="414">
        <v>58.854999999999997</v>
      </c>
      <c r="O67" s="411">
        <v>0</v>
      </c>
      <c r="P67" s="412">
        <v>1</v>
      </c>
      <c r="Q67" s="413">
        <v>0</v>
      </c>
      <c r="R67" s="418">
        <v>270.77877866981521</v>
      </c>
      <c r="S67" s="419">
        <v>0</v>
      </c>
      <c r="T67" s="412">
        <v>0</v>
      </c>
      <c r="U67" s="416">
        <v>0</v>
      </c>
    </row>
    <row r="68" spans="2:21" ht="12" customHeight="1">
      <c r="B68" s="437"/>
      <c r="C68" s="447">
        <v>53</v>
      </c>
      <c r="D68" s="408" t="s">
        <v>736</v>
      </c>
      <c r="E68" s="409" t="s">
        <v>737</v>
      </c>
      <c r="F68" s="410">
        <v>7.4649999999999999</v>
      </c>
      <c r="G68" s="411">
        <v>0</v>
      </c>
      <c r="H68" s="412">
        <v>1</v>
      </c>
      <c r="I68" s="413">
        <v>0</v>
      </c>
      <c r="J68" s="414">
        <v>0</v>
      </c>
      <c r="K68" s="411">
        <v>0</v>
      </c>
      <c r="L68" s="412">
        <v>1</v>
      </c>
      <c r="M68" s="413"/>
      <c r="N68" s="414">
        <v>0</v>
      </c>
      <c r="O68" s="411">
        <v>0</v>
      </c>
      <c r="P68" s="412">
        <v>1</v>
      </c>
      <c r="Q68" s="413"/>
      <c r="R68" s="418">
        <v>7.4649999999999999</v>
      </c>
      <c r="S68" s="419">
        <v>0</v>
      </c>
      <c r="T68" s="412">
        <v>0</v>
      </c>
      <c r="U68" s="416">
        <v>0</v>
      </c>
    </row>
    <row r="69" spans="2:21" ht="12" customHeight="1">
      <c r="B69" s="437"/>
      <c r="C69" s="449">
        <v>54</v>
      </c>
      <c r="D69" s="408" t="s">
        <v>203</v>
      </c>
      <c r="E69" s="409" t="s">
        <v>738</v>
      </c>
      <c r="F69" s="410">
        <v>1643.5141165722175</v>
      </c>
      <c r="G69" s="411">
        <v>0</v>
      </c>
      <c r="H69" s="412">
        <v>1</v>
      </c>
      <c r="I69" s="413">
        <v>0</v>
      </c>
      <c r="J69" s="414">
        <v>78.140196257372651</v>
      </c>
      <c r="K69" s="411">
        <v>0</v>
      </c>
      <c r="L69" s="412">
        <v>1</v>
      </c>
      <c r="M69" s="413">
        <v>0</v>
      </c>
      <c r="N69" s="414">
        <v>698.79418864197532</v>
      </c>
      <c r="O69" s="411">
        <v>0</v>
      </c>
      <c r="P69" s="412">
        <v>1</v>
      </c>
      <c r="Q69" s="413">
        <v>0</v>
      </c>
      <c r="R69" s="418">
        <v>2420.4485014715656</v>
      </c>
      <c r="S69" s="419">
        <v>0</v>
      </c>
      <c r="T69" s="412">
        <v>0</v>
      </c>
      <c r="U69" s="416">
        <v>0</v>
      </c>
    </row>
    <row r="70" spans="2:21" ht="12" customHeight="1">
      <c r="B70" s="451"/>
      <c r="C70" s="447">
        <v>55</v>
      </c>
      <c r="D70" s="408" t="s">
        <v>429</v>
      </c>
      <c r="E70" s="409"/>
      <c r="F70" s="410">
        <v>15061.310398496676</v>
      </c>
      <c r="G70" s="411">
        <v>0</v>
      </c>
      <c r="H70" s="412">
        <v>1</v>
      </c>
      <c r="I70" s="413">
        <v>0</v>
      </c>
      <c r="J70" s="414">
        <v>763.18194363538873</v>
      </c>
      <c r="K70" s="411">
        <v>0</v>
      </c>
      <c r="L70" s="412">
        <v>1</v>
      </c>
      <c r="M70" s="413">
        <v>0</v>
      </c>
      <c r="N70" s="414">
        <v>281.10979654320988</v>
      </c>
      <c r="O70" s="411">
        <v>0</v>
      </c>
      <c r="P70" s="412">
        <v>1</v>
      </c>
      <c r="Q70" s="413">
        <v>0</v>
      </c>
      <c r="R70" s="415">
        <v>16105.602138675275</v>
      </c>
      <c r="S70" s="414">
        <v>0</v>
      </c>
      <c r="T70" s="412">
        <v>0</v>
      </c>
      <c r="U70" s="416">
        <v>0</v>
      </c>
    </row>
    <row r="71" spans="2:21" ht="12" customHeight="1">
      <c r="B71" s="437" t="s">
        <v>739</v>
      </c>
      <c r="C71" s="422"/>
      <c r="D71" s="423" t="s">
        <v>431</v>
      </c>
      <c r="E71" s="424" t="s">
        <v>740</v>
      </c>
      <c r="F71" s="425">
        <v>1353.7495067774214</v>
      </c>
      <c r="G71" s="426">
        <v>0</v>
      </c>
      <c r="H71" s="427">
        <v>7</v>
      </c>
      <c r="I71" s="428">
        <v>0</v>
      </c>
      <c r="J71" s="429">
        <v>4889.4172385706634</v>
      </c>
      <c r="K71" s="426">
        <v>0</v>
      </c>
      <c r="L71" s="427">
        <v>7</v>
      </c>
      <c r="M71" s="428">
        <v>0</v>
      </c>
      <c r="N71" s="429">
        <v>201.02130070457005</v>
      </c>
      <c r="O71" s="426">
        <v>0</v>
      </c>
      <c r="P71" s="427">
        <v>7</v>
      </c>
      <c r="Q71" s="428">
        <v>0</v>
      </c>
      <c r="R71" s="430">
        <v>6444.1880460526554</v>
      </c>
      <c r="S71" s="431">
        <v>0</v>
      </c>
      <c r="T71" s="427">
        <v>0</v>
      </c>
      <c r="U71" s="432">
        <v>0</v>
      </c>
    </row>
    <row r="72" spans="2:21" ht="12" customHeight="1">
      <c r="B72" s="452" t="s">
        <v>741</v>
      </c>
      <c r="C72" s="407">
        <v>56</v>
      </c>
      <c r="D72" s="408" t="s">
        <v>741</v>
      </c>
      <c r="E72" s="409" t="s">
        <v>742</v>
      </c>
      <c r="F72" s="410">
        <v>1353.7495067774214</v>
      </c>
      <c r="G72" s="411">
        <v>0</v>
      </c>
      <c r="H72" s="412">
        <v>0</v>
      </c>
      <c r="I72" s="413">
        <v>0</v>
      </c>
      <c r="J72" s="414">
        <v>4889.4172385706634</v>
      </c>
      <c r="K72" s="411">
        <v>0</v>
      </c>
      <c r="L72" s="412">
        <v>0</v>
      </c>
      <c r="M72" s="413">
        <v>0</v>
      </c>
      <c r="N72" s="414">
        <v>201.02130070457005</v>
      </c>
      <c r="O72" s="411">
        <v>0</v>
      </c>
      <c r="P72" s="412">
        <v>0</v>
      </c>
      <c r="Q72" s="413">
        <v>0</v>
      </c>
      <c r="R72" s="415">
        <v>6444.1880460526554</v>
      </c>
      <c r="S72" s="414">
        <v>0</v>
      </c>
      <c r="T72" s="412">
        <v>0</v>
      </c>
      <c r="U72" s="416">
        <v>0</v>
      </c>
    </row>
    <row r="73" spans="2:21" ht="12" customHeight="1">
      <c r="B73" s="437" t="s">
        <v>359</v>
      </c>
      <c r="C73" s="453"/>
      <c r="D73" s="454" t="s">
        <v>433</v>
      </c>
      <c r="E73" s="455" t="s">
        <v>743</v>
      </c>
      <c r="F73" s="425">
        <v>1505.9623000000001</v>
      </c>
      <c r="G73" s="426">
        <v>0</v>
      </c>
      <c r="H73" s="427">
        <v>7</v>
      </c>
      <c r="I73" s="428">
        <v>0</v>
      </c>
      <c r="J73" s="429">
        <v>527.48779999999999</v>
      </c>
      <c r="K73" s="426">
        <v>0</v>
      </c>
      <c r="L73" s="427">
        <v>7</v>
      </c>
      <c r="M73" s="428">
        <v>0</v>
      </c>
      <c r="N73" s="429">
        <v>1256.0859999999998</v>
      </c>
      <c r="O73" s="426">
        <v>0</v>
      </c>
      <c r="P73" s="427">
        <v>7</v>
      </c>
      <c r="Q73" s="428">
        <v>0</v>
      </c>
      <c r="R73" s="430">
        <v>3289.5360999999998</v>
      </c>
      <c r="S73" s="431">
        <v>0</v>
      </c>
      <c r="T73" s="427">
        <v>0</v>
      </c>
      <c r="U73" s="432">
        <v>0</v>
      </c>
    </row>
    <row r="74" spans="2:21" ht="12" customHeight="1">
      <c r="B74" s="437" t="s">
        <v>362</v>
      </c>
      <c r="C74" s="407">
        <v>57</v>
      </c>
      <c r="D74" s="408" t="s">
        <v>434</v>
      </c>
      <c r="E74" s="409" t="s">
        <v>744</v>
      </c>
      <c r="F74" s="410">
        <v>1451.1797184367447</v>
      </c>
      <c r="G74" s="411">
        <v>0</v>
      </c>
      <c r="H74" s="412">
        <v>1</v>
      </c>
      <c r="I74" s="413">
        <v>0</v>
      </c>
      <c r="J74" s="414">
        <v>527.48779999999999</v>
      </c>
      <c r="K74" s="411">
        <v>0</v>
      </c>
      <c r="L74" s="412">
        <v>1</v>
      </c>
      <c r="M74" s="413">
        <v>0</v>
      </c>
      <c r="N74" s="414">
        <v>1256.0859999999998</v>
      </c>
      <c r="O74" s="411">
        <v>0</v>
      </c>
      <c r="P74" s="412">
        <v>1</v>
      </c>
      <c r="Q74" s="413">
        <v>0</v>
      </c>
      <c r="R74" s="415">
        <v>3234.7535184367443</v>
      </c>
      <c r="S74" s="414">
        <v>0</v>
      </c>
      <c r="T74" s="412">
        <v>0</v>
      </c>
      <c r="U74" s="416">
        <v>0</v>
      </c>
    </row>
    <row r="75" spans="2:21" ht="12" customHeight="1">
      <c r="B75" s="437"/>
      <c r="C75" s="407">
        <v>58</v>
      </c>
      <c r="D75" s="408" t="s">
        <v>209</v>
      </c>
      <c r="E75" s="409" t="s">
        <v>745</v>
      </c>
      <c r="F75" s="410">
        <v>54.782581563255441</v>
      </c>
      <c r="G75" s="411">
        <v>0</v>
      </c>
      <c r="H75" s="412">
        <v>1</v>
      </c>
      <c r="I75" s="413">
        <v>0</v>
      </c>
      <c r="J75" s="414">
        <v>0</v>
      </c>
      <c r="K75" s="411">
        <v>0</v>
      </c>
      <c r="L75" s="412">
        <v>1</v>
      </c>
      <c r="M75" s="413"/>
      <c r="N75" s="414">
        <v>0</v>
      </c>
      <c r="O75" s="411">
        <v>0</v>
      </c>
      <c r="P75" s="412">
        <v>1</v>
      </c>
      <c r="Q75" s="413"/>
      <c r="R75" s="415">
        <v>54.782581563255441</v>
      </c>
      <c r="S75" s="414">
        <v>0</v>
      </c>
      <c r="T75" s="412">
        <v>0</v>
      </c>
      <c r="U75" s="416">
        <v>0</v>
      </c>
    </row>
    <row r="76" spans="2:21" ht="12" customHeight="1">
      <c r="B76" s="456" t="s">
        <v>365</v>
      </c>
      <c r="C76" s="422"/>
      <c r="D76" s="423" t="s">
        <v>435</v>
      </c>
      <c r="E76" s="424" t="s">
        <v>746</v>
      </c>
      <c r="F76" s="457">
        <v>1978.6310800000003</v>
      </c>
      <c r="G76" s="458">
        <v>0</v>
      </c>
      <c r="H76" s="427">
        <v>7</v>
      </c>
      <c r="I76" s="428">
        <v>0</v>
      </c>
      <c r="J76" s="431">
        <v>1065.91824</v>
      </c>
      <c r="K76" s="458">
        <v>0</v>
      </c>
      <c r="L76" s="427">
        <v>7</v>
      </c>
      <c r="M76" s="428">
        <v>0</v>
      </c>
      <c r="N76" s="429">
        <v>52.228999999999999</v>
      </c>
      <c r="O76" s="458">
        <v>0</v>
      </c>
      <c r="P76" s="427">
        <v>7</v>
      </c>
      <c r="Q76" s="428">
        <v>0</v>
      </c>
      <c r="R76" s="430">
        <v>3096.7783199999999</v>
      </c>
      <c r="S76" s="431">
        <v>0</v>
      </c>
      <c r="T76" s="427">
        <v>0</v>
      </c>
      <c r="U76" s="432">
        <v>0</v>
      </c>
    </row>
    <row r="77" spans="2:21" ht="12" customHeight="1">
      <c r="B77" s="459" t="s">
        <v>747</v>
      </c>
      <c r="C77" s="407">
        <v>59</v>
      </c>
      <c r="D77" s="408" t="s">
        <v>748</v>
      </c>
      <c r="E77" s="409" t="s">
        <v>749</v>
      </c>
      <c r="F77" s="439">
        <v>970.87070000000017</v>
      </c>
      <c r="G77" s="440">
        <v>0</v>
      </c>
      <c r="H77" s="412">
        <v>1</v>
      </c>
      <c r="I77" s="413">
        <v>0</v>
      </c>
      <c r="J77" s="441">
        <v>63.916818181818172</v>
      </c>
      <c r="K77" s="440">
        <v>0</v>
      </c>
      <c r="L77" s="412">
        <v>1</v>
      </c>
      <c r="M77" s="413">
        <v>0</v>
      </c>
      <c r="N77" s="441">
        <v>0</v>
      </c>
      <c r="O77" s="440">
        <v>0</v>
      </c>
      <c r="P77" s="412">
        <v>1</v>
      </c>
      <c r="Q77" s="413"/>
      <c r="R77" s="415">
        <v>1034.7875181818183</v>
      </c>
      <c r="S77" s="414">
        <v>0</v>
      </c>
      <c r="T77" s="412">
        <v>0</v>
      </c>
      <c r="U77" s="416">
        <v>0</v>
      </c>
    </row>
    <row r="78" spans="2:21" ht="12" customHeight="1">
      <c r="B78" s="451"/>
      <c r="C78" s="407">
        <v>60</v>
      </c>
      <c r="D78" s="408" t="s">
        <v>750</v>
      </c>
      <c r="E78" s="409"/>
      <c r="F78" s="410">
        <v>1007.7603800000002</v>
      </c>
      <c r="G78" s="411">
        <v>0</v>
      </c>
      <c r="H78" s="412">
        <v>1</v>
      </c>
      <c r="I78" s="413">
        <v>0</v>
      </c>
      <c r="J78" s="414">
        <v>1002.0014218181817</v>
      </c>
      <c r="K78" s="411">
        <v>0</v>
      </c>
      <c r="L78" s="412">
        <v>1</v>
      </c>
      <c r="M78" s="413">
        <v>0</v>
      </c>
      <c r="N78" s="414">
        <v>52.228999999999999</v>
      </c>
      <c r="O78" s="411">
        <v>0</v>
      </c>
      <c r="P78" s="412">
        <v>1</v>
      </c>
      <c r="Q78" s="413">
        <v>0</v>
      </c>
      <c r="R78" s="415">
        <v>2061.9908018181818</v>
      </c>
      <c r="S78" s="414">
        <v>0</v>
      </c>
      <c r="T78" s="412">
        <v>0</v>
      </c>
      <c r="U78" s="416">
        <v>0</v>
      </c>
    </row>
    <row r="79" spans="2:21" ht="12" customHeight="1">
      <c r="B79" s="459" t="s">
        <v>751</v>
      </c>
      <c r="C79" s="422"/>
      <c r="D79" s="423" t="s">
        <v>440</v>
      </c>
      <c r="E79" s="424" t="s">
        <v>752</v>
      </c>
      <c r="F79" s="425">
        <v>4687.6405999999997</v>
      </c>
      <c r="G79" s="426">
        <v>0</v>
      </c>
      <c r="H79" s="427">
        <v>7</v>
      </c>
      <c r="I79" s="428">
        <v>0</v>
      </c>
      <c r="J79" s="429">
        <v>1536.9199999999998</v>
      </c>
      <c r="K79" s="426">
        <v>0</v>
      </c>
      <c r="L79" s="427">
        <v>7</v>
      </c>
      <c r="M79" s="428">
        <v>0</v>
      </c>
      <c r="N79" s="429">
        <v>0.47699999999999998</v>
      </c>
      <c r="O79" s="426">
        <v>0</v>
      </c>
      <c r="P79" s="427">
        <v>7</v>
      </c>
      <c r="Q79" s="428">
        <v>0</v>
      </c>
      <c r="R79" s="430">
        <v>6225.0375999999997</v>
      </c>
      <c r="S79" s="431">
        <v>0</v>
      </c>
      <c r="T79" s="427">
        <v>0</v>
      </c>
      <c r="U79" s="432">
        <v>0</v>
      </c>
    </row>
    <row r="80" spans="2:21" ht="12" customHeight="1">
      <c r="B80" s="460" t="s">
        <v>753</v>
      </c>
      <c r="C80" s="407">
        <v>61</v>
      </c>
      <c r="D80" s="408" t="s">
        <v>214</v>
      </c>
      <c r="E80" s="409" t="s">
        <v>754</v>
      </c>
      <c r="F80" s="410">
        <v>255.3038</v>
      </c>
      <c r="G80" s="411">
        <v>0</v>
      </c>
      <c r="H80" s="412">
        <v>1</v>
      </c>
      <c r="I80" s="413">
        <v>0</v>
      </c>
      <c r="J80" s="414">
        <v>3.6999999999999998E-2</v>
      </c>
      <c r="K80" s="411">
        <v>0</v>
      </c>
      <c r="L80" s="412">
        <v>1</v>
      </c>
      <c r="M80" s="413">
        <v>0</v>
      </c>
      <c r="N80" s="414">
        <v>0.47699999999999998</v>
      </c>
      <c r="O80" s="411">
        <v>0</v>
      </c>
      <c r="P80" s="412">
        <v>1</v>
      </c>
      <c r="Q80" s="413">
        <v>0</v>
      </c>
      <c r="R80" s="415">
        <v>255.81780000000001</v>
      </c>
      <c r="S80" s="414">
        <v>0</v>
      </c>
      <c r="T80" s="412">
        <v>0</v>
      </c>
      <c r="U80" s="416">
        <v>0</v>
      </c>
    </row>
    <row r="81" spans="2:21" ht="12" customHeight="1">
      <c r="B81" s="461" t="s">
        <v>442</v>
      </c>
      <c r="C81" s="422">
        <v>62</v>
      </c>
      <c r="D81" s="423" t="s">
        <v>442</v>
      </c>
      <c r="E81" s="424" t="s">
        <v>755</v>
      </c>
      <c r="F81" s="425">
        <v>2311.2981399999999</v>
      </c>
      <c r="G81" s="426">
        <v>10.422700456152306</v>
      </c>
      <c r="H81" s="427">
        <v>8</v>
      </c>
      <c r="I81" s="428">
        <v>4.5094573805836693E-3</v>
      </c>
      <c r="J81" s="429">
        <v>1106.2143199999998</v>
      </c>
      <c r="K81" s="426">
        <v>14.822165487623936</v>
      </c>
      <c r="L81" s="427">
        <v>8</v>
      </c>
      <c r="M81" s="428">
        <v>1.3398999831808305E-2</v>
      </c>
      <c r="N81" s="429">
        <v>149.13390000000001</v>
      </c>
      <c r="O81" s="426">
        <v>0</v>
      </c>
      <c r="P81" s="427">
        <v>8</v>
      </c>
      <c r="Q81" s="428">
        <v>0</v>
      </c>
      <c r="R81" s="462">
        <v>3566.6463599999997</v>
      </c>
      <c r="S81" s="429">
        <v>25.24486594377624</v>
      </c>
      <c r="T81" s="427">
        <v>0</v>
      </c>
      <c r="U81" s="432">
        <v>7.078040095844053E-3</v>
      </c>
    </row>
    <row r="82" spans="2:21" ht="12" customHeight="1">
      <c r="B82" s="446"/>
      <c r="C82" s="422"/>
      <c r="D82" s="423" t="s">
        <v>443</v>
      </c>
      <c r="E82" s="424" t="s">
        <v>756</v>
      </c>
      <c r="F82" s="425">
        <v>19668.383728999986</v>
      </c>
      <c r="G82" s="426">
        <v>0</v>
      </c>
      <c r="H82" s="427">
        <v>7</v>
      </c>
      <c r="I82" s="428">
        <v>0</v>
      </c>
      <c r="J82" s="429">
        <v>7752.9104099999922</v>
      </c>
      <c r="K82" s="426">
        <v>0</v>
      </c>
      <c r="L82" s="427">
        <v>7</v>
      </c>
      <c r="M82" s="428">
        <v>0</v>
      </c>
      <c r="N82" s="429">
        <v>150.69324</v>
      </c>
      <c r="O82" s="426">
        <v>0</v>
      </c>
      <c r="P82" s="427">
        <v>7</v>
      </c>
      <c r="Q82" s="428">
        <v>0</v>
      </c>
      <c r="R82" s="430">
        <v>27571.98737899998</v>
      </c>
      <c r="S82" s="431">
        <v>0</v>
      </c>
      <c r="T82" s="427">
        <v>0</v>
      </c>
      <c r="U82" s="432">
        <v>0</v>
      </c>
    </row>
    <row r="83" spans="2:21" ht="12" customHeight="1">
      <c r="B83" s="437" t="s">
        <v>757</v>
      </c>
      <c r="C83" s="407">
        <v>63</v>
      </c>
      <c r="D83" s="408" t="s">
        <v>217</v>
      </c>
      <c r="E83" s="409" t="s">
        <v>758</v>
      </c>
      <c r="F83" s="410">
        <v>16091.490170530549</v>
      </c>
      <c r="G83" s="411">
        <v>0</v>
      </c>
      <c r="H83" s="412">
        <v>1</v>
      </c>
      <c r="I83" s="413">
        <v>0</v>
      </c>
      <c r="J83" s="414">
        <v>4628.5067106664637</v>
      </c>
      <c r="K83" s="411">
        <v>0</v>
      </c>
      <c r="L83" s="412">
        <v>1</v>
      </c>
      <c r="M83" s="413">
        <v>0</v>
      </c>
      <c r="N83" s="414">
        <v>97.656300000000002</v>
      </c>
      <c r="O83" s="411">
        <v>0</v>
      </c>
      <c r="P83" s="412">
        <v>1</v>
      </c>
      <c r="Q83" s="413">
        <v>0</v>
      </c>
      <c r="R83" s="415">
        <v>20817.653181197013</v>
      </c>
      <c r="S83" s="414">
        <v>0</v>
      </c>
      <c r="T83" s="412">
        <v>0</v>
      </c>
      <c r="U83" s="416">
        <v>0</v>
      </c>
    </row>
    <row r="84" spans="2:21" ht="12" customHeight="1">
      <c r="B84" s="437"/>
      <c r="C84" s="407">
        <v>64</v>
      </c>
      <c r="D84" s="408" t="s">
        <v>446</v>
      </c>
      <c r="E84" s="409"/>
      <c r="F84" s="410">
        <v>3576.8935584694345</v>
      </c>
      <c r="G84" s="411">
        <v>0</v>
      </c>
      <c r="H84" s="412">
        <v>1</v>
      </c>
      <c r="I84" s="413">
        <v>0</v>
      </c>
      <c r="J84" s="414">
        <v>3124.4036993335303</v>
      </c>
      <c r="K84" s="411">
        <v>0</v>
      </c>
      <c r="L84" s="412">
        <v>1</v>
      </c>
      <c r="M84" s="413">
        <v>0</v>
      </c>
      <c r="N84" s="414">
        <v>53.036940000000001</v>
      </c>
      <c r="O84" s="411">
        <v>0</v>
      </c>
      <c r="P84" s="412">
        <v>1</v>
      </c>
      <c r="Q84" s="413">
        <v>0</v>
      </c>
      <c r="R84" s="415">
        <v>6754.3341978029648</v>
      </c>
      <c r="S84" s="414">
        <v>0</v>
      </c>
      <c r="T84" s="412">
        <v>0</v>
      </c>
      <c r="U84" s="416">
        <v>0</v>
      </c>
    </row>
    <row r="85" spans="2:21">
      <c r="B85" s="461" t="s">
        <v>447</v>
      </c>
      <c r="C85" s="422">
        <v>65</v>
      </c>
      <c r="D85" s="423" t="s">
        <v>448</v>
      </c>
      <c r="E85" s="424" t="s">
        <v>759</v>
      </c>
      <c r="F85" s="425">
        <v>1462.9150266979309</v>
      </c>
      <c r="G85" s="426">
        <v>3.3631038855106419</v>
      </c>
      <c r="H85" s="427">
        <v>7</v>
      </c>
      <c r="I85" s="428">
        <v>2.2989058312578741E-3</v>
      </c>
      <c r="J85" s="429">
        <v>80.248319182096452</v>
      </c>
      <c r="K85" s="426">
        <v>2.8932582098202807E-4</v>
      </c>
      <c r="L85" s="427">
        <v>7</v>
      </c>
      <c r="M85" s="428">
        <v>3.6053816943567484E-6</v>
      </c>
      <c r="N85" s="429">
        <v>61.496256134149647</v>
      </c>
      <c r="O85" s="426">
        <v>0</v>
      </c>
      <c r="P85" s="427">
        <v>7</v>
      </c>
      <c r="Q85" s="428">
        <v>0</v>
      </c>
      <c r="R85" s="462">
        <v>1604.6596020141772</v>
      </c>
      <c r="S85" s="429">
        <v>3.3633932113316241</v>
      </c>
      <c r="T85" s="427">
        <v>0</v>
      </c>
      <c r="U85" s="432">
        <v>2.0960166300129169E-3</v>
      </c>
    </row>
    <row r="86" spans="2:21" ht="12" customHeight="1">
      <c r="B86" s="446"/>
      <c r="C86" s="422"/>
      <c r="D86" s="423" t="s">
        <v>449</v>
      </c>
      <c r="E86" s="424" t="s">
        <v>760</v>
      </c>
      <c r="F86" s="425">
        <v>192707.6585799985</v>
      </c>
      <c r="G86" s="426">
        <v>0</v>
      </c>
      <c r="H86" s="427">
        <v>7</v>
      </c>
      <c r="I86" s="428">
        <v>0</v>
      </c>
      <c r="J86" s="429">
        <v>47587.625680000005</v>
      </c>
      <c r="K86" s="426">
        <v>0</v>
      </c>
      <c r="L86" s="427">
        <v>7</v>
      </c>
      <c r="M86" s="428">
        <v>0</v>
      </c>
      <c r="N86" s="429">
        <v>494.10759000000007</v>
      </c>
      <c r="O86" s="426">
        <v>0</v>
      </c>
      <c r="P86" s="427">
        <v>7</v>
      </c>
      <c r="Q86" s="428">
        <v>0</v>
      </c>
      <c r="R86" s="462">
        <v>240789.3918499985</v>
      </c>
      <c r="S86" s="429">
        <v>0</v>
      </c>
      <c r="T86" s="427">
        <v>0</v>
      </c>
      <c r="U86" s="432">
        <v>0</v>
      </c>
    </row>
    <row r="87" spans="2:21" ht="12" customHeight="1">
      <c r="B87" s="437" t="s">
        <v>747</v>
      </c>
      <c r="C87" s="407">
        <v>66</v>
      </c>
      <c r="D87" s="408" t="s">
        <v>221</v>
      </c>
      <c r="E87" s="409" t="s">
        <v>761</v>
      </c>
      <c r="F87" s="410">
        <v>77495.603661799905</v>
      </c>
      <c r="G87" s="411">
        <v>0</v>
      </c>
      <c r="H87" s="412">
        <v>1</v>
      </c>
      <c r="I87" s="413">
        <v>0</v>
      </c>
      <c r="J87" s="414">
        <v>24677.554117241383</v>
      </c>
      <c r="K87" s="411">
        <v>0</v>
      </c>
      <c r="L87" s="412">
        <v>1</v>
      </c>
      <c r="M87" s="413">
        <v>0</v>
      </c>
      <c r="N87" s="414">
        <v>52.213999999999999</v>
      </c>
      <c r="O87" s="411">
        <v>0</v>
      </c>
      <c r="P87" s="412">
        <v>1</v>
      </c>
      <c r="Q87" s="413">
        <v>0</v>
      </c>
      <c r="R87" s="415">
        <v>102225.37177904129</v>
      </c>
      <c r="S87" s="414">
        <v>0</v>
      </c>
      <c r="T87" s="412">
        <v>0</v>
      </c>
      <c r="U87" s="416">
        <v>0</v>
      </c>
    </row>
    <row r="88" spans="2:21" ht="12" customHeight="1">
      <c r="B88" s="437"/>
      <c r="C88" s="463">
        <v>67</v>
      </c>
      <c r="D88" s="408" t="s">
        <v>762</v>
      </c>
      <c r="E88" s="409" t="s">
        <v>763</v>
      </c>
      <c r="F88" s="410">
        <v>176.83270376111824</v>
      </c>
      <c r="G88" s="411">
        <v>0</v>
      </c>
      <c r="H88" s="412">
        <v>1</v>
      </c>
      <c r="I88" s="413">
        <v>0</v>
      </c>
      <c r="J88" s="414">
        <v>0.32879999999999998</v>
      </c>
      <c r="K88" s="411">
        <v>0</v>
      </c>
      <c r="L88" s="412">
        <v>1</v>
      </c>
      <c r="M88" s="413">
        <v>0</v>
      </c>
      <c r="N88" s="414">
        <v>0.17810000000000001</v>
      </c>
      <c r="O88" s="411">
        <v>0</v>
      </c>
      <c r="P88" s="412">
        <v>1</v>
      </c>
      <c r="Q88" s="413">
        <v>0</v>
      </c>
      <c r="R88" s="415">
        <v>177.33960376111824</v>
      </c>
      <c r="S88" s="414">
        <v>0</v>
      </c>
      <c r="T88" s="412">
        <v>0</v>
      </c>
      <c r="U88" s="416">
        <v>0</v>
      </c>
    </row>
    <row r="89" spans="2:21" ht="12" customHeight="1">
      <c r="B89" s="437"/>
      <c r="C89" s="463">
        <v>68</v>
      </c>
      <c r="D89" s="408" t="s">
        <v>223</v>
      </c>
      <c r="E89" s="409"/>
      <c r="F89" s="410">
        <v>115035.22221443744</v>
      </c>
      <c r="G89" s="411">
        <v>0</v>
      </c>
      <c r="H89" s="412">
        <v>1</v>
      </c>
      <c r="I89" s="413">
        <v>0</v>
      </c>
      <c r="J89" s="414">
        <v>22909.742762758622</v>
      </c>
      <c r="K89" s="411">
        <v>0</v>
      </c>
      <c r="L89" s="412">
        <v>1</v>
      </c>
      <c r="M89" s="413">
        <v>0</v>
      </c>
      <c r="N89" s="414">
        <v>441.71549000000005</v>
      </c>
      <c r="O89" s="411">
        <v>0</v>
      </c>
      <c r="P89" s="412">
        <v>1</v>
      </c>
      <c r="Q89" s="413">
        <v>0</v>
      </c>
      <c r="R89" s="415">
        <v>138386.68046719607</v>
      </c>
      <c r="S89" s="414">
        <v>0</v>
      </c>
      <c r="T89" s="412">
        <v>0</v>
      </c>
      <c r="U89" s="416">
        <v>0</v>
      </c>
    </row>
    <row r="90" spans="2:21" ht="12" customHeight="1" thickBot="1">
      <c r="B90" s="464" t="s">
        <v>452</v>
      </c>
      <c r="C90" s="422">
        <v>69</v>
      </c>
      <c r="D90" s="423" t="s">
        <v>452</v>
      </c>
      <c r="E90" s="424" t="s">
        <v>764</v>
      </c>
      <c r="F90" s="425">
        <v>1902.3947591727836</v>
      </c>
      <c r="G90" s="426">
        <v>8.365069350497932E-3</v>
      </c>
      <c r="H90" s="426">
        <v>7</v>
      </c>
      <c r="I90" s="465">
        <v>4.3971259435845514E-6</v>
      </c>
      <c r="J90" s="429">
        <v>2237.9884017635377</v>
      </c>
      <c r="K90" s="426">
        <v>8.7982121000382808E-5</v>
      </c>
      <c r="L90" s="426">
        <v>7</v>
      </c>
      <c r="M90" s="465">
        <v>3.9313037069831452E-8</v>
      </c>
      <c r="N90" s="429">
        <v>523.28032338305559</v>
      </c>
      <c r="O90" s="426">
        <v>0</v>
      </c>
      <c r="P90" s="426">
        <v>7</v>
      </c>
      <c r="Q90" s="465">
        <v>0</v>
      </c>
      <c r="R90" s="462">
        <v>4663.6634843193769</v>
      </c>
      <c r="S90" s="429">
        <v>8.4530514714983157E-3</v>
      </c>
      <c r="T90" s="427">
        <v>0</v>
      </c>
      <c r="U90" s="432">
        <v>1.8125346093087521E-6</v>
      </c>
    </row>
    <row r="91" spans="2:21" ht="12" customHeight="1" thickTop="1" thickBot="1">
      <c r="B91" s="466"/>
      <c r="C91" s="467"/>
      <c r="D91" s="467" t="s">
        <v>459</v>
      </c>
      <c r="E91" s="468"/>
      <c r="F91" s="469">
        <v>1001684.9901836907</v>
      </c>
      <c r="G91" s="470">
        <v>1082.4863701906093</v>
      </c>
      <c r="H91" s="470">
        <v>0</v>
      </c>
      <c r="I91" s="471">
        <v>1.080665459499499E-3</v>
      </c>
      <c r="J91" s="472">
        <v>1058897.1548820708</v>
      </c>
      <c r="K91" s="470">
        <v>4610.2072324121536</v>
      </c>
      <c r="L91" s="470">
        <v>0</v>
      </c>
      <c r="M91" s="471">
        <v>4.3537818674426335E-3</v>
      </c>
      <c r="N91" s="472">
        <v>8047040.4355501644</v>
      </c>
      <c r="O91" s="470">
        <v>26433.049945301584</v>
      </c>
      <c r="P91" s="470">
        <v>0</v>
      </c>
      <c r="Q91" s="471">
        <v>3.2848163442208917E-3</v>
      </c>
      <c r="R91" s="473">
        <v>10107622.580615925</v>
      </c>
      <c r="S91" s="472">
        <v>32125.743547904349</v>
      </c>
      <c r="T91" s="472">
        <v>0</v>
      </c>
      <c r="U91" s="474">
        <v>3.1783679388181817E-3</v>
      </c>
    </row>
    <row r="92" spans="2:21">
      <c r="G92" s="828">
        <f>G91/1000</f>
        <v>1.0824863701906093</v>
      </c>
      <c r="K92" s="828">
        <f>K91/1000</f>
        <v>4.6102072324121535</v>
      </c>
      <c r="O92" s="828">
        <f>O91/1000</f>
        <v>26.433049945301583</v>
      </c>
      <c r="S92" s="828">
        <f>S91/1000</f>
        <v>32.125743547904349</v>
      </c>
    </row>
    <row r="96" spans="2:21" ht="11.5" thickBot="1">
      <c r="B96" s="366" t="s">
        <v>391</v>
      </c>
    </row>
    <row r="97" spans="2:21" ht="10.9" customHeight="1">
      <c r="B97" s="371" t="s">
        <v>275</v>
      </c>
      <c r="C97" s="372" t="s">
        <v>688</v>
      </c>
      <c r="D97" s="373" t="s">
        <v>277</v>
      </c>
      <c r="E97" s="374" t="s">
        <v>278</v>
      </c>
      <c r="F97" s="375" t="s">
        <v>689</v>
      </c>
      <c r="G97" s="376"/>
      <c r="H97" s="376"/>
      <c r="I97" s="376"/>
      <c r="J97" s="375" t="s">
        <v>690</v>
      </c>
      <c r="K97" s="376"/>
      <c r="L97" s="376"/>
      <c r="M97" s="377"/>
      <c r="N97" s="375" t="s">
        <v>691</v>
      </c>
      <c r="O97" s="376"/>
      <c r="P97" s="375"/>
      <c r="Q97" s="378"/>
      <c r="R97" s="379" t="s">
        <v>692</v>
      </c>
      <c r="S97" s="376"/>
      <c r="T97" s="376"/>
      <c r="U97" s="380"/>
    </row>
    <row r="98" spans="2:21" ht="11.5" thickBot="1">
      <c r="B98" s="381"/>
      <c r="C98" s="382" t="s">
        <v>693</v>
      </c>
      <c r="D98" s="383"/>
      <c r="E98" s="384"/>
      <c r="F98" s="385" t="s">
        <v>767</v>
      </c>
      <c r="G98" s="386" t="s">
        <v>768</v>
      </c>
      <c r="H98" s="387" t="s">
        <v>696</v>
      </c>
      <c r="I98" s="387" t="s">
        <v>697</v>
      </c>
      <c r="J98" s="385" t="s">
        <v>767</v>
      </c>
      <c r="K98" s="386" t="s">
        <v>768</v>
      </c>
      <c r="L98" s="387" t="s">
        <v>698</v>
      </c>
      <c r="M98" s="385" t="s">
        <v>697</v>
      </c>
      <c r="N98" s="388" t="s">
        <v>767</v>
      </c>
      <c r="O98" s="386" t="s">
        <v>768</v>
      </c>
      <c r="P98" s="385" t="s">
        <v>698</v>
      </c>
      <c r="Q98" s="389" t="s">
        <v>699</v>
      </c>
      <c r="R98" s="390" t="s">
        <v>767</v>
      </c>
      <c r="S98" s="391" t="s">
        <v>768</v>
      </c>
      <c r="T98" s="391" t="s">
        <v>698</v>
      </c>
      <c r="U98" s="392" t="s">
        <v>699</v>
      </c>
    </row>
    <row r="99" spans="2:21" ht="12.65" customHeight="1">
      <c r="B99" s="393"/>
      <c r="C99" s="394"/>
      <c r="D99" s="395" t="s">
        <v>399</v>
      </c>
      <c r="E99" s="396" t="s">
        <v>700</v>
      </c>
      <c r="F99" s="397">
        <v>6565.4681849611034</v>
      </c>
      <c r="G99" s="398">
        <v>0</v>
      </c>
      <c r="H99" s="399">
        <v>7</v>
      </c>
      <c r="I99" s="400">
        <v>0</v>
      </c>
      <c r="J99" s="401">
        <v>2396.1722662057032</v>
      </c>
      <c r="K99" s="398">
        <v>0</v>
      </c>
      <c r="L99" s="399">
        <v>7</v>
      </c>
      <c r="M99" s="400">
        <v>0</v>
      </c>
      <c r="N99" s="402">
        <v>147</v>
      </c>
      <c r="O99" s="398">
        <v>0</v>
      </c>
      <c r="P99" s="399">
        <v>8</v>
      </c>
      <c r="Q99" s="400">
        <v>0</v>
      </c>
      <c r="R99" s="403">
        <v>9108.6404511668061</v>
      </c>
      <c r="S99" s="404">
        <v>0</v>
      </c>
      <c r="T99" s="399">
        <v>0</v>
      </c>
      <c r="U99" s="405">
        <v>0</v>
      </c>
    </row>
    <row r="100" spans="2:21" ht="12" customHeight="1">
      <c r="B100" s="406"/>
      <c r="C100" s="407">
        <v>1</v>
      </c>
      <c r="D100" s="408" t="s">
        <v>145</v>
      </c>
      <c r="E100" s="409" t="s">
        <v>287</v>
      </c>
      <c r="F100" s="410">
        <v>0</v>
      </c>
      <c r="G100" s="411">
        <v>0</v>
      </c>
      <c r="H100" s="412">
        <v>0</v>
      </c>
      <c r="I100" s="413"/>
      <c r="J100" s="414">
        <v>0</v>
      </c>
      <c r="K100" s="411">
        <v>0</v>
      </c>
      <c r="L100" s="412">
        <v>0</v>
      </c>
      <c r="M100" s="413"/>
      <c r="N100" s="414"/>
      <c r="O100" s="411"/>
      <c r="P100" s="412"/>
      <c r="Q100" s="413"/>
      <c r="R100" s="415"/>
      <c r="S100" s="414"/>
      <c r="T100" s="412"/>
      <c r="U100" s="416"/>
    </row>
    <row r="101" spans="2:21" ht="12" customHeight="1">
      <c r="B101" s="406" t="s">
        <v>701</v>
      </c>
      <c r="C101" s="407">
        <v>2</v>
      </c>
      <c r="D101" s="408" t="s">
        <v>146</v>
      </c>
      <c r="E101" s="409" t="s">
        <v>288</v>
      </c>
      <c r="F101" s="410">
        <v>0</v>
      </c>
      <c r="G101" s="411">
        <v>0</v>
      </c>
      <c r="H101" s="412">
        <v>0</v>
      </c>
      <c r="I101" s="413"/>
      <c r="J101" s="414">
        <v>0</v>
      </c>
      <c r="K101" s="411">
        <v>0</v>
      </c>
      <c r="L101" s="412">
        <v>0</v>
      </c>
      <c r="M101" s="413"/>
      <c r="N101" s="417"/>
      <c r="O101" s="412"/>
      <c r="P101" s="412"/>
      <c r="Q101" s="413"/>
      <c r="R101" s="418"/>
      <c r="S101" s="419"/>
      <c r="T101" s="412"/>
      <c r="U101" s="416"/>
    </row>
    <row r="102" spans="2:21" ht="12" customHeight="1">
      <c r="B102" s="406"/>
      <c r="C102" s="407">
        <v>3</v>
      </c>
      <c r="D102" s="408" t="s">
        <v>702</v>
      </c>
      <c r="E102" s="409" t="s">
        <v>703</v>
      </c>
      <c r="F102" s="410">
        <v>0</v>
      </c>
      <c r="G102" s="411">
        <v>0</v>
      </c>
      <c r="H102" s="412">
        <v>0</v>
      </c>
      <c r="I102" s="413"/>
      <c r="J102" s="414">
        <v>0</v>
      </c>
      <c r="K102" s="411">
        <v>0</v>
      </c>
      <c r="L102" s="412">
        <v>0</v>
      </c>
      <c r="M102" s="413"/>
      <c r="N102" s="414"/>
      <c r="O102" s="411"/>
      <c r="P102" s="412"/>
      <c r="Q102" s="413"/>
      <c r="R102" s="418"/>
      <c r="S102" s="419"/>
      <c r="T102" s="412"/>
      <c r="U102" s="416"/>
    </row>
    <row r="103" spans="2:21" ht="12" customHeight="1">
      <c r="B103" s="420"/>
      <c r="C103" s="407">
        <v>4</v>
      </c>
      <c r="D103" s="408" t="s">
        <v>406</v>
      </c>
      <c r="E103" s="409"/>
      <c r="F103" s="410">
        <v>0</v>
      </c>
      <c r="G103" s="411">
        <v>0</v>
      </c>
      <c r="H103" s="412">
        <v>0</v>
      </c>
      <c r="I103" s="413"/>
      <c r="J103" s="414">
        <v>0</v>
      </c>
      <c r="K103" s="411">
        <v>0</v>
      </c>
      <c r="L103" s="412">
        <v>0</v>
      </c>
      <c r="M103" s="413"/>
      <c r="N103" s="414"/>
      <c r="O103" s="411"/>
      <c r="P103" s="412"/>
      <c r="Q103" s="413"/>
      <c r="R103" s="418"/>
      <c r="S103" s="419"/>
      <c r="T103" s="412"/>
      <c r="U103" s="416"/>
    </row>
    <row r="104" spans="2:21" ht="12" customHeight="1">
      <c r="B104" s="421"/>
      <c r="C104" s="422"/>
      <c r="D104" s="423" t="s">
        <v>290</v>
      </c>
      <c r="E104" s="424" t="s">
        <v>704</v>
      </c>
      <c r="F104" s="425">
        <v>102.828</v>
      </c>
      <c r="G104" s="426">
        <v>0</v>
      </c>
      <c r="H104" s="427">
        <v>7</v>
      </c>
      <c r="I104" s="428">
        <v>0</v>
      </c>
      <c r="J104" s="429">
        <v>16.93</v>
      </c>
      <c r="K104" s="426">
        <v>0</v>
      </c>
      <c r="L104" s="427">
        <v>7</v>
      </c>
      <c r="M104" s="428">
        <v>0</v>
      </c>
      <c r="N104" s="429">
        <v>0</v>
      </c>
      <c r="O104" s="426">
        <v>0</v>
      </c>
      <c r="P104" s="427">
        <v>7</v>
      </c>
      <c r="Q104" s="428"/>
      <c r="R104" s="430">
        <v>119.75800000000001</v>
      </c>
      <c r="S104" s="431">
        <v>0</v>
      </c>
      <c r="T104" s="427">
        <v>0</v>
      </c>
      <c r="U104" s="432">
        <v>0</v>
      </c>
    </row>
    <row r="105" spans="2:21" ht="12" customHeight="1">
      <c r="B105" s="433" t="s">
        <v>705</v>
      </c>
      <c r="C105" s="407">
        <v>5</v>
      </c>
      <c r="D105" s="408" t="s">
        <v>706</v>
      </c>
      <c r="E105" s="409" t="s">
        <v>707</v>
      </c>
      <c r="F105" s="410">
        <v>0</v>
      </c>
      <c r="G105" s="411">
        <v>0</v>
      </c>
      <c r="H105" s="412">
        <v>0</v>
      </c>
      <c r="I105" s="413"/>
      <c r="J105" s="414">
        <v>0</v>
      </c>
      <c r="K105" s="411">
        <v>0</v>
      </c>
      <c r="L105" s="412">
        <v>0</v>
      </c>
      <c r="M105" s="413"/>
      <c r="N105" s="414"/>
      <c r="O105" s="411"/>
      <c r="P105" s="412"/>
      <c r="Q105" s="413"/>
      <c r="R105" s="418"/>
      <c r="S105" s="419"/>
      <c r="T105" s="412"/>
      <c r="U105" s="416"/>
    </row>
    <row r="106" spans="2:21" ht="12" customHeight="1">
      <c r="B106" s="434"/>
      <c r="C106" s="407">
        <v>6</v>
      </c>
      <c r="D106" s="408" t="s">
        <v>150</v>
      </c>
      <c r="E106" s="409" t="s">
        <v>708</v>
      </c>
      <c r="F106" s="410">
        <v>0</v>
      </c>
      <c r="G106" s="411">
        <v>0</v>
      </c>
      <c r="H106" s="412">
        <v>0</v>
      </c>
      <c r="I106" s="413"/>
      <c r="J106" s="414">
        <v>0</v>
      </c>
      <c r="K106" s="411">
        <v>0</v>
      </c>
      <c r="L106" s="412">
        <v>0</v>
      </c>
      <c r="M106" s="413"/>
      <c r="N106" s="414"/>
      <c r="O106" s="411"/>
      <c r="P106" s="412"/>
      <c r="Q106" s="413"/>
      <c r="R106" s="418"/>
      <c r="S106" s="419"/>
      <c r="T106" s="412"/>
      <c r="U106" s="416"/>
    </row>
    <row r="107" spans="2:21" ht="12" customHeight="1">
      <c r="B107" s="435" t="s">
        <v>230</v>
      </c>
      <c r="C107" s="422">
        <v>7</v>
      </c>
      <c r="D107" s="423" t="s">
        <v>409</v>
      </c>
      <c r="E107" s="424" t="s">
        <v>709</v>
      </c>
      <c r="F107" s="425">
        <v>527.08487935960136</v>
      </c>
      <c r="G107" s="426">
        <v>0</v>
      </c>
      <c r="H107" s="427">
        <v>7</v>
      </c>
      <c r="I107" s="428">
        <v>0</v>
      </c>
      <c r="J107" s="429">
        <v>3977.9346942270736</v>
      </c>
      <c r="K107" s="426">
        <v>0</v>
      </c>
      <c r="L107" s="427">
        <v>7</v>
      </c>
      <c r="M107" s="428">
        <v>0</v>
      </c>
      <c r="N107" s="429">
        <v>84421.685341552657</v>
      </c>
      <c r="O107" s="426">
        <v>0</v>
      </c>
      <c r="P107" s="427">
        <v>8</v>
      </c>
      <c r="Q107" s="428">
        <v>0</v>
      </c>
      <c r="R107" s="430">
        <v>88926.704915139329</v>
      </c>
      <c r="S107" s="431">
        <v>0</v>
      </c>
      <c r="T107" s="427">
        <v>0</v>
      </c>
      <c r="U107" s="432">
        <v>0</v>
      </c>
    </row>
    <row r="108" spans="2:21" ht="12" customHeight="1">
      <c r="B108" s="435" t="s">
        <v>152</v>
      </c>
      <c r="C108" s="422">
        <v>8</v>
      </c>
      <c r="D108" s="423" t="s">
        <v>710</v>
      </c>
      <c r="E108" s="424" t="s">
        <v>711</v>
      </c>
      <c r="F108" s="425">
        <v>302045.99632589397</v>
      </c>
      <c r="G108" s="426">
        <v>170.33278601989744</v>
      </c>
      <c r="H108" s="427">
        <v>7</v>
      </c>
      <c r="I108" s="436">
        <v>5.6392995799261006E-4</v>
      </c>
      <c r="J108" s="429">
        <v>456107.66167879547</v>
      </c>
      <c r="K108" s="426">
        <v>4321.6812506274473</v>
      </c>
      <c r="L108" s="427">
        <v>7</v>
      </c>
      <c r="M108" s="436">
        <v>9.475134082862444E-3</v>
      </c>
      <c r="N108" s="429">
        <v>10580849.885986004</v>
      </c>
      <c r="O108" s="426">
        <v>30412.44282677228</v>
      </c>
      <c r="P108" s="427">
        <v>10</v>
      </c>
      <c r="Q108" s="436">
        <v>2.8742911159766651E-3</v>
      </c>
      <c r="R108" s="430">
        <v>11339003.543990694</v>
      </c>
      <c r="S108" s="431">
        <v>34904.456863419626</v>
      </c>
      <c r="T108" s="427">
        <v>0</v>
      </c>
      <c r="U108" s="432">
        <v>3.0782649223103789E-3</v>
      </c>
    </row>
    <row r="109" spans="2:21" ht="12" customHeight="1">
      <c r="B109" s="435"/>
      <c r="C109" s="422"/>
      <c r="D109" s="423" t="s">
        <v>411</v>
      </c>
      <c r="E109" s="424" t="s">
        <v>712</v>
      </c>
      <c r="F109" s="425">
        <v>614119.37206266855</v>
      </c>
      <c r="G109" s="426">
        <v>279.23120575136585</v>
      </c>
      <c r="H109" s="427">
        <v>0</v>
      </c>
      <c r="I109" s="428">
        <v>4.5468555211587003E-4</v>
      </c>
      <c r="J109" s="429">
        <v>1125819.8359053168</v>
      </c>
      <c r="K109" s="426">
        <v>647.53040464690548</v>
      </c>
      <c r="L109" s="427">
        <v>0</v>
      </c>
      <c r="M109" s="428">
        <v>5.7516343556533657E-4</v>
      </c>
      <c r="N109" s="429">
        <v>331205.41232095554</v>
      </c>
      <c r="O109" s="426">
        <v>127.69132832483656</v>
      </c>
      <c r="P109" s="427">
        <v>1</v>
      </c>
      <c r="Q109" s="428">
        <v>3.8553515001468915E-4</v>
      </c>
      <c r="R109" s="430">
        <v>2071144.6202889411</v>
      </c>
      <c r="S109" s="431">
        <v>1054.452938723108</v>
      </c>
      <c r="T109" s="427">
        <v>0</v>
      </c>
      <c r="U109" s="432">
        <v>5.091160358352974E-4</v>
      </c>
    </row>
    <row r="110" spans="2:21" ht="12" customHeight="1">
      <c r="B110" s="437"/>
      <c r="C110" s="407">
        <v>9</v>
      </c>
      <c r="D110" s="408" t="s">
        <v>154</v>
      </c>
      <c r="E110" s="409" t="s">
        <v>412</v>
      </c>
      <c r="F110" s="410">
        <v>51241.510687526999</v>
      </c>
      <c r="G110" s="411">
        <v>15.966341824985824</v>
      </c>
      <c r="H110" s="412">
        <v>7</v>
      </c>
      <c r="I110" s="413">
        <v>3.115899904346943E-4</v>
      </c>
      <c r="J110" s="414">
        <v>1201.0670696049958</v>
      </c>
      <c r="K110" s="411">
        <v>92.971725515285968</v>
      </c>
      <c r="L110" s="412">
        <v>7</v>
      </c>
      <c r="M110" s="413">
        <v>7.7407605177171573E-2</v>
      </c>
      <c r="N110" s="414">
        <v>1190.7909842675542</v>
      </c>
      <c r="O110" s="411">
        <v>0</v>
      </c>
      <c r="P110" s="412">
        <v>8</v>
      </c>
      <c r="Q110" s="413">
        <v>0</v>
      </c>
      <c r="R110" s="418">
        <v>53633.368741399543</v>
      </c>
      <c r="S110" s="419">
        <v>108.93806734027179</v>
      </c>
      <c r="T110" s="412">
        <v>0</v>
      </c>
      <c r="U110" s="416">
        <v>2.0311621271736861E-3</v>
      </c>
    </row>
    <row r="111" spans="2:21" ht="12" customHeight="1">
      <c r="B111" s="437"/>
      <c r="C111" s="407">
        <v>10</v>
      </c>
      <c r="D111" s="408" t="s">
        <v>155</v>
      </c>
      <c r="E111" s="409" t="s">
        <v>300</v>
      </c>
      <c r="F111" s="410">
        <v>4797.1921952010398</v>
      </c>
      <c r="G111" s="411">
        <v>1.2420488843869684</v>
      </c>
      <c r="H111" s="412">
        <v>7</v>
      </c>
      <c r="I111" s="413">
        <v>2.5891163702581585E-4</v>
      </c>
      <c r="J111" s="414">
        <v>3243.6345474989539</v>
      </c>
      <c r="K111" s="411">
        <v>1.7425487669343427</v>
      </c>
      <c r="L111" s="412">
        <v>7</v>
      </c>
      <c r="M111" s="413">
        <v>5.372210529321058E-4</v>
      </c>
      <c r="N111" s="414">
        <v>711.76996729650295</v>
      </c>
      <c r="O111" s="411">
        <v>0</v>
      </c>
      <c r="P111" s="412">
        <v>8</v>
      </c>
      <c r="Q111" s="413">
        <v>0</v>
      </c>
      <c r="R111" s="418">
        <v>8752.5967099964964</v>
      </c>
      <c r="S111" s="419">
        <v>2.9845976513213111</v>
      </c>
      <c r="T111" s="412">
        <v>0</v>
      </c>
      <c r="U111" s="416">
        <v>3.4099567822113282E-4</v>
      </c>
    </row>
    <row r="112" spans="2:21" ht="12" customHeight="1">
      <c r="B112" s="437"/>
      <c r="C112" s="407">
        <v>11</v>
      </c>
      <c r="D112" s="408" t="s">
        <v>156</v>
      </c>
      <c r="E112" s="409" t="s">
        <v>301</v>
      </c>
      <c r="F112" s="410">
        <v>16007.26571678544</v>
      </c>
      <c r="G112" s="411">
        <v>4.4815216790585186</v>
      </c>
      <c r="H112" s="412">
        <v>7</v>
      </c>
      <c r="I112" s="413">
        <v>2.7996796944272206E-4</v>
      </c>
      <c r="J112" s="414">
        <v>844.98388841713472</v>
      </c>
      <c r="K112" s="411">
        <v>0.16</v>
      </c>
      <c r="L112" s="412">
        <v>7</v>
      </c>
      <c r="M112" s="413">
        <v>1.8935272280720032E-4</v>
      </c>
      <c r="N112" s="414">
        <v>156.17681836746772</v>
      </c>
      <c r="O112" s="411">
        <v>0</v>
      </c>
      <c r="P112" s="412">
        <v>8</v>
      </c>
      <c r="Q112" s="413">
        <v>0</v>
      </c>
      <c r="R112" s="418">
        <v>17008.426423570043</v>
      </c>
      <c r="S112" s="419">
        <v>4.6415216790585188</v>
      </c>
      <c r="T112" s="412">
        <v>0</v>
      </c>
      <c r="U112" s="416">
        <v>2.7289542039152795E-4</v>
      </c>
    </row>
    <row r="113" spans="2:21" ht="12" customHeight="1">
      <c r="B113" s="437"/>
      <c r="C113" s="407">
        <v>12</v>
      </c>
      <c r="D113" s="408" t="s">
        <v>713</v>
      </c>
      <c r="E113" s="409" t="s">
        <v>302</v>
      </c>
      <c r="F113" s="410">
        <v>12110.916163908267</v>
      </c>
      <c r="G113" s="411">
        <v>33.82351588632676</v>
      </c>
      <c r="H113" s="412">
        <v>7</v>
      </c>
      <c r="I113" s="413">
        <v>2.7928123214265325E-3</v>
      </c>
      <c r="J113" s="414">
        <v>3030.0832298620608</v>
      </c>
      <c r="K113" s="411">
        <v>7.2337562808690725</v>
      </c>
      <c r="L113" s="412">
        <v>7</v>
      </c>
      <c r="M113" s="413">
        <v>2.3873127343760707E-3</v>
      </c>
      <c r="N113" s="414">
        <v>390.0379627042833</v>
      </c>
      <c r="O113" s="411">
        <v>0</v>
      </c>
      <c r="P113" s="412">
        <v>8</v>
      </c>
      <c r="Q113" s="413">
        <v>0</v>
      </c>
      <c r="R113" s="418">
        <v>15531.037356474611</v>
      </c>
      <c r="S113" s="419">
        <v>41.057272167195833</v>
      </c>
      <c r="T113" s="412">
        <v>0</v>
      </c>
      <c r="U113" s="416">
        <v>2.6435627720694261E-3</v>
      </c>
    </row>
    <row r="114" spans="2:21" ht="12" customHeight="1">
      <c r="B114" s="437"/>
      <c r="C114" s="407">
        <v>13</v>
      </c>
      <c r="D114" s="408" t="s">
        <v>158</v>
      </c>
      <c r="E114" s="409" t="s">
        <v>303</v>
      </c>
      <c r="F114" s="410">
        <v>2113.019620803901</v>
      </c>
      <c r="G114" s="411">
        <v>1.2943436684129761</v>
      </c>
      <c r="H114" s="412">
        <v>7</v>
      </c>
      <c r="I114" s="413">
        <v>6.1255638881409983E-4</v>
      </c>
      <c r="J114" s="414">
        <v>315.85450606993959</v>
      </c>
      <c r="K114" s="411">
        <v>0</v>
      </c>
      <c r="L114" s="412">
        <v>7</v>
      </c>
      <c r="M114" s="413">
        <v>0</v>
      </c>
      <c r="N114" s="414">
        <v>109.43272896920695</v>
      </c>
      <c r="O114" s="411">
        <v>0</v>
      </c>
      <c r="P114" s="412">
        <v>8</v>
      </c>
      <c r="Q114" s="413">
        <v>0</v>
      </c>
      <c r="R114" s="418">
        <v>2538.3068558430473</v>
      </c>
      <c r="S114" s="419">
        <v>1.2943436684129761</v>
      </c>
      <c r="T114" s="412">
        <v>0</v>
      </c>
      <c r="U114" s="416">
        <v>5.0992403279905495E-4</v>
      </c>
    </row>
    <row r="115" spans="2:21" ht="12" customHeight="1">
      <c r="B115" s="437"/>
      <c r="C115" s="407">
        <v>14</v>
      </c>
      <c r="D115" s="408" t="s">
        <v>231</v>
      </c>
      <c r="E115" s="409" t="s">
        <v>304</v>
      </c>
      <c r="F115" s="410">
        <v>142046.76085189558</v>
      </c>
      <c r="G115" s="411">
        <v>35.20166023240661</v>
      </c>
      <c r="H115" s="412">
        <v>7</v>
      </c>
      <c r="I115" s="438">
        <v>2.478174090087803E-4</v>
      </c>
      <c r="J115" s="414">
        <v>43151.697282329456</v>
      </c>
      <c r="K115" s="411">
        <v>96.856878670643368</v>
      </c>
      <c r="L115" s="412">
        <v>7</v>
      </c>
      <c r="M115" s="438">
        <v>2.2445670685195987E-3</v>
      </c>
      <c r="N115" s="414">
        <v>146.70175822094387</v>
      </c>
      <c r="O115" s="411">
        <v>4.4828296582813546E-3</v>
      </c>
      <c r="P115" s="412">
        <v>8</v>
      </c>
      <c r="Q115" s="438">
        <v>3.0557436479594715E-5</v>
      </c>
      <c r="R115" s="418">
        <v>185345.15989244598</v>
      </c>
      <c r="S115" s="419">
        <v>132.06302173270825</v>
      </c>
      <c r="T115" s="412">
        <v>0</v>
      </c>
      <c r="U115" s="416">
        <v>7.1252479325245479E-4</v>
      </c>
    </row>
    <row r="116" spans="2:21" ht="12" customHeight="1">
      <c r="B116" s="437"/>
      <c r="C116" s="407">
        <v>15</v>
      </c>
      <c r="D116" s="408" t="s">
        <v>160</v>
      </c>
      <c r="E116" s="409" t="s">
        <v>305</v>
      </c>
      <c r="F116" s="410">
        <v>14773.949321378081</v>
      </c>
      <c r="G116" s="411">
        <v>0.33884194015806024</v>
      </c>
      <c r="H116" s="412">
        <v>7</v>
      </c>
      <c r="I116" s="438">
        <v>2.2935095605597613E-5</v>
      </c>
      <c r="J116" s="414">
        <v>6.1636601807423022</v>
      </c>
      <c r="K116" s="411">
        <v>0</v>
      </c>
      <c r="L116" s="412">
        <v>7</v>
      </c>
      <c r="M116" s="438">
        <v>0</v>
      </c>
      <c r="N116" s="414">
        <v>0.30071912506166015</v>
      </c>
      <c r="O116" s="411">
        <v>0</v>
      </c>
      <c r="P116" s="412">
        <v>8</v>
      </c>
      <c r="Q116" s="438">
        <v>0</v>
      </c>
      <c r="R116" s="418">
        <v>14780.413700683885</v>
      </c>
      <c r="S116" s="419">
        <v>0.33884194015806024</v>
      </c>
      <c r="T116" s="412">
        <v>0</v>
      </c>
      <c r="U116" s="416">
        <v>2.2925064684920297E-5</v>
      </c>
    </row>
    <row r="117" spans="2:21" ht="12" customHeight="1">
      <c r="B117" s="437"/>
      <c r="C117" s="407">
        <v>16</v>
      </c>
      <c r="D117" s="408" t="s">
        <v>161</v>
      </c>
      <c r="E117" s="409" t="s">
        <v>306</v>
      </c>
      <c r="F117" s="410">
        <v>40296.077157188913</v>
      </c>
      <c r="G117" s="411">
        <v>22.282892627985209</v>
      </c>
      <c r="H117" s="412">
        <v>7</v>
      </c>
      <c r="I117" s="413">
        <v>5.5297920293985469E-4</v>
      </c>
      <c r="J117" s="414">
        <v>9558.6645549583591</v>
      </c>
      <c r="K117" s="411">
        <v>26.405735522347346</v>
      </c>
      <c r="L117" s="412">
        <v>7</v>
      </c>
      <c r="M117" s="413">
        <v>2.7624921212084921E-3</v>
      </c>
      <c r="N117" s="414">
        <v>821.79670271103794</v>
      </c>
      <c r="O117" s="411">
        <v>43.002741150251381</v>
      </c>
      <c r="P117" s="412">
        <v>8</v>
      </c>
      <c r="Q117" s="413">
        <v>5.2327711961351234E-2</v>
      </c>
      <c r="R117" s="418">
        <v>50676.538414858303</v>
      </c>
      <c r="S117" s="419">
        <v>91.691369300583943</v>
      </c>
      <c r="T117" s="412">
        <v>0</v>
      </c>
      <c r="U117" s="416">
        <v>1.8093455505970419E-3</v>
      </c>
    </row>
    <row r="118" spans="2:21" ht="12" customHeight="1">
      <c r="B118" s="437"/>
      <c r="C118" s="407">
        <v>17</v>
      </c>
      <c r="D118" s="408" t="s">
        <v>162</v>
      </c>
      <c r="E118" s="409" t="s">
        <v>307</v>
      </c>
      <c r="F118" s="410">
        <v>5036.3129320947146</v>
      </c>
      <c r="G118" s="411">
        <v>3.523942970596191E-2</v>
      </c>
      <c r="H118" s="412">
        <v>7</v>
      </c>
      <c r="I118" s="413">
        <v>6.997069122014435E-6</v>
      </c>
      <c r="J118" s="414">
        <v>5494.8633974201739</v>
      </c>
      <c r="K118" s="411">
        <v>4.4399999999999995</v>
      </c>
      <c r="L118" s="412">
        <v>7</v>
      </c>
      <c r="M118" s="413">
        <v>8.0802736644637423E-4</v>
      </c>
      <c r="N118" s="414">
        <v>29684.955458097389</v>
      </c>
      <c r="O118" s="411">
        <v>0</v>
      </c>
      <c r="P118" s="412">
        <v>8</v>
      </c>
      <c r="Q118" s="413">
        <v>0</v>
      </c>
      <c r="R118" s="418">
        <v>40216.131787612278</v>
      </c>
      <c r="S118" s="419">
        <v>4.4752394297059617</v>
      </c>
      <c r="T118" s="412">
        <v>0</v>
      </c>
      <c r="U118" s="416">
        <v>1.1127970868358015E-4</v>
      </c>
    </row>
    <row r="119" spans="2:21" ht="12" customHeight="1">
      <c r="B119" s="437" t="s">
        <v>232</v>
      </c>
      <c r="C119" s="407">
        <v>18</v>
      </c>
      <c r="D119" s="408" t="s">
        <v>714</v>
      </c>
      <c r="E119" s="409" t="s">
        <v>308</v>
      </c>
      <c r="F119" s="410">
        <v>86470.37007557723</v>
      </c>
      <c r="G119" s="411">
        <v>6.0121968321728501</v>
      </c>
      <c r="H119" s="412">
        <v>7</v>
      </c>
      <c r="I119" s="413">
        <v>6.9528982319817085E-5</v>
      </c>
      <c r="J119" s="414">
        <v>5295.0215669299951</v>
      </c>
      <c r="K119" s="411">
        <v>0.51083345914970901</v>
      </c>
      <c r="L119" s="412">
        <v>7</v>
      </c>
      <c r="M119" s="413">
        <v>9.6474292444834284E-5</v>
      </c>
      <c r="N119" s="414">
        <v>15.423759506687903</v>
      </c>
      <c r="O119" s="411">
        <v>0</v>
      </c>
      <c r="P119" s="412">
        <v>8</v>
      </c>
      <c r="Q119" s="413">
        <v>0</v>
      </c>
      <c r="R119" s="418">
        <v>91780.815402013905</v>
      </c>
      <c r="S119" s="419">
        <v>6.5230302913225593</v>
      </c>
      <c r="T119" s="412">
        <v>0</v>
      </c>
      <c r="U119" s="416">
        <v>7.1071827622697586E-5</v>
      </c>
    </row>
    <row r="120" spans="2:21" ht="12" customHeight="1">
      <c r="B120" s="437"/>
      <c r="C120" s="407">
        <v>19</v>
      </c>
      <c r="D120" s="408" t="s">
        <v>164</v>
      </c>
      <c r="E120" s="409" t="s">
        <v>309</v>
      </c>
      <c r="F120" s="410">
        <v>57093.038123251186</v>
      </c>
      <c r="G120" s="411">
        <v>78.957594967892689</v>
      </c>
      <c r="H120" s="412">
        <v>7</v>
      </c>
      <c r="I120" s="413">
        <v>1.3829636250472566E-3</v>
      </c>
      <c r="J120" s="414">
        <v>526.70991677782081</v>
      </c>
      <c r="K120" s="411">
        <v>0.26965092252846595</v>
      </c>
      <c r="L120" s="412">
        <v>7</v>
      </c>
      <c r="M120" s="413">
        <v>5.119533806731255E-4</v>
      </c>
      <c r="N120" s="414">
        <v>4.2900547231967714</v>
      </c>
      <c r="O120" s="411">
        <v>17.259475510724844</v>
      </c>
      <c r="P120" s="412">
        <v>8</v>
      </c>
      <c r="Q120" s="413">
        <v>4.0231364456497642</v>
      </c>
      <c r="R120" s="418">
        <v>57624.038094752206</v>
      </c>
      <c r="S120" s="419">
        <v>96.486721401145999</v>
      </c>
      <c r="T120" s="412">
        <v>0</v>
      </c>
      <c r="U120" s="416">
        <v>1.6744179094580495E-3</v>
      </c>
    </row>
    <row r="121" spans="2:21" ht="12" customHeight="1">
      <c r="B121" s="437"/>
      <c r="C121" s="407">
        <v>20</v>
      </c>
      <c r="D121" s="408" t="s">
        <v>165</v>
      </c>
      <c r="E121" s="409" t="s">
        <v>310</v>
      </c>
      <c r="F121" s="410">
        <v>253.75759182072267</v>
      </c>
      <c r="G121" s="411">
        <v>0.7385690577817422</v>
      </c>
      <c r="H121" s="412">
        <v>7</v>
      </c>
      <c r="I121" s="413">
        <v>2.9105298977755677E-3</v>
      </c>
      <c r="J121" s="414">
        <v>0</v>
      </c>
      <c r="K121" s="411">
        <v>0</v>
      </c>
      <c r="L121" s="412">
        <v>7</v>
      </c>
      <c r="M121" s="413"/>
      <c r="N121" s="414">
        <v>0</v>
      </c>
      <c r="O121" s="411">
        <v>0</v>
      </c>
      <c r="P121" s="412">
        <v>8</v>
      </c>
      <c r="Q121" s="413"/>
      <c r="R121" s="418">
        <v>253.75759182072267</v>
      </c>
      <c r="S121" s="419">
        <v>0.7385690577817422</v>
      </c>
      <c r="T121" s="412">
        <v>0</v>
      </c>
      <c r="U121" s="416">
        <v>2.9105298977755677E-3</v>
      </c>
    </row>
    <row r="122" spans="2:21" ht="12" customHeight="1">
      <c r="B122" s="437"/>
      <c r="C122" s="407">
        <v>21</v>
      </c>
      <c r="D122" s="408" t="s">
        <v>228</v>
      </c>
      <c r="E122" s="409" t="s">
        <v>311</v>
      </c>
      <c r="F122" s="410">
        <v>8562.775727141714</v>
      </c>
      <c r="G122" s="411">
        <v>8.3248174586390391</v>
      </c>
      <c r="H122" s="412">
        <v>7</v>
      </c>
      <c r="I122" s="413">
        <v>9.7221014819430453E-4</v>
      </c>
      <c r="J122" s="414">
        <v>937139.14063214522</v>
      </c>
      <c r="K122" s="411">
        <v>97.332117567838552</v>
      </c>
      <c r="L122" s="412">
        <v>7</v>
      </c>
      <c r="M122" s="413">
        <v>1.0386090319755867E-4</v>
      </c>
      <c r="N122" s="414">
        <v>166807.17814061488</v>
      </c>
      <c r="O122" s="411">
        <v>65.708958126190439</v>
      </c>
      <c r="P122" s="412">
        <v>8</v>
      </c>
      <c r="Q122" s="413">
        <v>3.9392164569080593E-4</v>
      </c>
      <c r="R122" s="418">
        <v>1112509.0944999019</v>
      </c>
      <c r="S122" s="419">
        <v>171.36589315266804</v>
      </c>
      <c r="T122" s="412">
        <v>0</v>
      </c>
      <c r="U122" s="416">
        <v>1.5403549867581165E-4</v>
      </c>
    </row>
    <row r="123" spans="2:21" ht="12" customHeight="1">
      <c r="B123" s="437"/>
      <c r="C123" s="407">
        <v>22</v>
      </c>
      <c r="D123" s="408" t="s">
        <v>167</v>
      </c>
      <c r="E123" s="409" t="s">
        <v>312</v>
      </c>
      <c r="F123" s="410">
        <v>19496.845331382156</v>
      </c>
      <c r="G123" s="411">
        <v>2.0890144417015906</v>
      </c>
      <c r="H123" s="412">
        <v>7</v>
      </c>
      <c r="I123" s="413">
        <v>1.0714627962602285E-4</v>
      </c>
      <c r="J123" s="414">
        <v>51872.957631907739</v>
      </c>
      <c r="K123" s="411">
        <v>53.974185671086488</v>
      </c>
      <c r="L123" s="412">
        <v>7</v>
      </c>
      <c r="M123" s="413">
        <v>1.0405071955620717E-3</v>
      </c>
      <c r="N123" s="414">
        <v>122541.76763079978</v>
      </c>
      <c r="O123" s="411">
        <v>0</v>
      </c>
      <c r="P123" s="412">
        <v>8</v>
      </c>
      <c r="Q123" s="413">
        <v>0</v>
      </c>
      <c r="R123" s="418">
        <v>193911.57059408969</v>
      </c>
      <c r="S123" s="419">
        <v>56.063200112788081</v>
      </c>
      <c r="T123" s="412">
        <v>0</v>
      </c>
      <c r="U123" s="416">
        <v>2.8911735354948876E-4</v>
      </c>
    </row>
    <row r="124" spans="2:21" ht="12" customHeight="1">
      <c r="B124" s="437"/>
      <c r="C124" s="407">
        <v>23</v>
      </c>
      <c r="D124" s="408" t="s">
        <v>168</v>
      </c>
      <c r="E124" s="409" t="s">
        <v>313</v>
      </c>
      <c r="F124" s="410">
        <v>4047.6592032346684</v>
      </c>
      <c r="G124" s="411">
        <v>35.305398904965259</v>
      </c>
      <c r="H124" s="412">
        <v>7</v>
      </c>
      <c r="I124" s="413">
        <v>8.7224237842828053E-3</v>
      </c>
      <c r="J124" s="414">
        <v>6367.1666510006853</v>
      </c>
      <c r="K124" s="411">
        <v>1.5442801167445932</v>
      </c>
      <c r="L124" s="412">
        <v>7</v>
      </c>
      <c r="M124" s="413">
        <v>2.4253803950645598E-4</v>
      </c>
      <c r="N124" s="414">
        <v>844.72029283969289</v>
      </c>
      <c r="O124" s="411">
        <v>0</v>
      </c>
      <c r="P124" s="412">
        <v>8</v>
      </c>
      <c r="Q124" s="413">
        <v>0</v>
      </c>
      <c r="R124" s="418">
        <v>11259.546147075047</v>
      </c>
      <c r="S124" s="419">
        <v>36.849679021709854</v>
      </c>
      <c r="T124" s="412">
        <v>0</v>
      </c>
      <c r="U124" s="416">
        <v>3.2727499439471185E-3</v>
      </c>
    </row>
    <row r="125" spans="2:21" ht="12" customHeight="1">
      <c r="B125" s="437"/>
      <c r="C125" s="407">
        <v>24</v>
      </c>
      <c r="D125" s="408" t="s">
        <v>169</v>
      </c>
      <c r="E125" s="409" t="s">
        <v>314</v>
      </c>
      <c r="F125" s="410">
        <v>8005.7168148397459</v>
      </c>
      <c r="G125" s="411">
        <v>3.7276874753850189</v>
      </c>
      <c r="H125" s="412">
        <v>7</v>
      </c>
      <c r="I125" s="413">
        <v>4.6562819565078978E-4</v>
      </c>
      <c r="J125" s="414">
        <v>4672.1987835005039</v>
      </c>
      <c r="K125" s="411">
        <v>10.909347714347572</v>
      </c>
      <c r="L125" s="412">
        <v>7</v>
      </c>
      <c r="M125" s="413">
        <v>2.3349493931793014E-3</v>
      </c>
      <c r="N125" s="414">
        <v>478.98490922446609</v>
      </c>
      <c r="O125" s="411">
        <v>0.82522311121154024</v>
      </c>
      <c r="P125" s="412">
        <v>8</v>
      </c>
      <c r="Q125" s="413">
        <v>1.7228582682232625E-3</v>
      </c>
      <c r="R125" s="418">
        <v>13156.900507564715</v>
      </c>
      <c r="S125" s="419">
        <v>15.46225830094413</v>
      </c>
      <c r="T125" s="412">
        <v>0</v>
      </c>
      <c r="U125" s="416">
        <v>1.1752204322023963E-3</v>
      </c>
    </row>
    <row r="126" spans="2:21" ht="12" customHeight="1">
      <c r="B126" s="437"/>
      <c r="C126" s="407">
        <v>25</v>
      </c>
      <c r="D126" s="408" t="s">
        <v>170</v>
      </c>
      <c r="E126" s="409" t="s">
        <v>315</v>
      </c>
      <c r="F126" s="410">
        <v>2120.1621009727701</v>
      </c>
      <c r="G126" s="411">
        <v>0.55232217144197548</v>
      </c>
      <c r="H126" s="412">
        <v>7</v>
      </c>
      <c r="I126" s="413">
        <v>2.6050940689325582E-4</v>
      </c>
      <c r="J126" s="414">
        <v>172.50180882186723</v>
      </c>
      <c r="K126" s="411">
        <v>0</v>
      </c>
      <c r="L126" s="412">
        <v>7</v>
      </c>
      <c r="M126" s="413">
        <v>0</v>
      </c>
      <c r="N126" s="414">
        <v>14.497207957835924</v>
      </c>
      <c r="O126" s="411">
        <v>0</v>
      </c>
      <c r="P126" s="412">
        <v>8</v>
      </c>
      <c r="Q126" s="413">
        <v>0</v>
      </c>
      <c r="R126" s="418">
        <v>2307.1611177524733</v>
      </c>
      <c r="S126" s="419">
        <v>0.55232217144197548</v>
      </c>
      <c r="T126" s="412">
        <v>0</v>
      </c>
      <c r="U126" s="416">
        <v>2.3939471205202241E-4</v>
      </c>
    </row>
    <row r="127" spans="2:21" ht="12" customHeight="1">
      <c r="B127" s="437"/>
      <c r="C127" s="407">
        <v>26</v>
      </c>
      <c r="D127" s="408" t="s">
        <v>171</v>
      </c>
      <c r="E127" s="409" t="s">
        <v>316</v>
      </c>
      <c r="F127" s="410">
        <v>4661.1074264980198</v>
      </c>
      <c r="G127" s="411">
        <v>1.5672792422892297</v>
      </c>
      <c r="H127" s="412">
        <v>7</v>
      </c>
      <c r="I127" s="413">
        <v>3.3624611039414658E-4</v>
      </c>
      <c r="J127" s="414">
        <v>2834.2455280889958</v>
      </c>
      <c r="K127" s="411">
        <v>2.6898697617348966E-2</v>
      </c>
      <c r="L127" s="412">
        <v>7</v>
      </c>
      <c r="M127" s="413">
        <v>9.4906024727806661E-6</v>
      </c>
      <c r="N127" s="414">
        <v>63.012232186336327</v>
      </c>
      <c r="O127" s="411">
        <v>0.88572814087166352</v>
      </c>
      <c r="P127" s="412">
        <v>8</v>
      </c>
      <c r="Q127" s="413">
        <v>1.405644761563813E-2</v>
      </c>
      <c r="R127" s="418">
        <v>7558.3651867733515</v>
      </c>
      <c r="S127" s="419">
        <v>2.479906080778242</v>
      </c>
      <c r="T127" s="412">
        <v>0</v>
      </c>
      <c r="U127" s="416">
        <v>3.2810085507880947E-4</v>
      </c>
    </row>
    <row r="128" spans="2:21" ht="12" customHeight="1">
      <c r="B128" s="437"/>
      <c r="C128" s="407">
        <v>27</v>
      </c>
      <c r="D128" s="408" t="s">
        <v>172</v>
      </c>
      <c r="E128" s="409" t="s">
        <v>317</v>
      </c>
      <c r="F128" s="410">
        <v>2751.3888281675827</v>
      </c>
      <c r="G128" s="411">
        <v>0.2112910971076121</v>
      </c>
      <c r="H128" s="412">
        <v>7</v>
      </c>
      <c r="I128" s="413">
        <v>7.6794342894941306E-5</v>
      </c>
      <c r="J128" s="414">
        <v>576.61863674024346</v>
      </c>
      <c r="K128" s="411">
        <v>80</v>
      </c>
      <c r="L128" s="412">
        <v>7</v>
      </c>
      <c r="M128" s="413">
        <v>0.13873987918992392</v>
      </c>
      <c r="N128" s="414">
        <v>11.428114252591115</v>
      </c>
      <c r="O128" s="411">
        <v>0</v>
      </c>
      <c r="P128" s="412">
        <v>8</v>
      </c>
      <c r="Q128" s="413">
        <v>0</v>
      </c>
      <c r="R128" s="418">
        <v>3339.4355791604171</v>
      </c>
      <c r="S128" s="419">
        <v>80.211291097107619</v>
      </c>
      <c r="T128" s="412">
        <v>0</v>
      </c>
      <c r="U128" s="416">
        <v>2.4019415615519648E-2</v>
      </c>
    </row>
    <row r="129" spans="2:21" ht="12" customHeight="1">
      <c r="B129" s="437"/>
      <c r="C129" s="407">
        <v>28</v>
      </c>
      <c r="D129" s="408" t="s">
        <v>173</v>
      </c>
      <c r="E129" s="409" t="s">
        <v>318</v>
      </c>
      <c r="F129" s="410">
        <v>11392.352127789227</v>
      </c>
      <c r="G129" s="411">
        <v>1.4262786005605679</v>
      </c>
      <c r="H129" s="412">
        <v>7</v>
      </c>
      <c r="I129" s="413">
        <v>1.251961477807084E-4</v>
      </c>
      <c r="J129" s="414">
        <v>1685.5438583131377</v>
      </c>
      <c r="K129" s="411">
        <v>1.8771042910404681</v>
      </c>
      <c r="L129" s="412">
        <v>7</v>
      </c>
      <c r="M129" s="413">
        <v>1.1136490348693986E-3</v>
      </c>
      <c r="N129" s="414">
        <v>513.73143492234976</v>
      </c>
      <c r="O129" s="411">
        <v>7.2226041755338679E-4</v>
      </c>
      <c r="P129" s="412">
        <v>8</v>
      </c>
      <c r="Q129" s="413">
        <v>1.40591049808458E-6</v>
      </c>
      <c r="R129" s="418">
        <v>13591.627421024714</v>
      </c>
      <c r="S129" s="419">
        <v>3.3041051520185891</v>
      </c>
      <c r="T129" s="412">
        <v>0</v>
      </c>
      <c r="U129" s="416">
        <v>2.4309856720377071E-4</v>
      </c>
    </row>
    <row r="130" spans="2:21" ht="12" customHeight="1">
      <c r="B130" s="437"/>
      <c r="C130" s="407">
        <v>29</v>
      </c>
      <c r="D130" s="408" t="s">
        <v>174</v>
      </c>
      <c r="E130" s="409" t="s">
        <v>319</v>
      </c>
      <c r="F130" s="410">
        <v>14827.806925116533</v>
      </c>
      <c r="G130" s="411">
        <v>6.5528679835768324</v>
      </c>
      <c r="H130" s="412">
        <v>7</v>
      </c>
      <c r="I130" s="413">
        <v>4.4193102976523504E-4</v>
      </c>
      <c r="J130" s="414">
        <v>6969.1386552891381</v>
      </c>
      <c r="K130" s="411">
        <v>43.627233807876443</v>
      </c>
      <c r="L130" s="412">
        <v>7</v>
      </c>
      <c r="M130" s="413">
        <v>6.2600611016350085E-3</v>
      </c>
      <c r="N130" s="414">
        <v>5.7049757101684264</v>
      </c>
      <c r="O130" s="411">
        <v>3.9971955108597437E-3</v>
      </c>
      <c r="P130" s="412">
        <v>8</v>
      </c>
      <c r="Q130" s="413">
        <v>7.0065075013995735E-4</v>
      </c>
      <c r="R130" s="418">
        <v>21802.650556115837</v>
      </c>
      <c r="S130" s="419">
        <v>50.184098986964138</v>
      </c>
      <c r="T130" s="412">
        <v>0</v>
      </c>
      <c r="U130" s="416">
        <v>2.3017430315548058E-3</v>
      </c>
    </row>
    <row r="131" spans="2:21" ht="12" customHeight="1">
      <c r="B131" s="437"/>
      <c r="C131" s="407">
        <v>30</v>
      </c>
      <c r="D131" s="408" t="s">
        <v>175</v>
      </c>
      <c r="E131" s="409" t="s">
        <v>320</v>
      </c>
      <c r="F131" s="439">
        <v>2813.3564079811258</v>
      </c>
      <c r="G131" s="440">
        <v>0.22551652917567647</v>
      </c>
      <c r="H131" s="412">
        <v>7</v>
      </c>
      <c r="I131" s="413">
        <v>8.0159246278187665E-5</v>
      </c>
      <c r="J131" s="441">
        <v>297.1893656830938</v>
      </c>
      <c r="K131" s="440">
        <v>2.3380601516799639E-2</v>
      </c>
      <c r="L131" s="412">
        <v>7</v>
      </c>
      <c r="M131" s="413">
        <v>7.8672402907348349E-5</v>
      </c>
      <c r="N131" s="441">
        <v>0.19363180169581121</v>
      </c>
      <c r="O131" s="440">
        <v>0</v>
      </c>
      <c r="P131" s="412">
        <v>8</v>
      </c>
      <c r="Q131" s="413">
        <v>0</v>
      </c>
      <c r="R131" s="442">
        <v>3110.7394054659158</v>
      </c>
      <c r="S131" s="441">
        <v>0.2488971306924761</v>
      </c>
      <c r="T131" s="412">
        <v>0</v>
      </c>
      <c r="U131" s="416">
        <v>8.0012208754978357E-5</v>
      </c>
    </row>
    <row r="132" spans="2:21" ht="12" customHeight="1">
      <c r="B132" s="437"/>
      <c r="C132" s="407">
        <v>31</v>
      </c>
      <c r="D132" s="408" t="s">
        <v>176</v>
      </c>
      <c r="E132" s="409" t="s">
        <v>321</v>
      </c>
      <c r="F132" s="439">
        <v>44660.724080633619</v>
      </c>
      <c r="G132" s="440">
        <v>8.1102948285846228</v>
      </c>
      <c r="H132" s="412">
        <v>7</v>
      </c>
      <c r="I132" s="413">
        <v>1.815979251465275E-4</v>
      </c>
      <c r="J132" s="443">
        <v>8090.0434208299921</v>
      </c>
      <c r="K132" s="440">
        <v>23.704727041078872</v>
      </c>
      <c r="L132" s="412">
        <v>7</v>
      </c>
      <c r="M132" s="413">
        <v>2.9301112253668107E-3</v>
      </c>
      <c r="N132" s="444">
        <v>509.87964904942208</v>
      </c>
      <c r="O132" s="440">
        <v>0</v>
      </c>
      <c r="P132" s="412">
        <v>8</v>
      </c>
      <c r="Q132" s="413">
        <v>0</v>
      </c>
      <c r="R132" s="415">
        <v>53260.647150513032</v>
      </c>
      <c r="S132" s="414">
        <v>31.815021869663497</v>
      </c>
      <c r="T132" s="412">
        <v>0</v>
      </c>
      <c r="U132" s="416">
        <v>5.9734576224271501E-4</v>
      </c>
    </row>
    <row r="133" spans="2:21" ht="12" customHeight="1">
      <c r="B133" s="437"/>
      <c r="C133" s="407">
        <v>32</v>
      </c>
      <c r="D133" s="408" t="s">
        <v>229</v>
      </c>
      <c r="E133" s="409" t="s">
        <v>322</v>
      </c>
      <c r="F133" s="410">
        <v>58539.306651479332</v>
      </c>
      <c r="G133" s="411">
        <v>10.763669986664288</v>
      </c>
      <c r="H133" s="412">
        <v>7</v>
      </c>
      <c r="I133" s="413">
        <v>1.8387081437002778E-4</v>
      </c>
      <c r="J133" s="414">
        <v>32474.347312946531</v>
      </c>
      <c r="K133" s="411">
        <v>103.92</v>
      </c>
      <c r="L133" s="412">
        <v>7</v>
      </c>
      <c r="M133" s="413">
        <v>3.2000643153363784E-3</v>
      </c>
      <c r="N133" s="414">
        <v>6182.6371876069716</v>
      </c>
      <c r="O133" s="411">
        <v>0</v>
      </c>
      <c r="P133" s="412">
        <v>8</v>
      </c>
      <c r="Q133" s="413">
        <v>0</v>
      </c>
      <c r="R133" s="418">
        <v>97196.291152032834</v>
      </c>
      <c r="S133" s="419">
        <v>114.68366998666428</v>
      </c>
      <c r="T133" s="412">
        <v>0</v>
      </c>
      <c r="U133" s="416">
        <v>1.1799181699976389E-3</v>
      </c>
    </row>
    <row r="134" spans="2:21" ht="12" customHeight="1">
      <c r="B134" s="435"/>
      <c r="C134" s="422"/>
      <c r="D134" s="445" t="s">
        <v>413</v>
      </c>
      <c r="E134" s="424" t="s">
        <v>715</v>
      </c>
      <c r="F134" s="425">
        <v>1317.1859999999999</v>
      </c>
      <c r="G134" s="426">
        <v>1.9200700841402363</v>
      </c>
      <c r="H134" s="427">
        <v>0</v>
      </c>
      <c r="I134" s="428">
        <v>1.4577061129865004E-3</v>
      </c>
      <c r="J134" s="429">
        <v>95993.614000000001</v>
      </c>
      <c r="K134" s="426">
        <v>15.796249265257432</v>
      </c>
      <c r="L134" s="427">
        <v>1</v>
      </c>
      <c r="M134" s="428">
        <v>1.6455520952943215E-4</v>
      </c>
      <c r="N134" s="429">
        <v>14840.754999999999</v>
      </c>
      <c r="O134" s="426">
        <v>22.671688933103923</v>
      </c>
      <c r="P134" s="427">
        <v>0</v>
      </c>
      <c r="Q134" s="428">
        <v>1.5276641203971042E-3</v>
      </c>
      <c r="R134" s="430">
        <v>112151.55500000001</v>
      </c>
      <c r="S134" s="431">
        <v>40.388008282501588</v>
      </c>
      <c r="T134" s="427">
        <v>0</v>
      </c>
      <c r="U134" s="432">
        <v>3.6011991347334937E-4</v>
      </c>
    </row>
    <row r="135" spans="2:21" ht="12" customHeight="1">
      <c r="B135" s="437" t="s">
        <v>323</v>
      </c>
      <c r="C135" s="407">
        <v>33</v>
      </c>
      <c r="D135" s="408" t="s">
        <v>716</v>
      </c>
      <c r="E135" s="409" t="s">
        <v>327</v>
      </c>
      <c r="F135" s="410">
        <v>986.68248239855211</v>
      </c>
      <c r="G135" s="411">
        <v>1.8772400413793204</v>
      </c>
      <c r="H135" s="412">
        <v>7</v>
      </c>
      <c r="I135" s="413">
        <v>1.9025776527580472E-3</v>
      </c>
      <c r="J135" s="414">
        <v>95053.328088425769</v>
      </c>
      <c r="K135" s="411">
        <v>0.35877215026809173</v>
      </c>
      <c r="L135" s="412">
        <v>7</v>
      </c>
      <c r="M135" s="413">
        <v>3.7744301802282487E-6</v>
      </c>
      <c r="N135" s="414">
        <v>4215.8152616127927</v>
      </c>
      <c r="O135" s="411">
        <v>1.6410100620345116</v>
      </c>
      <c r="P135" s="412">
        <v>8</v>
      </c>
      <c r="Q135" s="413">
        <v>3.8925094203647113E-4</v>
      </c>
      <c r="R135" s="418">
        <v>100255.82583243711</v>
      </c>
      <c r="S135" s="419">
        <v>3.8770222536819237</v>
      </c>
      <c r="T135" s="412">
        <v>0</v>
      </c>
      <c r="U135" s="416">
        <v>3.8671291383722648E-5</v>
      </c>
    </row>
    <row r="136" spans="2:21" ht="12" customHeight="1">
      <c r="B136" s="437" t="s">
        <v>326</v>
      </c>
      <c r="C136" s="407">
        <v>34</v>
      </c>
      <c r="D136" s="408" t="s">
        <v>717</v>
      </c>
      <c r="E136" s="409" t="s">
        <v>329</v>
      </c>
      <c r="F136" s="410">
        <v>243.69542565790277</v>
      </c>
      <c r="G136" s="411">
        <v>3.8692522368931434E-2</v>
      </c>
      <c r="H136" s="412">
        <v>7</v>
      </c>
      <c r="I136" s="413">
        <v>1.5877410199421476E-4</v>
      </c>
      <c r="J136" s="414">
        <v>700.5813426236067</v>
      </c>
      <c r="K136" s="411">
        <v>13.503439335321684</v>
      </c>
      <c r="L136" s="412">
        <v>7</v>
      </c>
      <c r="M136" s="413">
        <v>1.927462025287836E-2</v>
      </c>
      <c r="N136" s="414">
        <v>103.97535822264341</v>
      </c>
      <c r="O136" s="411">
        <v>3.0678871069410526E-2</v>
      </c>
      <c r="P136" s="412">
        <v>8</v>
      </c>
      <c r="Q136" s="413">
        <v>2.950590562402062E-4</v>
      </c>
      <c r="R136" s="418">
        <v>1048.2521265041528</v>
      </c>
      <c r="S136" s="419">
        <v>13.572810728760025</v>
      </c>
      <c r="T136" s="412">
        <v>0</v>
      </c>
      <c r="U136" s="416">
        <v>1.2948040252514817E-2</v>
      </c>
    </row>
    <row r="137" spans="2:21" ht="12" customHeight="1">
      <c r="B137" s="437" t="s">
        <v>328</v>
      </c>
      <c r="C137" s="407">
        <v>35</v>
      </c>
      <c r="D137" s="408" t="s">
        <v>718</v>
      </c>
      <c r="E137" s="409" t="s">
        <v>330</v>
      </c>
      <c r="F137" s="410">
        <v>6.0987568912674055</v>
      </c>
      <c r="G137" s="411">
        <v>0</v>
      </c>
      <c r="H137" s="412">
        <v>6</v>
      </c>
      <c r="I137" s="413">
        <v>0</v>
      </c>
      <c r="J137" s="414">
        <v>0</v>
      </c>
      <c r="K137" s="411">
        <v>0</v>
      </c>
      <c r="L137" s="412">
        <v>6</v>
      </c>
      <c r="M137" s="413"/>
      <c r="N137" s="414">
        <v>0</v>
      </c>
      <c r="O137" s="411">
        <v>0</v>
      </c>
      <c r="P137" s="412">
        <v>6</v>
      </c>
      <c r="Q137" s="413"/>
      <c r="R137" s="418">
        <v>6.0987568912674055</v>
      </c>
      <c r="S137" s="419">
        <v>0</v>
      </c>
      <c r="T137" s="412">
        <v>0</v>
      </c>
      <c r="U137" s="416">
        <v>0</v>
      </c>
    </row>
    <row r="138" spans="2:21" ht="12" customHeight="1">
      <c r="B138" s="437"/>
      <c r="C138" s="407">
        <v>36</v>
      </c>
      <c r="D138" s="408" t="s">
        <v>182</v>
      </c>
      <c r="E138" s="409" t="s">
        <v>719</v>
      </c>
      <c r="F138" s="410">
        <v>9.9764672577947451</v>
      </c>
      <c r="G138" s="411">
        <v>0</v>
      </c>
      <c r="H138" s="412">
        <v>7</v>
      </c>
      <c r="I138" s="413">
        <v>0</v>
      </c>
      <c r="J138" s="414">
        <v>4.1838963309582393</v>
      </c>
      <c r="K138" s="411">
        <v>0</v>
      </c>
      <c r="L138" s="412">
        <v>7</v>
      </c>
      <c r="M138" s="413">
        <v>0</v>
      </c>
      <c r="N138" s="414">
        <v>10519.759813980774</v>
      </c>
      <c r="O138" s="411">
        <v>21</v>
      </c>
      <c r="P138" s="412">
        <v>8</v>
      </c>
      <c r="Q138" s="413">
        <v>1.9962432956017657E-3</v>
      </c>
      <c r="R138" s="418">
        <v>10533.920177569527</v>
      </c>
      <c r="S138" s="419">
        <v>21</v>
      </c>
      <c r="T138" s="412">
        <v>0</v>
      </c>
      <c r="U138" s="416">
        <v>1.9935598187573594E-3</v>
      </c>
    </row>
    <row r="139" spans="2:21" ht="12" customHeight="1">
      <c r="B139" s="437"/>
      <c r="C139" s="407">
        <v>37</v>
      </c>
      <c r="D139" s="408" t="s">
        <v>183</v>
      </c>
      <c r="E139" s="409" t="s">
        <v>720</v>
      </c>
      <c r="F139" s="410">
        <v>70.732867794482942</v>
      </c>
      <c r="G139" s="411">
        <v>4.1375203919844011E-3</v>
      </c>
      <c r="H139" s="412">
        <v>7</v>
      </c>
      <c r="I139" s="413">
        <v>5.8495018242525175E-5</v>
      </c>
      <c r="J139" s="414">
        <v>235.52067261967366</v>
      </c>
      <c r="K139" s="411">
        <v>1.9340377796676556</v>
      </c>
      <c r="L139" s="412">
        <v>7</v>
      </c>
      <c r="M139" s="413">
        <v>8.2117538055387681E-3</v>
      </c>
      <c r="N139" s="414">
        <v>1.2045661837894743</v>
      </c>
      <c r="O139" s="411">
        <v>0</v>
      </c>
      <c r="P139" s="412">
        <v>8</v>
      </c>
      <c r="Q139" s="413">
        <v>0</v>
      </c>
      <c r="R139" s="418">
        <v>307.45810659794608</v>
      </c>
      <c r="S139" s="419">
        <v>1.93817530005964</v>
      </c>
      <c r="T139" s="412">
        <v>0</v>
      </c>
      <c r="U139" s="416">
        <v>6.3038679366946562E-3</v>
      </c>
    </row>
    <row r="140" spans="2:21" ht="12" customHeight="1">
      <c r="B140" s="446"/>
      <c r="C140" s="422"/>
      <c r="D140" s="423" t="s">
        <v>415</v>
      </c>
      <c r="E140" s="424" t="s">
        <v>721</v>
      </c>
      <c r="F140" s="425">
        <v>849.7451460842608</v>
      </c>
      <c r="G140" s="426">
        <v>0</v>
      </c>
      <c r="H140" s="427">
        <v>7</v>
      </c>
      <c r="I140" s="428">
        <v>0</v>
      </c>
      <c r="J140" s="429">
        <v>2393.3208615364683</v>
      </c>
      <c r="K140" s="426">
        <v>0</v>
      </c>
      <c r="L140" s="427">
        <v>7</v>
      </c>
      <c r="M140" s="428">
        <v>0</v>
      </c>
      <c r="N140" s="429">
        <v>867.31222444889784</v>
      </c>
      <c r="O140" s="426">
        <v>0</v>
      </c>
      <c r="P140" s="427">
        <v>9</v>
      </c>
      <c r="Q140" s="428">
        <v>0</v>
      </c>
      <c r="R140" s="430">
        <v>4110.3782320696273</v>
      </c>
      <c r="S140" s="431">
        <v>0</v>
      </c>
      <c r="T140" s="427">
        <v>0</v>
      </c>
      <c r="U140" s="432">
        <v>0</v>
      </c>
    </row>
    <row r="141" spans="2:21" ht="12" customHeight="1">
      <c r="B141" s="437"/>
      <c r="C141" s="407">
        <v>38</v>
      </c>
      <c r="D141" s="408" t="s">
        <v>416</v>
      </c>
      <c r="E141" s="409" t="s">
        <v>335</v>
      </c>
      <c r="F141" s="410">
        <v>504.5361804875298</v>
      </c>
      <c r="G141" s="411">
        <v>0</v>
      </c>
      <c r="H141" s="412">
        <v>0</v>
      </c>
      <c r="I141" s="413">
        <v>0</v>
      </c>
      <c r="J141" s="414">
        <v>0</v>
      </c>
      <c r="K141" s="411">
        <v>0</v>
      </c>
      <c r="L141" s="412">
        <v>0</v>
      </c>
      <c r="M141" s="413"/>
      <c r="N141" s="414"/>
      <c r="O141" s="411"/>
      <c r="P141" s="412"/>
      <c r="Q141" s="413"/>
      <c r="R141" s="418">
        <v>504.5361804875298</v>
      </c>
      <c r="S141" s="419">
        <v>0</v>
      </c>
      <c r="T141" s="412">
        <v>0</v>
      </c>
      <c r="U141" s="416">
        <v>0</v>
      </c>
    </row>
    <row r="142" spans="2:21" ht="12" customHeight="1">
      <c r="B142" s="437" t="s">
        <v>722</v>
      </c>
      <c r="C142" s="407">
        <v>39</v>
      </c>
      <c r="D142" s="408" t="s">
        <v>417</v>
      </c>
      <c r="E142" s="409" t="s">
        <v>336</v>
      </c>
      <c r="F142" s="410">
        <v>26.55453581513315</v>
      </c>
      <c r="G142" s="411">
        <v>0</v>
      </c>
      <c r="H142" s="412">
        <v>0</v>
      </c>
      <c r="I142" s="413">
        <v>0</v>
      </c>
      <c r="J142" s="414">
        <v>0</v>
      </c>
      <c r="K142" s="411">
        <v>0</v>
      </c>
      <c r="L142" s="412">
        <v>0</v>
      </c>
      <c r="M142" s="413"/>
      <c r="N142" s="414"/>
      <c r="O142" s="411"/>
      <c r="P142" s="412"/>
      <c r="Q142" s="413"/>
      <c r="R142" s="418">
        <v>26.55453581513315</v>
      </c>
      <c r="S142" s="419">
        <v>0</v>
      </c>
      <c r="T142" s="412">
        <v>0</v>
      </c>
      <c r="U142" s="416">
        <v>0</v>
      </c>
    </row>
    <row r="143" spans="2:21" ht="12" customHeight="1">
      <c r="B143" s="437"/>
      <c r="C143" s="407">
        <v>40</v>
      </c>
      <c r="D143" s="408" t="s">
        <v>418</v>
      </c>
      <c r="E143" s="409" t="s">
        <v>337</v>
      </c>
      <c r="F143" s="410">
        <v>292.09989396646466</v>
      </c>
      <c r="G143" s="411">
        <v>0</v>
      </c>
      <c r="H143" s="412">
        <v>0</v>
      </c>
      <c r="I143" s="413">
        <v>0</v>
      </c>
      <c r="J143" s="414">
        <v>0</v>
      </c>
      <c r="K143" s="411">
        <v>0</v>
      </c>
      <c r="L143" s="412">
        <v>0</v>
      </c>
      <c r="M143" s="413"/>
      <c r="N143" s="414"/>
      <c r="O143" s="411"/>
      <c r="P143" s="412"/>
      <c r="Q143" s="413"/>
      <c r="R143" s="418">
        <v>292.09989396646466</v>
      </c>
      <c r="S143" s="419">
        <v>0</v>
      </c>
      <c r="T143" s="412">
        <v>0</v>
      </c>
      <c r="U143" s="416">
        <v>0</v>
      </c>
    </row>
    <row r="144" spans="2:21" ht="12" customHeight="1">
      <c r="B144" s="437"/>
      <c r="C144" s="407">
        <v>41</v>
      </c>
      <c r="D144" s="408" t="s">
        <v>419</v>
      </c>
      <c r="E144" s="409" t="s">
        <v>338</v>
      </c>
      <c r="F144" s="410">
        <v>0</v>
      </c>
      <c r="G144" s="411">
        <v>0</v>
      </c>
      <c r="H144" s="412">
        <v>0</v>
      </c>
      <c r="I144" s="413"/>
      <c r="J144" s="414">
        <v>0</v>
      </c>
      <c r="K144" s="411">
        <v>0</v>
      </c>
      <c r="L144" s="412">
        <v>0</v>
      </c>
      <c r="M144" s="413"/>
      <c r="N144" s="414"/>
      <c r="O144" s="411"/>
      <c r="P144" s="412"/>
      <c r="Q144" s="413"/>
      <c r="R144" s="418">
        <v>0</v>
      </c>
      <c r="S144" s="419">
        <v>0</v>
      </c>
      <c r="T144" s="412">
        <v>0</v>
      </c>
      <c r="U144" s="416"/>
    </row>
    <row r="145" spans="2:21" ht="12" customHeight="1">
      <c r="B145" s="437"/>
      <c r="C145" s="407">
        <v>42</v>
      </c>
      <c r="D145" s="408" t="s">
        <v>420</v>
      </c>
      <c r="E145" s="409" t="s">
        <v>339</v>
      </c>
      <c r="F145" s="410">
        <v>26.55453581513315</v>
      </c>
      <c r="G145" s="411">
        <v>0</v>
      </c>
      <c r="H145" s="412">
        <v>0</v>
      </c>
      <c r="I145" s="438">
        <v>0</v>
      </c>
      <c r="J145" s="414">
        <v>0</v>
      </c>
      <c r="K145" s="411">
        <v>0</v>
      </c>
      <c r="L145" s="412">
        <v>0</v>
      </c>
      <c r="M145" s="438"/>
      <c r="N145" s="414"/>
      <c r="O145" s="411"/>
      <c r="P145" s="412"/>
      <c r="Q145" s="438"/>
      <c r="R145" s="418">
        <v>26.55453581513315</v>
      </c>
      <c r="S145" s="419">
        <v>0</v>
      </c>
      <c r="T145" s="412">
        <v>0</v>
      </c>
      <c r="U145" s="416">
        <v>0</v>
      </c>
    </row>
    <row r="146" spans="2:21" ht="12" customHeight="1">
      <c r="B146" s="435"/>
      <c r="C146" s="422"/>
      <c r="D146" s="423" t="s">
        <v>421</v>
      </c>
      <c r="E146" s="424" t="s">
        <v>723</v>
      </c>
      <c r="F146" s="425">
        <v>16045.971894139246</v>
      </c>
      <c r="G146" s="426">
        <v>0</v>
      </c>
      <c r="H146" s="427">
        <v>7</v>
      </c>
      <c r="I146" s="428">
        <v>0</v>
      </c>
      <c r="J146" s="429">
        <v>8166.5130720980069</v>
      </c>
      <c r="K146" s="426">
        <v>0</v>
      </c>
      <c r="L146" s="427">
        <v>7</v>
      </c>
      <c r="M146" s="428">
        <v>0</v>
      </c>
      <c r="N146" s="429">
        <v>2956.5137285672304</v>
      </c>
      <c r="O146" s="426">
        <v>0</v>
      </c>
      <c r="P146" s="427">
        <v>9</v>
      </c>
      <c r="Q146" s="428">
        <v>0</v>
      </c>
      <c r="R146" s="430">
        <v>27168.998694804483</v>
      </c>
      <c r="S146" s="431">
        <v>0</v>
      </c>
      <c r="T146" s="427">
        <v>0</v>
      </c>
      <c r="U146" s="432">
        <v>0</v>
      </c>
    </row>
    <row r="147" spans="2:21" ht="12" customHeight="1">
      <c r="B147" s="437" t="s">
        <v>724</v>
      </c>
      <c r="C147" s="407">
        <v>43</v>
      </c>
      <c r="D147" s="408" t="s">
        <v>191</v>
      </c>
      <c r="E147" s="409" t="s">
        <v>342</v>
      </c>
      <c r="F147" s="410">
        <v>1037.6904900906932</v>
      </c>
      <c r="G147" s="411">
        <v>0</v>
      </c>
      <c r="H147" s="412">
        <v>0</v>
      </c>
      <c r="I147" s="413">
        <v>0</v>
      </c>
      <c r="J147" s="414">
        <v>2422.270826469748</v>
      </c>
      <c r="K147" s="411">
        <v>0</v>
      </c>
      <c r="L147" s="412">
        <v>0</v>
      </c>
      <c r="M147" s="413">
        <v>0</v>
      </c>
      <c r="N147" s="414">
        <v>1987.4685189950899</v>
      </c>
      <c r="O147" s="411">
        <v>0</v>
      </c>
      <c r="P147" s="412">
        <v>0</v>
      </c>
      <c r="Q147" s="413">
        <v>0</v>
      </c>
      <c r="R147" s="418">
        <v>5447.4298355555311</v>
      </c>
      <c r="S147" s="419">
        <v>0</v>
      </c>
      <c r="T147" s="412">
        <v>0</v>
      </c>
      <c r="U147" s="416">
        <v>0</v>
      </c>
    </row>
    <row r="148" spans="2:21" ht="12" customHeight="1">
      <c r="B148" s="437" t="s">
        <v>423</v>
      </c>
      <c r="C148" s="407">
        <v>44</v>
      </c>
      <c r="D148" s="408" t="s">
        <v>192</v>
      </c>
      <c r="E148" s="409" t="s">
        <v>343</v>
      </c>
      <c r="F148" s="410">
        <v>939.38296997683813</v>
      </c>
      <c r="G148" s="411">
        <v>0</v>
      </c>
      <c r="H148" s="412">
        <v>0</v>
      </c>
      <c r="I148" s="413">
        <v>0</v>
      </c>
      <c r="J148" s="414">
        <v>0</v>
      </c>
      <c r="K148" s="411">
        <v>0</v>
      </c>
      <c r="L148" s="412">
        <v>0</v>
      </c>
      <c r="M148" s="413"/>
      <c r="N148" s="414">
        <v>212.94305560661675</v>
      </c>
      <c r="O148" s="411">
        <v>0</v>
      </c>
      <c r="P148" s="412">
        <v>0</v>
      </c>
      <c r="Q148" s="413">
        <v>0</v>
      </c>
      <c r="R148" s="418">
        <v>1152.3260255834548</v>
      </c>
      <c r="S148" s="419">
        <v>0</v>
      </c>
      <c r="T148" s="412">
        <v>0</v>
      </c>
      <c r="U148" s="416">
        <v>0</v>
      </c>
    </row>
    <row r="149" spans="2:21" ht="12" customHeight="1">
      <c r="B149" s="437"/>
      <c r="C149" s="407">
        <v>45</v>
      </c>
      <c r="D149" s="408" t="s">
        <v>193</v>
      </c>
      <c r="E149" s="409" t="s">
        <v>344</v>
      </c>
      <c r="F149" s="410">
        <v>10682.750519038927</v>
      </c>
      <c r="G149" s="411">
        <v>0</v>
      </c>
      <c r="H149" s="412">
        <v>0</v>
      </c>
      <c r="I149" s="413">
        <v>0</v>
      </c>
      <c r="J149" s="414">
        <v>5744.2422456282611</v>
      </c>
      <c r="K149" s="411">
        <v>0</v>
      </c>
      <c r="L149" s="412">
        <v>0</v>
      </c>
      <c r="M149" s="413"/>
      <c r="N149" s="414">
        <v>756.10215396552348</v>
      </c>
      <c r="O149" s="411">
        <v>0</v>
      </c>
      <c r="P149" s="412">
        <v>0</v>
      </c>
      <c r="Q149" s="413">
        <v>0</v>
      </c>
      <c r="R149" s="418">
        <v>17183.094918632713</v>
      </c>
      <c r="S149" s="419">
        <v>0</v>
      </c>
      <c r="T149" s="412">
        <v>0</v>
      </c>
      <c r="U149" s="416">
        <v>0</v>
      </c>
    </row>
    <row r="150" spans="2:21" ht="12" customHeight="1">
      <c r="B150" s="437"/>
      <c r="C150" s="407">
        <v>46</v>
      </c>
      <c r="D150" s="408" t="s">
        <v>424</v>
      </c>
      <c r="E150" s="409"/>
      <c r="F150" s="410">
        <v>3386.1479150327878</v>
      </c>
      <c r="G150" s="411">
        <v>0</v>
      </c>
      <c r="H150" s="412">
        <v>0</v>
      </c>
      <c r="I150" s="413">
        <v>0</v>
      </c>
      <c r="J150" s="414">
        <v>0</v>
      </c>
      <c r="K150" s="411">
        <v>0</v>
      </c>
      <c r="L150" s="412">
        <v>0</v>
      </c>
      <c r="M150" s="413"/>
      <c r="N150" s="414">
        <v>0</v>
      </c>
      <c r="O150" s="411">
        <v>0</v>
      </c>
      <c r="P150" s="412">
        <v>0</v>
      </c>
      <c r="Q150" s="413"/>
      <c r="R150" s="418">
        <v>3386.1479150327878</v>
      </c>
      <c r="S150" s="419">
        <v>0</v>
      </c>
      <c r="T150" s="412">
        <v>0</v>
      </c>
      <c r="U150" s="416">
        <v>0</v>
      </c>
    </row>
    <row r="151" spans="2:21" ht="12" customHeight="1">
      <c r="B151" s="435"/>
      <c r="C151" s="422"/>
      <c r="D151" s="423" t="s">
        <v>425</v>
      </c>
      <c r="E151" s="424" t="s">
        <v>725</v>
      </c>
      <c r="F151" s="425">
        <v>84133.398170778513</v>
      </c>
      <c r="G151" s="426">
        <v>0</v>
      </c>
      <c r="H151" s="427">
        <v>7</v>
      </c>
      <c r="I151" s="428">
        <v>0</v>
      </c>
      <c r="J151" s="429">
        <v>8925.2289751374065</v>
      </c>
      <c r="K151" s="426">
        <v>0</v>
      </c>
      <c r="L151" s="427">
        <v>7</v>
      </c>
      <c r="M151" s="428">
        <v>0</v>
      </c>
      <c r="N151" s="429">
        <v>14081.049513121452</v>
      </c>
      <c r="O151" s="426">
        <v>0</v>
      </c>
      <c r="P151" s="427">
        <v>9</v>
      </c>
      <c r="Q151" s="428">
        <v>0</v>
      </c>
      <c r="R151" s="430">
        <v>107139.67665903737</v>
      </c>
      <c r="S151" s="431">
        <v>0</v>
      </c>
      <c r="T151" s="427">
        <v>0</v>
      </c>
      <c r="U151" s="432">
        <v>0</v>
      </c>
    </row>
    <row r="152" spans="2:21" ht="12" customHeight="1">
      <c r="B152" s="437"/>
      <c r="C152" s="447">
        <v>47</v>
      </c>
      <c r="D152" s="448" t="s">
        <v>196</v>
      </c>
      <c r="E152" s="409" t="s">
        <v>726</v>
      </c>
      <c r="F152" s="410">
        <v>293.29070621246717</v>
      </c>
      <c r="G152" s="411">
        <v>0</v>
      </c>
      <c r="H152" s="412">
        <v>0</v>
      </c>
      <c r="I152" s="413">
        <v>0</v>
      </c>
      <c r="J152" s="414">
        <v>9.5712911261527172</v>
      </c>
      <c r="K152" s="411">
        <v>0</v>
      </c>
      <c r="L152" s="412">
        <v>0</v>
      </c>
      <c r="M152" s="413">
        <v>0</v>
      </c>
      <c r="N152" s="414">
        <v>6.2383738520806835</v>
      </c>
      <c r="O152" s="411">
        <v>0</v>
      </c>
      <c r="P152" s="412">
        <v>0</v>
      </c>
      <c r="Q152" s="413">
        <v>0</v>
      </c>
      <c r="R152" s="418">
        <v>309.10037119070057</v>
      </c>
      <c r="S152" s="419">
        <v>0</v>
      </c>
      <c r="T152" s="412">
        <v>0</v>
      </c>
      <c r="U152" s="416">
        <v>0</v>
      </c>
    </row>
    <row r="153" spans="2:21" ht="12" customHeight="1">
      <c r="B153" s="437"/>
      <c r="C153" s="449">
        <v>48</v>
      </c>
      <c r="D153" s="260" t="s">
        <v>727</v>
      </c>
      <c r="E153" s="409" t="s">
        <v>728</v>
      </c>
      <c r="F153" s="410">
        <v>7054.6889512177368</v>
      </c>
      <c r="G153" s="411">
        <v>0</v>
      </c>
      <c r="H153" s="412">
        <v>0</v>
      </c>
      <c r="I153" s="413">
        <v>0</v>
      </c>
      <c r="J153" s="414">
        <v>8035.0989004052035</v>
      </c>
      <c r="K153" s="411">
        <v>0</v>
      </c>
      <c r="L153" s="412">
        <v>0</v>
      </c>
      <c r="M153" s="413">
        <v>0</v>
      </c>
      <c r="N153" s="414">
        <v>46.787803890605133</v>
      </c>
      <c r="O153" s="411">
        <v>0</v>
      </c>
      <c r="P153" s="412">
        <v>0</v>
      </c>
      <c r="Q153" s="413">
        <v>0</v>
      </c>
      <c r="R153" s="418">
        <v>15136.575655513545</v>
      </c>
      <c r="S153" s="419">
        <v>0</v>
      </c>
      <c r="T153" s="412">
        <v>0</v>
      </c>
      <c r="U153" s="416">
        <v>0</v>
      </c>
    </row>
    <row r="154" spans="2:21" ht="12" customHeight="1">
      <c r="B154" s="406"/>
      <c r="C154" s="447">
        <v>49</v>
      </c>
      <c r="D154" s="450" t="s">
        <v>198</v>
      </c>
      <c r="E154" s="409" t="s">
        <v>729</v>
      </c>
      <c r="F154" s="410">
        <v>1361.7068502721688</v>
      </c>
      <c r="G154" s="411">
        <v>0</v>
      </c>
      <c r="H154" s="412">
        <v>0</v>
      </c>
      <c r="I154" s="413">
        <v>0</v>
      </c>
      <c r="J154" s="414">
        <v>38.285164504610869</v>
      </c>
      <c r="K154" s="411">
        <v>0</v>
      </c>
      <c r="L154" s="412">
        <v>0</v>
      </c>
      <c r="M154" s="413">
        <v>0</v>
      </c>
      <c r="N154" s="414">
        <v>0</v>
      </c>
      <c r="O154" s="411">
        <v>0</v>
      </c>
      <c r="P154" s="412">
        <v>0</v>
      </c>
      <c r="Q154" s="413"/>
      <c r="R154" s="418">
        <v>1399.9920147767798</v>
      </c>
      <c r="S154" s="419">
        <v>0</v>
      </c>
      <c r="T154" s="412">
        <v>0</v>
      </c>
      <c r="U154" s="416">
        <v>0</v>
      </c>
    </row>
    <row r="155" spans="2:21" ht="12" customHeight="1">
      <c r="B155" s="406" t="s">
        <v>426</v>
      </c>
      <c r="C155" s="449">
        <v>50</v>
      </c>
      <c r="D155" s="408" t="s">
        <v>199</v>
      </c>
      <c r="E155" s="409" t="s">
        <v>730</v>
      </c>
      <c r="F155" s="410">
        <v>15345.388735759441</v>
      </c>
      <c r="G155" s="411">
        <v>0</v>
      </c>
      <c r="H155" s="412">
        <v>0</v>
      </c>
      <c r="I155" s="413">
        <v>0</v>
      </c>
      <c r="J155" s="414">
        <v>19.142582252305434</v>
      </c>
      <c r="K155" s="411">
        <v>0</v>
      </c>
      <c r="L155" s="412">
        <v>0</v>
      </c>
      <c r="M155" s="413">
        <v>0</v>
      </c>
      <c r="N155" s="414">
        <v>0</v>
      </c>
      <c r="O155" s="411">
        <v>0</v>
      </c>
      <c r="P155" s="412">
        <v>0</v>
      </c>
      <c r="Q155" s="413"/>
      <c r="R155" s="418">
        <v>15364.531318011746</v>
      </c>
      <c r="S155" s="419">
        <v>0</v>
      </c>
      <c r="T155" s="412">
        <v>0</v>
      </c>
      <c r="U155" s="416">
        <v>0</v>
      </c>
    </row>
    <row r="156" spans="2:21" ht="12" customHeight="1">
      <c r="B156" s="437" t="s">
        <v>731</v>
      </c>
      <c r="C156" s="447">
        <v>51</v>
      </c>
      <c r="D156" s="408" t="s">
        <v>732</v>
      </c>
      <c r="E156" s="409" t="s">
        <v>733</v>
      </c>
      <c r="F156" s="410">
        <v>28821.049219414403</v>
      </c>
      <c r="G156" s="411">
        <v>0</v>
      </c>
      <c r="H156" s="412">
        <v>0</v>
      </c>
      <c r="I156" s="413">
        <v>0</v>
      </c>
      <c r="J156" s="414">
        <v>81.355974572298067</v>
      </c>
      <c r="K156" s="411">
        <v>0</v>
      </c>
      <c r="L156" s="412">
        <v>0</v>
      </c>
      <c r="M156" s="413">
        <v>0</v>
      </c>
      <c r="N156" s="414">
        <v>0</v>
      </c>
      <c r="O156" s="411">
        <v>0</v>
      </c>
      <c r="P156" s="412">
        <v>0</v>
      </c>
      <c r="Q156" s="413"/>
      <c r="R156" s="418">
        <v>28902.405193986702</v>
      </c>
      <c r="S156" s="419">
        <v>0</v>
      </c>
      <c r="T156" s="412">
        <v>0</v>
      </c>
      <c r="U156" s="416">
        <v>0</v>
      </c>
    </row>
    <row r="157" spans="2:21" ht="12" customHeight="1">
      <c r="B157" s="437"/>
      <c r="C157" s="449">
        <v>52</v>
      </c>
      <c r="D157" s="408" t="s">
        <v>734</v>
      </c>
      <c r="E157" s="409" t="s">
        <v>735</v>
      </c>
      <c r="F157" s="410">
        <v>209.49336158033367</v>
      </c>
      <c r="G157" s="411">
        <v>0</v>
      </c>
      <c r="H157" s="412">
        <v>0</v>
      </c>
      <c r="I157" s="413">
        <v>0</v>
      </c>
      <c r="J157" s="414">
        <v>0</v>
      </c>
      <c r="K157" s="411">
        <v>0</v>
      </c>
      <c r="L157" s="412">
        <v>0</v>
      </c>
      <c r="M157" s="413"/>
      <c r="N157" s="414">
        <v>0</v>
      </c>
      <c r="O157" s="411">
        <v>0</v>
      </c>
      <c r="P157" s="412">
        <v>0</v>
      </c>
      <c r="Q157" s="413"/>
      <c r="R157" s="418">
        <v>209.49336158033367</v>
      </c>
      <c r="S157" s="419">
        <v>0</v>
      </c>
      <c r="T157" s="412">
        <v>0</v>
      </c>
      <c r="U157" s="416">
        <v>0</v>
      </c>
    </row>
    <row r="158" spans="2:21" ht="12" customHeight="1">
      <c r="B158" s="437"/>
      <c r="C158" s="447">
        <v>53</v>
      </c>
      <c r="D158" s="408" t="s">
        <v>736</v>
      </c>
      <c r="E158" s="409" t="s">
        <v>737</v>
      </c>
      <c r="F158" s="410">
        <v>0</v>
      </c>
      <c r="G158" s="411">
        <v>0</v>
      </c>
      <c r="H158" s="412">
        <v>0</v>
      </c>
      <c r="I158" s="413"/>
      <c r="J158" s="414">
        <v>0</v>
      </c>
      <c r="K158" s="411">
        <v>0</v>
      </c>
      <c r="L158" s="412">
        <v>0</v>
      </c>
      <c r="M158" s="413"/>
      <c r="N158" s="414">
        <v>0</v>
      </c>
      <c r="O158" s="411">
        <v>0</v>
      </c>
      <c r="P158" s="412">
        <v>0</v>
      </c>
      <c r="Q158" s="413"/>
      <c r="R158" s="418">
        <v>0</v>
      </c>
      <c r="S158" s="419">
        <v>0</v>
      </c>
      <c r="T158" s="412">
        <v>0</v>
      </c>
      <c r="U158" s="416"/>
    </row>
    <row r="159" spans="2:21" ht="12" customHeight="1">
      <c r="B159" s="437"/>
      <c r="C159" s="449">
        <v>54</v>
      </c>
      <c r="D159" s="408" t="s">
        <v>203</v>
      </c>
      <c r="E159" s="409" t="s">
        <v>738</v>
      </c>
      <c r="F159" s="410">
        <v>2587.2430155171205</v>
      </c>
      <c r="G159" s="411">
        <v>0</v>
      </c>
      <c r="H159" s="412">
        <v>0</v>
      </c>
      <c r="I159" s="413">
        <v>0</v>
      </c>
      <c r="J159" s="414">
        <v>4.7856455630763586</v>
      </c>
      <c r="K159" s="411">
        <v>0</v>
      </c>
      <c r="L159" s="412">
        <v>0</v>
      </c>
      <c r="M159" s="413">
        <v>0</v>
      </c>
      <c r="N159" s="414">
        <v>23.913766432975955</v>
      </c>
      <c r="O159" s="411">
        <v>0</v>
      </c>
      <c r="P159" s="412">
        <v>0</v>
      </c>
      <c r="Q159" s="413">
        <v>0</v>
      </c>
      <c r="R159" s="418">
        <v>2615.9424275131728</v>
      </c>
      <c r="S159" s="419">
        <v>0</v>
      </c>
      <c r="T159" s="412">
        <v>0</v>
      </c>
      <c r="U159" s="416">
        <v>0</v>
      </c>
    </row>
    <row r="160" spans="2:21" ht="12" customHeight="1">
      <c r="B160" s="451"/>
      <c r="C160" s="447">
        <v>55</v>
      </c>
      <c r="D160" s="408" t="s">
        <v>429</v>
      </c>
      <c r="E160" s="409"/>
      <c r="F160" s="410">
        <v>28460.537330804847</v>
      </c>
      <c r="G160" s="411">
        <v>0</v>
      </c>
      <c r="H160" s="412">
        <v>0</v>
      </c>
      <c r="I160" s="413">
        <v>0</v>
      </c>
      <c r="J160" s="414">
        <v>736.98941671375894</v>
      </c>
      <c r="K160" s="411">
        <v>0</v>
      </c>
      <c r="L160" s="412">
        <v>0</v>
      </c>
      <c r="M160" s="413">
        <v>0</v>
      </c>
      <c r="N160" s="414">
        <v>14004.109568945791</v>
      </c>
      <c r="O160" s="411">
        <v>0</v>
      </c>
      <c r="P160" s="412">
        <v>0</v>
      </c>
      <c r="Q160" s="413">
        <v>0</v>
      </c>
      <c r="R160" s="415">
        <v>43201.636316464399</v>
      </c>
      <c r="S160" s="414">
        <v>0</v>
      </c>
      <c r="T160" s="412">
        <v>0</v>
      </c>
      <c r="U160" s="416">
        <v>0</v>
      </c>
    </row>
    <row r="161" spans="2:21" ht="12" customHeight="1">
      <c r="B161" s="437" t="s">
        <v>739</v>
      </c>
      <c r="C161" s="422"/>
      <c r="D161" s="423" t="s">
        <v>431</v>
      </c>
      <c r="E161" s="424" t="s">
        <v>740</v>
      </c>
      <c r="F161" s="425">
        <v>2276.3521468777562</v>
      </c>
      <c r="G161" s="426">
        <v>0</v>
      </c>
      <c r="H161" s="427">
        <v>7</v>
      </c>
      <c r="I161" s="428">
        <v>0</v>
      </c>
      <c r="J161" s="429">
        <v>2883.7569344680542</v>
      </c>
      <c r="K161" s="426">
        <v>0</v>
      </c>
      <c r="L161" s="427">
        <v>7</v>
      </c>
      <c r="M161" s="428">
        <v>0</v>
      </c>
      <c r="N161" s="429">
        <v>6155.7505458274918</v>
      </c>
      <c r="O161" s="426">
        <v>0</v>
      </c>
      <c r="P161" s="427">
        <v>8</v>
      </c>
      <c r="Q161" s="428">
        <v>0</v>
      </c>
      <c r="R161" s="430">
        <v>11315.859627173302</v>
      </c>
      <c r="S161" s="431">
        <v>0</v>
      </c>
      <c r="T161" s="427">
        <v>0</v>
      </c>
      <c r="U161" s="432">
        <v>0</v>
      </c>
    </row>
    <row r="162" spans="2:21" ht="12" customHeight="1">
      <c r="B162" s="452" t="s">
        <v>741</v>
      </c>
      <c r="C162" s="407">
        <v>56</v>
      </c>
      <c r="D162" s="408" t="s">
        <v>741</v>
      </c>
      <c r="E162" s="409" t="s">
        <v>742</v>
      </c>
      <c r="F162" s="410">
        <v>2276.3521468777562</v>
      </c>
      <c r="G162" s="411">
        <v>0</v>
      </c>
      <c r="H162" s="412">
        <v>0</v>
      </c>
      <c r="I162" s="413">
        <v>0</v>
      </c>
      <c r="J162" s="414">
        <v>2883.7569344680542</v>
      </c>
      <c r="K162" s="411">
        <v>0</v>
      </c>
      <c r="L162" s="412">
        <v>0</v>
      </c>
      <c r="M162" s="413">
        <v>0</v>
      </c>
      <c r="N162" s="414">
        <v>6155.7505458274918</v>
      </c>
      <c r="O162" s="411">
        <v>0</v>
      </c>
      <c r="P162" s="412">
        <v>0</v>
      </c>
      <c r="Q162" s="413">
        <v>0</v>
      </c>
      <c r="R162" s="415">
        <v>11315.859627173302</v>
      </c>
      <c r="S162" s="414">
        <v>0</v>
      </c>
      <c r="T162" s="412">
        <v>0</v>
      </c>
      <c r="U162" s="416">
        <v>0</v>
      </c>
    </row>
    <row r="163" spans="2:21" ht="12" customHeight="1">
      <c r="B163" s="437" t="s">
        <v>359</v>
      </c>
      <c r="C163" s="453"/>
      <c r="D163" s="454" t="s">
        <v>433</v>
      </c>
      <c r="E163" s="455" t="s">
        <v>743</v>
      </c>
      <c r="F163" s="425">
        <v>2195.5536699931386</v>
      </c>
      <c r="G163" s="426">
        <v>0</v>
      </c>
      <c r="H163" s="427">
        <v>7</v>
      </c>
      <c r="I163" s="428">
        <v>0</v>
      </c>
      <c r="J163" s="429">
        <v>1010.2166605571564</v>
      </c>
      <c r="K163" s="426">
        <v>0</v>
      </c>
      <c r="L163" s="427">
        <v>7</v>
      </c>
      <c r="M163" s="428">
        <v>0</v>
      </c>
      <c r="N163" s="429">
        <v>1439.394041114313</v>
      </c>
      <c r="O163" s="426">
        <v>0</v>
      </c>
      <c r="P163" s="427">
        <v>8</v>
      </c>
      <c r="Q163" s="428">
        <v>0</v>
      </c>
      <c r="R163" s="430">
        <v>4645.1643716646086</v>
      </c>
      <c r="S163" s="431">
        <v>0</v>
      </c>
      <c r="T163" s="427">
        <v>0</v>
      </c>
      <c r="U163" s="432">
        <v>0</v>
      </c>
    </row>
    <row r="164" spans="2:21" ht="12" customHeight="1">
      <c r="B164" s="437" t="s">
        <v>362</v>
      </c>
      <c r="C164" s="407">
        <v>57</v>
      </c>
      <c r="D164" s="408" t="s">
        <v>434</v>
      </c>
      <c r="E164" s="409" t="s">
        <v>744</v>
      </c>
      <c r="F164" s="410">
        <v>2125.9977995393569</v>
      </c>
      <c r="G164" s="411">
        <v>0</v>
      </c>
      <c r="H164" s="412">
        <v>0</v>
      </c>
      <c r="I164" s="413">
        <v>0</v>
      </c>
      <c r="J164" s="414">
        <v>1010.2166605571564</v>
      </c>
      <c r="K164" s="411">
        <v>0</v>
      </c>
      <c r="L164" s="412">
        <v>0</v>
      </c>
      <c r="M164" s="413">
        <v>0</v>
      </c>
      <c r="N164" s="414">
        <v>1439.394041114313</v>
      </c>
      <c r="O164" s="411">
        <v>0</v>
      </c>
      <c r="P164" s="412">
        <v>0</v>
      </c>
      <c r="Q164" s="413">
        <v>0</v>
      </c>
      <c r="R164" s="415">
        <v>4575.6085012108269</v>
      </c>
      <c r="S164" s="414">
        <v>0</v>
      </c>
      <c r="T164" s="412">
        <v>0</v>
      </c>
      <c r="U164" s="416">
        <v>0</v>
      </c>
    </row>
    <row r="165" spans="2:21" ht="12" customHeight="1">
      <c r="B165" s="437"/>
      <c r="C165" s="407">
        <v>58</v>
      </c>
      <c r="D165" s="408" t="s">
        <v>209</v>
      </c>
      <c r="E165" s="409" t="s">
        <v>745</v>
      </c>
      <c r="F165" s="410">
        <v>69.555870453781509</v>
      </c>
      <c r="G165" s="411">
        <v>0</v>
      </c>
      <c r="H165" s="412">
        <v>0</v>
      </c>
      <c r="I165" s="413">
        <v>0</v>
      </c>
      <c r="J165" s="414">
        <v>0</v>
      </c>
      <c r="K165" s="411">
        <v>0</v>
      </c>
      <c r="L165" s="412">
        <v>0</v>
      </c>
      <c r="M165" s="413"/>
      <c r="N165" s="414">
        <v>0</v>
      </c>
      <c r="O165" s="411">
        <v>0</v>
      </c>
      <c r="P165" s="412">
        <v>0</v>
      </c>
      <c r="Q165" s="413"/>
      <c r="R165" s="415">
        <v>69.555870453781509</v>
      </c>
      <c r="S165" s="414">
        <v>0</v>
      </c>
      <c r="T165" s="412">
        <v>0</v>
      </c>
      <c r="U165" s="416">
        <v>0</v>
      </c>
    </row>
    <row r="166" spans="2:21" ht="12" customHeight="1">
      <c r="B166" s="456" t="s">
        <v>365</v>
      </c>
      <c r="C166" s="422"/>
      <c r="D166" s="423" t="s">
        <v>435</v>
      </c>
      <c r="E166" s="424" t="s">
        <v>746</v>
      </c>
      <c r="F166" s="457">
        <v>3437.1146256627594</v>
      </c>
      <c r="G166" s="458">
        <v>0</v>
      </c>
      <c r="H166" s="427">
        <v>7</v>
      </c>
      <c r="I166" s="428">
        <v>0</v>
      </c>
      <c r="J166" s="431">
        <v>507.54484499549153</v>
      </c>
      <c r="K166" s="458">
        <v>0</v>
      </c>
      <c r="L166" s="427">
        <v>7</v>
      </c>
      <c r="M166" s="428">
        <v>0</v>
      </c>
      <c r="N166" s="429">
        <v>1051</v>
      </c>
      <c r="O166" s="458">
        <v>0</v>
      </c>
      <c r="P166" s="427">
        <v>8</v>
      </c>
      <c r="Q166" s="428">
        <v>0</v>
      </c>
      <c r="R166" s="430">
        <v>4995.6594706582509</v>
      </c>
      <c r="S166" s="431">
        <v>0</v>
      </c>
      <c r="T166" s="427">
        <v>0</v>
      </c>
      <c r="U166" s="432">
        <v>0</v>
      </c>
    </row>
    <row r="167" spans="2:21" ht="12" customHeight="1">
      <c r="B167" s="459" t="s">
        <v>747</v>
      </c>
      <c r="C167" s="407">
        <v>59</v>
      </c>
      <c r="D167" s="408" t="s">
        <v>748</v>
      </c>
      <c r="E167" s="409" t="s">
        <v>749</v>
      </c>
      <c r="F167" s="439">
        <v>3309.419546608683</v>
      </c>
      <c r="G167" s="440">
        <v>0</v>
      </c>
      <c r="H167" s="412">
        <v>0</v>
      </c>
      <c r="I167" s="413">
        <v>0</v>
      </c>
      <c r="J167" s="441">
        <v>502.4974312682246</v>
      </c>
      <c r="K167" s="440">
        <v>0</v>
      </c>
      <c r="L167" s="412">
        <v>0</v>
      </c>
      <c r="M167" s="413">
        <v>0</v>
      </c>
      <c r="N167" s="441">
        <v>0</v>
      </c>
      <c r="O167" s="440">
        <v>0</v>
      </c>
      <c r="P167" s="412">
        <v>0</v>
      </c>
      <c r="Q167" s="413"/>
      <c r="R167" s="415">
        <v>3811.9169778769078</v>
      </c>
      <c r="S167" s="414">
        <v>0</v>
      </c>
      <c r="T167" s="412">
        <v>0</v>
      </c>
      <c r="U167" s="416">
        <v>0</v>
      </c>
    </row>
    <row r="168" spans="2:21" ht="12" customHeight="1">
      <c r="B168" s="451"/>
      <c r="C168" s="407">
        <v>60</v>
      </c>
      <c r="D168" s="408" t="s">
        <v>750</v>
      </c>
      <c r="E168" s="409"/>
      <c r="F168" s="410">
        <v>127.69507905407605</v>
      </c>
      <c r="G168" s="411">
        <v>0</v>
      </c>
      <c r="H168" s="412">
        <v>0</v>
      </c>
      <c r="I168" s="413">
        <v>0</v>
      </c>
      <c r="J168" s="414">
        <v>5.0474137272669628</v>
      </c>
      <c r="K168" s="411">
        <v>0</v>
      </c>
      <c r="L168" s="412">
        <v>0</v>
      </c>
      <c r="M168" s="413">
        <v>0</v>
      </c>
      <c r="N168" s="414">
        <v>0</v>
      </c>
      <c r="O168" s="411">
        <v>0</v>
      </c>
      <c r="P168" s="412">
        <v>0</v>
      </c>
      <c r="Q168" s="413"/>
      <c r="R168" s="415">
        <v>132.742492781343</v>
      </c>
      <c r="S168" s="414">
        <v>0</v>
      </c>
      <c r="T168" s="412">
        <v>0</v>
      </c>
      <c r="U168" s="416">
        <v>0</v>
      </c>
    </row>
    <row r="169" spans="2:21" ht="12" customHeight="1">
      <c r="B169" s="459" t="s">
        <v>751</v>
      </c>
      <c r="C169" s="422"/>
      <c r="D169" s="423" t="s">
        <v>440</v>
      </c>
      <c r="E169" s="424" t="s">
        <v>752</v>
      </c>
      <c r="F169" s="425">
        <v>5348.3301463746629</v>
      </c>
      <c r="G169" s="426">
        <v>0</v>
      </c>
      <c r="H169" s="427">
        <v>7</v>
      </c>
      <c r="I169" s="428">
        <v>0</v>
      </c>
      <c r="J169" s="429">
        <v>1192.5539999999999</v>
      </c>
      <c r="K169" s="426">
        <v>0</v>
      </c>
      <c r="L169" s="427">
        <v>7</v>
      </c>
      <c r="M169" s="428">
        <v>0</v>
      </c>
      <c r="N169" s="429">
        <v>171</v>
      </c>
      <c r="O169" s="426">
        <v>0</v>
      </c>
      <c r="P169" s="427">
        <v>7</v>
      </c>
      <c r="Q169" s="428"/>
      <c r="R169" s="430">
        <v>6711.884146374663</v>
      </c>
      <c r="S169" s="431">
        <v>0</v>
      </c>
      <c r="T169" s="427">
        <v>0</v>
      </c>
      <c r="U169" s="432">
        <v>0</v>
      </c>
    </row>
    <row r="170" spans="2:21" ht="12" customHeight="1">
      <c r="B170" s="460" t="s">
        <v>753</v>
      </c>
      <c r="C170" s="407">
        <v>61</v>
      </c>
      <c r="D170" s="408" t="s">
        <v>214</v>
      </c>
      <c r="E170" s="409" t="s">
        <v>754</v>
      </c>
      <c r="F170" s="410">
        <v>1045.1224463746626</v>
      </c>
      <c r="G170" s="411">
        <v>0</v>
      </c>
      <c r="H170" s="412">
        <v>0</v>
      </c>
      <c r="I170" s="413">
        <v>0</v>
      </c>
      <c r="J170" s="414">
        <v>0</v>
      </c>
      <c r="K170" s="411">
        <v>0</v>
      </c>
      <c r="L170" s="412">
        <v>0</v>
      </c>
      <c r="M170" s="413"/>
      <c r="N170" s="414">
        <v>0</v>
      </c>
      <c r="O170" s="411">
        <v>0</v>
      </c>
      <c r="P170" s="412">
        <v>0</v>
      </c>
      <c r="Q170" s="413"/>
      <c r="R170" s="415">
        <v>1045.1224463746626</v>
      </c>
      <c r="S170" s="414">
        <v>0</v>
      </c>
      <c r="T170" s="412">
        <v>0</v>
      </c>
      <c r="U170" s="416">
        <v>0</v>
      </c>
    </row>
    <row r="171" spans="2:21" ht="12" customHeight="1">
      <c r="B171" s="461" t="s">
        <v>442</v>
      </c>
      <c r="C171" s="422">
        <v>62</v>
      </c>
      <c r="D171" s="423" t="s">
        <v>442</v>
      </c>
      <c r="E171" s="424" t="s">
        <v>755</v>
      </c>
      <c r="F171" s="425">
        <v>3379.4494035769453</v>
      </c>
      <c r="G171" s="426">
        <v>0.19426370182778355</v>
      </c>
      <c r="H171" s="427">
        <v>7</v>
      </c>
      <c r="I171" s="428">
        <v>5.7483832017773964E-5</v>
      </c>
      <c r="J171" s="429">
        <v>2354.1979921727821</v>
      </c>
      <c r="K171" s="426">
        <v>47.597761425510647</v>
      </c>
      <c r="L171" s="427">
        <v>7</v>
      </c>
      <c r="M171" s="428">
        <v>2.0218249095345118E-2</v>
      </c>
      <c r="N171" s="429">
        <v>959.03249838897</v>
      </c>
      <c r="O171" s="426">
        <v>0</v>
      </c>
      <c r="P171" s="427">
        <v>7</v>
      </c>
      <c r="Q171" s="428"/>
      <c r="R171" s="462">
        <v>6692.6798941386969</v>
      </c>
      <c r="S171" s="429">
        <v>47.792025127338434</v>
      </c>
      <c r="T171" s="427">
        <v>0</v>
      </c>
      <c r="U171" s="432">
        <v>7.1409399348672936E-3</v>
      </c>
    </row>
    <row r="172" spans="2:21" ht="12" customHeight="1">
      <c r="B172" s="446"/>
      <c r="C172" s="422"/>
      <c r="D172" s="423" t="s">
        <v>443</v>
      </c>
      <c r="E172" s="424" t="s">
        <v>756</v>
      </c>
      <c r="F172" s="425">
        <v>24636.622174227014</v>
      </c>
      <c r="G172" s="426">
        <v>0</v>
      </c>
      <c r="H172" s="427">
        <v>7</v>
      </c>
      <c r="I172" s="428">
        <v>0</v>
      </c>
      <c r="J172" s="429">
        <v>5309.6806990688256</v>
      </c>
      <c r="K172" s="426">
        <v>0</v>
      </c>
      <c r="L172" s="427">
        <v>7</v>
      </c>
      <c r="M172" s="428">
        <v>0</v>
      </c>
      <c r="N172" s="429">
        <v>1965</v>
      </c>
      <c r="O172" s="426">
        <v>0</v>
      </c>
      <c r="P172" s="427">
        <v>8</v>
      </c>
      <c r="Q172" s="428"/>
      <c r="R172" s="430">
        <v>31911.302873295841</v>
      </c>
      <c r="S172" s="431">
        <v>0</v>
      </c>
      <c r="T172" s="427">
        <v>0</v>
      </c>
      <c r="U172" s="432">
        <v>0</v>
      </c>
    </row>
    <row r="173" spans="2:21" ht="12" customHeight="1">
      <c r="B173" s="437" t="s">
        <v>757</v>
      </c>
      <c r="C173" s="407">
        <v>63</v>
      </c>
      <c r="D173" s="408" t="s">
        <v>217</v>
      </c>
      <c r="E173" s="409" t="s">
        <v>758</v>
      </c>
      <c r="F173" s="410">
        <v>22281.915049199648</v>
      </c>
      <c r="G173" s="411">
        <v>0</v>
      </c>
      <c r="H173" s="412">
        <v>0</v>
      </c>
      <c r="I173" s="413">
        <v>0</v>
      </c>
      <c r="J173" s="414">
        <v>4888.2774689839989</v>
      </c>
      <c r="K173" s="411">
        <v>0</v>
      </c>
      <c r="L173" s="412">
        <v>0</v>
      </c>
      <c r="M173" s="413">
        <v>0</v>
      </c>
      <c r="N173" s="414">
        <v>1965</v>
      </c>
      <c r="O173" s="411">
        <v>0</v>
      </c>
      <c r="P173" s="412">
        <v>0</v>
      </c>
      <c r="Q173" s="413"/>
      <c r="R173" s="415">
        <v>29135.192518183649</v>
      </c>
      <c r="S173" s="414">
        <v>0</v>
      </c>
      <c r="T173" s="412">
        <v>0</v>
      </c>
      <c r="U173" s="416">
        <v>0</v>
      </c>
    </row>
    <row r="174" spans="2:21" ht="12" customHeight="1">
      <c r="B174" s="437"/>
      <c r="C174" s="407">
        <v>64</v>
      </c>
      <c r="D174" s="408" t="s">
        <v>446</v>
      </c>
      <c r="E174" s="409"/>
      <c r="F174" s="410">
        <v>2354.7071250273671</v>
      </c>
      <c r="G174" s="411">
        <v>0</v>
      </c>
      <c r="H174" s="412">
        <v>0</v>
      </c>
      <c r="I174" s="413">
        <v>0</v>
      </c>
      <c r="J174" s="414">
        <v>421.40323008482744</v>
      </c>
      <c r="K174" s="411">
        <v>0</v>
      </c>
      <c r="L174" s="412">
        <v>0</v>
      </c>
      <c r="M174" s="413">
        <v>0</v>
      </c>
      <c r="N174" s="414">
        <v>0</v>
      </c>
      <c r="O174" s="411">
        <v>0</v>
      </c>
      <c r="P174" s="412">
        <v>0</v>
      </c>
      <c r="Q174" s="413"/>
      <c r="R174" s="415">
        <v>2776.1103551121946</v>
      </c>
      <c r="S174" s="414">
        <v>0</v>
      </c>
      <c r="T174" s="412">
        <v>0</v>
      </c>
      <c r="U174" s="416">
        <v>0</v>
      </c>
    </row>
    <row r="175" spans="2:21">
      <c r="B175" s="461" t="s">
        <v>447</v>
      </c>
      <c r="C175" s="422">
        <v>65</v>
      </c>
      <c r="D175" s="423" t="s">
        <v>448</v>
      </c>
      <c r="E175" s="424" t="s">
        <v>759</v>
      </c>
      <c r="F175" s="425">
        <v>2847.5772581274396</v>
      </c>
      <c r="G175" s="426">
        <v>1.2119412181277829</v>
      </c>
      <c r="H175" s="427">
        <v>7</v>
      </c>
      <c r="I175" s="428">
        <v>4.2560433247902559E-4</v>
      </c>
      <c r="J175" s="429">
        <v>66.276816199759111</v>
      </c>
      <c r="K175" s="426">
        <v>2.901423277371605E-4</v>
      </c>
      <c r="L175" s="427">
        <v>7</v>
      </c>
      <c r="M175" s="428">
        <v>4.3777348456610843E-6</v>
      </c>
      <c r="N175" s="429">
        <v>1220.8751481171064</v>
      </c>
      <c r="O175" s="426">
        <v>6</v>
      </c>
      <c r="P175" s="427">
        <v>8</v>
      </c>
      <c r="Q175" s="428">
        <v>4.91450744103809E-3</v>
      </c>
      <c r="R175" s="462">
        <v>4134.7292224443054</v>
      </c>
      <c r="S175" s="429">
        <v>7.2122313604555197</v>
      </c>
      <c r="T175" s="427">
        <v>0</v>
      </c>
      <c r="U175" s="432">
        <v>1.7443056056260691E-3</v>
      </c>
    </row>
    <row r="176" spans="2:21" ht="12" customHeight="1">
      <c r="B176" s="446"/>
      <c r="C176" s="422"/>
      <c r="D176" s="423" t="s">
        <v>449</v>
      </c>
      <c r="E176" s="424" t="s">
        <v>760</v>
      </c>
      <c r="F176" s="425">
        <v>274393.8110109095</v>
      </c>
      <c r="G176" s="426">
        <v>0</v>
      </c>
      <c r="H176" s="427">
        <v>7</v>
      </c>
      <c r="I176" s="428">
        <v>0</v>
      </c>
      <c r="J176" s="429">
        <v>79267.708056802818</v>
      </c>
      <c r="K176" s="426">
        <v>0</v>
      </c>
      <c r="L176" s="427">
        <v>7</v>
      </c>
      <c r="M176" s="428">
        <v>0</v>
      </c>
      <c r="N176" s="429">
        <v>20110</v>
      </c>
      <c r="O176" s="426">
        <v>0</v>
      </c>
      <c r="P176" s="427">
        <v>9</v>
      </c>
      <c r="Q176" s="428">
        <v>0</v>
      </c>
      <c r="R176" s="462">
        <v>373771.5190677123</v>
      </c>
      <c r="S176" s="429">
        <v>0</v>
      </c>
      <c r="T176" s="427">
        <v>0</v>
      </c>
      <c r="U176" s="432">
        <v>0</v>
      </c>
    </row>
    <row r="177" spans="2:21" ht="12" customHeight="1">
      <c r="B177" s="437" t="s">
        <v>747</v>
      </c>
      <c r="C177" s="407">
        <v>66</v>
      </c>
      <c r="D177" s="408" t="s">
        <v>221</v>
      </c>
      <c r="E177" s="409" t="s">
        <v>761</v>
      </c>
      <c r="F177" s="410">
        <v>108499.88610389714</v>
      </c>
      <c r="G177" s="411">
        <v>0</v>
      </c>
      <c r="H177" s="412">
        <v>0</v>
      </c>
      <c r="I177" s="413">
        <v>0</v>
      </c>
      <c r="J177" s="414">
        <v>41000.538650070426</v>
      </c>
      <c r="K177" s="411">
        <v>0</v>
      </c>
      <c r="L177" s="412">
        <v>0</v>
      </c>
      <c r="M177" s="413">
        <v>0</v>
      </c>
      <c r="N177" s="414">
        <v>0</v>
      </c>
      <c r="O177" s="411">
        <v>0</v>
      </c>
      <c r="P177" s="412">
        <v>0</v>
      </c>
      <c r="Q177" s="413"/>
      <c r="R177" s="415">
        <v>149500.42475396756</v>
      </c>
      <c r="S177" s="414">
        <v>0</v>
      </c>
      <c r="T177" s="412">
        <v>0</v>
      </c>
      <c r="U177" s="416">
        <v>0</v>
      </c>
    </row>
    <row r="178" spans="2:21" ht="12" customHeight="1">
      <c r="B178" s="437"/>
      <c r="C178" s="463">
        <v>67</v>
      </c>
      <c r="D178" s="408" t="s">
        <v>762</v>
      </c>
      <c r="E178" s="409" t="s">
        <v>763</v>
      </c>
      <c r="F178" s="410">
        <v>228.66150917575791</v>
      </c>
      <c r="G178" s="411">
        <v>0</v>
      </c>
      <c r="H178" s="412">
        <v>0</v>
      </c>
      <c r="I178" s="413">
        <v>0</v>
      </c>
      <c r="J178" s="414">
        <v>0</v>
      </c>
      <c r="K178" s="411">
        <v>0</v>
      </c>
      <c r="L178" s="412">
        <v>0</v>
      </c>
      <c r="M178" s="413"/>
      <c r="N178" s="414">
        <v>0</v>
      </c>
      <c r="O178" s="411">
        <v>0</v>
      </c>
      <c r="P178" s="412">
        <v>0</v>
      </c>
      <c r="Q178" s="413"/>
      <c r="R178" s="415">
        <v>228.66150917575791</v>
      </c>
      <c r="S178" s="414">
        <v>0</v>
      </c>
      <c r="T178" s="412">
        <v>0</v>
      </c>
      <c r="U178" s="416">
        <v>0</v>
      </c>
    </row>
    <row r="179" spans="2:21" ht="12" customHeight="1">
      <c r="B179" s="437"/>
      <c r="C179" s="463">
        <v>68</v>
      </c>
      <c r="D179" s="408" t="s">
        <v>223</v>
      </c>
      <c r="E179" s="409"/>
      <c r="F179" s="410">
        <v>165665.26339783662</v>
      </c>
      <c r="G179" s="411">
        <v>0</v>
      </c>
      <c r="H179" s="412">
        <v>0</v>
      </c>
      <c r="I179" s="413">
        <v>0</v>
      </c>
      <c r="J179" s="414">
        <v>38267.169406732399</v>
      </c>
      <c r="K179" s="411">
        <v>0</v>
      </c>
      <c r="L179" s="412">
        <v>0</v>
      </c>
      <c r="M179" s="413">
        <v>0</v>
      </c>
      <c r="N179" s="414">
        <v>20110</v>
      </c>
      <c r="O179" s="411">
        <v>0</v>
      </c>
      <c r="P179" s="412">
        <v>0</v>
      </c>
      <c r="Q179" s="413">
        <v>0</v>
      </c>
      <c r="R179" s="415">
        <v>224042.43280456902</v>
      </c>
      <c r="S179" s="414">
        <v>0</v>
      </c>
      <c r="T179" s="412">
        <v>0</v>
      </c>
      <c r="U179" s="416">
        <v>0</v>
      </c>
    </row>
    <row r="180" spans="2:21" ht="12" customHeight="1" thickBot="1">
      <c r="B180" s="464" t="s">
        <v>452</v>
      </c>
      <c r="C180" s="422">
        <v>69</v>
      </c>
      <c r="D180" s="423" t="s">
        <v>452</v>
      </c>
      <c r="E180" s="424" t="s">
        <v>764</v>
      </c>
      <c r="F180" s="425">
        <v>2098.9284381490502</v>
      </c>
      <c r="G180" s="426">
        <v>8.5020369151998666E-3</v>
      </c>
      <c r="H180" s="426">
        <v>7</v>
      </c>
      <c r="I180" s="465">
        <v>4.0506559255052197E-6</v>
      </c>
      <c r="J180" s="429">
        <v>1078.6375608406577</v>
      </c>
      <c r="K180" s="426">
        <v>16.200089422718364</v>
      </c>
      <c r="L180" s="426">
        <v>7</v>
      </c>
      <c r="M180" s="465">
        <v>1.5019029571056752E-2</v>
      </c>
      <c r="N180" s="429">
        <v>1805.3914463171404</v>
      </c>
      <c r="O180" s="426">
        <v>30</v>
      </c>
      <c r="P180" s="426">
        <v>8</v>
      </c>
      <c r="Q180" s="465">
        <v>1.6616894946078143E-2</v>
      </c>
      <c r="R180" s="462">
        <v>4982.9574453068481</v>
      </c>
      <c r="S180" s="429">
        <v>46.208591459633567</v>
      </c>
      <c r="T180" s="427">
        <v>0</v>
      </c>
      <c r="U180" s="432">
        <v>9.2733265268309072E-3</v>
      </c>
    </row>
    <row r="181" spans="2:21" ht="12" customHeight="1" thickTop="1" thickBot="1">
      <c r="B181" s="466"/>
      <c r="C181" s="467"/>
      <c r="D181" s="467" t="s">
        <v>459</v>
      </c>
      <c r="E181" s="468"/>
      <c r="F181" s="469">
        <v>1346320.7895377835</v>
      </c>
      <c r="G181" s="470">
        <v>452.89876881227434</v>
      </c>
      <c r="H181" s="470">
        <v>0</v>
      </c>
      <c r="I181" s="471">
        <v>3.3639736705526384E-4</v>
      </c>
      <c r="J181" s="472">
        <v>1797467.7850184229</v>
      </c>
      <c r="K181" s="470">
        <v>5048.8060455301675</v>
      </c>
      <c r="L181" s="470">
        <v>0</v>
      </c>
      <c r="M181" s="471">
        <v>2.8088436897790747E-3</v>
      </c>
      <c r="N181" s="472">
        <v>11064247.057794414</v>
      </c>
      <c r="O181" s="470">
        <v>30598.805844030219</v>
      </c>
      <c r="P181" s="470">
        <v>0</v>
      </c>
      <c r="Q181" s="471">
        <v>2.765556994904079E-3</v>
      </c>
      <c r="R181" s="473">
        <v>14208035.632350622</v>
      </c>
      <c r="S181" s="472">
        <v>36100.510658372659</v>
      </c>
      <c r="T181" s="472">
        <v>0</v>
      </c>
      <c r="U181" s="474">
        <v>2.5408516414594661E-3</v>
      </c>
    </row>
  </sheetData>
  <sheetProtection selectLockedCells="1"/>
  <phoneticPr fontId="16"/>
  <pageMargins left="0.97" right="0.39370078740157483" top="0.39370078740157483" bottom="0.39370078740157483" header="0.19685039370078741" footer="0.19685039370078741"/>
  <pageSetup paperSize="9" scale="27" orientation="landscape" cellComments="asDisplayed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Sheet23">
    <tabColor theme="2" tint="-9.9978637043366805E-2"/>
    <pageSetUpPr fitToPage="1"/>
  </sheetPr>
  <dimension ref="B1:AB51"/>
  <sheetViews>
    <sheetView showGridLines="0" view="pageBreakPreview" zoomScaleNormal="90" zoomScaleSheetLayoutView="100" workbookViewId="0">
      <selection activeCell="N13" sqref="N13"/>
    </sheetView>
  </sheetViews>
  <sheetFormatPr defaultColWidth="11" defaultRowHeight="14"/>
  <cols>
    <col min="1" max="1" width="1.54296875" style="476" customWidth="1"/>
    <col min="2" max="2" width="21.453125" style="476" customWidth="1"/>
    <col min="3" max="3" width="11.453125" style="475" customWidth="1"/>
    <col min="4" max="7" width="11.453125" style="476" customWidth="1"/>
    <col min="8" max="10" width="11.453125" style="475" customWidth="1"/>
    <col min="11" max="11" width="11.453125" style="476" customWidth="1"/>
    <col min="12" max="12" width="11.453125" style="475" customWidth="1"/>
    <col min="13" max="13" width="1.81640625" style="476" customWidth="1"/>
    <col min="14" max="234" width="11" style="476"/>
    <col min="235" max="235" width="1.54296875" style="476" customWidth="1"/>
    <col min="236" max="236" width="17.7265625" style="476" customWidth="1"/>
    <col min="237" max="237" width="11.26953125" style="476" customWidth="1"/>
    <col min="238" max="256" width="8.453125" style="476" customWidth="1"/>
    <col min="257" max="257" width="9.453125" style="476" customWidth="1"/>
    <col min="258" max="258" width="10.453125" style="476" customWidth="1"/>
    <col min="259" max="259" width="10.7265625" style="476" bestFit="1" customWidth="1"/>
    <col min="260" max="260" width="9.453125" style="476" bestFit="1" customWidth="1"/>
    <col min="261" max="261" width="10.453125" style="476" customWidth="1"/>
    <col min="262" max="262" width="8" style="476" bestFit="1" customWidth="1"/>
    <col min="263" max="263" width="15.7265625" style="476" bestFit="1" customWidth="1"/>
    <col min="264" max="264" width="1.54296875" style="476" customWidth="1"/>
    <col min="265" max="265" width="5.453125" style="476" customWidth="1"/>
    <col min="266" max="490" width="11" style="476"/>
    <col min="491" max="491" width="1.54296875" style="476" customWidth="1"/>
    <col min="492" max="492" width="17.7265625" style="476" customWidth="1"/>
    <col min="493" max="493" width="11.26953125" style="476" customWidth="1"/>
    <col min="494" max="512" width="8.453125" style="476" customWidth="1"/>
    <col min="513" max="513" width="9.453125" style="476" customWidth="1"/>
    <col min="514" max="514" width="10.453125" style="476" customWidth="1"/>
    <col min="515" max="515" width="10.7265625" style="476" bestFit="1" customWidth="1"/>
    <col min="516" max="516" width="9.453125" style="476" bestFit="1" customWidth="1"/>
    <col min="517" max="517" width="10.453125" style="476" customWidth="1"/>
    <col min="518" max="518" width="8" style="476" bestFit="1" customWidth="1"/>
    <col min="519" max="519" width="15.7265625" style="476" bestFit="1" customWidth="1"/>
    <col min="520" max="520" width="1.54296875" style="476" customWidth="1"/>
    <col min="521" max="521" width="5.453125" style="476" customWidth="1"/>
    <col min="522" max="746" width="11" style="476"/>
    <col min="747" max="747" width="1.54296875" style="476" customWidth="1"/>
    <col min="748" max="748" width="17.7265625" style="476" customWidth="1"/>
    <col min="749" max="749" width="11.26953125" style="476" customWidth="1"/>
    <col min="750" max="768" width="8.453125" style="476" customWidth="1"/>
    <col min="769" max="769" width="9.453125" style="476" customWidth="1"/>
    <col min="770" max="770" width="10.453125" style="476" customWidth="1"/>
    <col min="771" max="771" width="10.7265625" style="476" bestFit="1" customWidth="1"/>
    <col min="772" max="772" width="9.453125" style="476" bestFit="1" customWidth="1"/>
    <col min="773" max="773" width="10.453125" style="476" customWidth="1"/>
    <col min="774" max="774" width="8" style="476" bestFit="1" customWidth="1"/>
    <col min="775" max="775" width="15.7265625" style="476" bestFit="1" customWidth="1"/>
    <col min="776" max="776" width="1.54296875" style="476" customWidth="1"/>
    <col min="777" max="777" width="5.453125" style="476" customWidth="1"/>
    <col min="778" max="1002" width="11" style="476"/>
    <col min="1003" max="1003" width="1.54296875" style="476" customWidth="1"/>
    <col min="1004" max="1004" width="17.7265625" style="476" customWidth="1"/>
    <col min="1005" max="1005" width="11.26953125" style="476" customWidth="1"/>
    <col min="1006" max="1024" width="8.453125" style="476" customWidth="1"/>
    <col min="1025" max="1025" width="9.453125" style="476" customWidth="1"/>
    <col min="1026" max="1026" width="10.453125" style="476" customWidth="1"/>
    <col min="1027" max="1027" width="10.7265625" style="476" bestFit="1" customWidth="1"/>
    <col min="1028" max="1028" width="9.453125" style="476" bestFit="1" customWidth="1"/>
    <col min="1029" max="1029" width="10.453125" style="476" customWidth="1"/>
    <col min="1030" max="1030" width="8" style="476" bestFit="1" customWidth="1"/>
    <col min="1031" max="1031" width="15.7265625" style="476" bestFit="1" customWidth="1"/>
    <col min="1032" max="1032" width="1.54296875" style="476" customWidth="1"/>
    <col min="1033" max="1033" width="5.453125" style="476" customWidth="1"/>
    <col min="1034" max="1258" width="11" style="476"/>
    <col min="1259" max="1259" width="1.54296875" style="476" customWidth="1"/>
    <col min="1260" max="1260" width="17.7265625" style="476" customWidth="1"/>
    <col min="1261" max="1261" width="11.26953125" style="476" customWidth="1"/>
    <col min="1262" max="1280" width="8.453125" style="476" customWidth="1"/>
    <col min="1281" max="1281" width="9.453125" style="476" customWidth="1"/>
    <col min="1282" max="1282" width="10.453125" style="476" customWidth="1"/>
    <col min="1283" max="1283" width="10.7265625" style="476" bestFit="1" customWidth="1"/>
    <col min="1284" max="1284" width="9.453125" style="476" bestFit="1" customWidth="1"/>
    <col min="1285" max="1285" width="10.453125" style="476" customWidth="1"/>
    <col min="1286" max="1286" width="8" style="476" bestFit="1" customWidth="1"/>
    <col min="1287" max="1287" width="15.7265625" style="476" bestFit="1" customWidth="1"/>
    <col min="1288" max="1288" width="1.54296875" style="476" customWidth="1"/>
    <col min="1289" max="1289" width="5.453125" style="476" customWidth="1"/>
    <col min="1290" max="1514" width="11" style="476"/>
    <col min="1515" max="1515" width="1.54296875" style="476" customWidth="1"/>
    <col min="1516" max="1516" width="17.7265625" style="476" customWidth="1"/>
    <col min="1517" max="1517" width="11.26953125" style="476" customWidth="1"/>
    <col min="1518" max="1536" width="8.453125" style="476" customWidth="1"/>
    <col min="1537" max="1537" width="9.453125" style="476" customWidth="1"/>
    <col min="1538" max="1538" width="10.453125" style="476" customWidth="1"/>
    <col min="1539" max="1539" width="10.7265625" style="476" bestFit="1" customWidth="1"/>
    <col min="1540" max="1540" width="9.453125" style="476" bestFit="1" customWidth="1"/>
    <col min="1541" max="1541" width="10.453125" style="476" customWidth="1"/>
    <col min="1542" max="1542" width="8" style="476" bestFit="1" customWidth="1"/>
    <col min="1543" max="1543" width="15.7265625" style="476" bestFit="1" customWidth="1"/>
    <col min="1544" max="1544" width="1.54296875" style="476" customWidth="1"/>
    <col min="1545" max="1545" width="5.453125" style="476" customWidth="1"/>
    <col min="1546" max="1770" width="11" style="476"/>
    <col min="1771" max="1771" width="1.54296875" style="476" customWidth="1"/>
    <col min="1772" max="1772" width="17.7265625" style="476" customWidth="1"/>
    <col min="1773" max="1773" width="11.26953125" style="476" customWidth="1"/>
    <col min="1774" max="1792" width="8.453125" style="476" customWidth="1"/>
    <col min="1793" max="1793" width="9.453125" style="476" customWidth="1"/>
    <col min="1794" max="1794" width="10.453125" style="476" customWidth="1"/>
    <col min="1795" max="1795" width="10.7265625" style="476" bestFit="1" customWidth="1"/>
    <col min="1796" max="1796" width="9.453125" style="476" bestFit="1" customWidth="1"/>
    <col min="1797" max="1797" width="10.453125" style="476" customWidth="1"/>
    <col min="1798" max="1798" width="8" style="476" bestFit="1" customWidth="1"/>
    <col min="1799" max="1799" width="15.7265625" style="476" bestFit="1" customWidth="1"/>
    <col min="1800" max="1800" width="1.54296875" style="476" customWidth="1"/>
    <col min="1801" max="1801" width="5.453125" style="476" customWidth="1"/>
    <col min="1802" max="2026" width="11" style="476"/>
    <col min="2027" max="2027" width="1.54296875" style="476" customWidth="1"/>
    <col min="2028" max="2028" width="17.7265625" style="476" customWidth="1"/>
    <col min="2029" max="2029" width="11.26953125" style="476" customWidth="1"/>
    <col min="2030" max="2048" width="8.453125" style="476" customWidth="1"/>
    <col min="2049" max="2049" width="9.453125" style="476" customWidth="1"/>
    <col min="2050" max="2050" width="10.453125" style="476" customWidth="1"/>
    <col min="2051" max="2051" width="10.7265625" style="476" bestFit="1" customWidth="1"/>
    <col min="2052" max="2052" width="9.453125" style="476" bestFit="1" customWidth="1"/>
    <col min="2053" max="2053" width="10.453125" style="476" customWidth="1"/>
    <col min="2054" max="2054" width="8" style="476" bestFit="1" customWidth="1"/>
    <col min="2055" max="2055" width="15.7265625" style="476" bestFit="1" customWidth="1"/>
    <col min="2056" max="2056" width="1.54296875" style="476" customWidth="1"/>
    <col min="2057" max="2057" width="5.453125" style="476" customWidth="1"/>
    <col min="2058" max="2282" width="11" style="476"/>
    <col min="2283" max="2283" width="1.54296875" style="476" customWidth="1"/>
    <col min="2284" max="2284" width="17.7265625" style="476" customWidth="1"/>
    <col min="2285" max="2285" width="11.26953125" style="476" customWidth="1"/>
    <col min="2286" max="2304" width="8.453125" style="476" customWidth="1"/>
    <col min="2305" max="2305" width="9.453125" style="476" customWidth="1"/>
    <col min="2306" max="2306" width="10.453125" style="476" customWidth="1"/>
    <col min="2307" max="2307" width="10.7265625" style="476" bestFit="1" customWidth="1"/>
    <col min="2308" max="2308" width="9.453125" style="476" bestFit="1" customWidth="1"/>
    <col min="2309" max="2309" width="10.453125" style="476" customWidth="1"/>
    <col min="2310" max="2310" width="8" style="476" bestFit="1" customWidth="1"/>
    <col min="2311" max="2311" width="15.7265625" style="476" bestFit="1" customWidth="1"/>
    <col min="2312" max="2312" width="1.54296875" style="476" customWidth="1"/>
    <col min="2313" max="2313" width="5.453125" style="476" customWidth="1"/>
    <col min="2314" max="2538" width="11" style="476"/>
    <col min="2539" max="2539" width="1.54296875" style="476" customWidth="1"/>
    <col min="2540" max="2540" width="17.7265625" style="476" customWidth="1"/>
    <col min="2541" max="2541" width="11.26953125" style="476" customWidth="1"/>
    <col min="2542" max="2560" width="8.453125" style="476" customWidth="1"/>
    <col min="2561" max="2561" width="9.453125" style="476" customWidth="1"/>
    <col min="2562" max="2562" width="10.453125" style="476" customWidth="1"/>
    <col min="2563" max="2563" width="10.7265625" style="476" bestFit="1" customWidth="1"/>
    <col min="2564" max="2564" width="9.453125" style="476" bestFit="1" customWidth="1"/>
    <col min="2565" max="2565" width="10.453125" style="476" customWidth="1"/>
    <col min="2566" max="2566" width="8" style="476" bestFit="1" customWidth="1"/>
    <col min="2567" max="2567" width="15.7265625" style="476" bestFit="1" customWidth="1"/>
    <col min="2568" max="2568" width="1.54296875" style="476" customWidth="1"/>
    <col min="2569" max="2569" width="5.453125" style="476" customWidth="1"/>
    <col min="2570" max="2794" width="11" style="476"/>
    <col min="2795" max="2795" width="1.54296875" style="476" customWidth="1"/>
    <col min="2796" max="2796" width="17.7265625" style="476" customWidth="1"/>
    <col min="2797" max="2797" width="11.26953125" style="476" customWidth="1"/>
    <col min="2798" max="2816" width="8.453125" style="476" customWidth="1"/>
    <col min="2817" max="2817" width="9.453125" style="476" customWidth="1"/>
    <col min="2818" max="2818" width="10.453125" style="476" customWidth="1"/>
    <col min="2819" max="2819" width="10.7265625" style="476" bestFit="1" customWidth="1"/>
    <col min="2820" max="2820" width="9.453125" style="476" bestFit="1" customWidth="1"/>
    <col min="2821" max="2821" width="10.453125" style="476" customWidth="1"/>
    <col min="2822" max="2822" width="8" style="476" bestFit="1" customWidth="1"/>
    <col min="2823" max="2823" width="15.7265625" style="476" bestFit="1" customWidth="1"/>
    <col min="2824" max="2824" width="1.54296875" style="476" customWidth="1"/>
    <col min="2825" max="2825" width="5.453125" style="476" customWidth="1"/>
    <col min="2826" max="3050" width="11" style="476"/>
    <col min="3051" max="3051" width="1.54296875" style="476" customWidth="1"/>
    <col min="3052" max="3052" width="17.7265625" style="476" customWidth="1"/>
    <col min="3053" max="3053" width="11.26953125" style="476" customWidth="1"/>
    <col min="3054" max="3072" width="8.453125" style="476" customWidth="1"/>
    <col min="3073" max="3073" width="9.453125" style="476" customWidth="1"/>
    <col min="3074" max="3074" width="10.453125" style="476" customWidth="1"/>
    <col min="3075" max="3075" width="10.7265625" style="476" bestFit="1" customWidth="1"/>
    <col min="3076" max="3076" width="9.453125" style="476" bestFit="1" customWidth="1"/>
    <col min="3077" max="3077" width="10.453125" style="476" customWidth="1"/>
    <col min="3078" max="3078" width="8" style="476" bestFit="1" customWidth="1"/>
    <col min="3079" max="3079" width="15.7265625" style="476" bestFit="1" customWidth="1"/>
    <col min="3080" max="3080" width="1.54296875" style="476" customWidth="1"/>
    <col min="3081" max="3081" width="5.453125" style="476" customWidth="1"/>
    <col min="3082" max="3306" width="11" style="476"/>
    <col min="3307" max="3307" width="1.54296875" style="476" customWidth="1"/>
    <col min="3308" max="3308" width="17.7265625" style="476" customWidth="1"/>
    <col min="3309" max="3309" width="11.26953125" style="476" customWidth="1"/>
    <col min="3310" max="3328" width="8.453125" style="476" customWidth="1"/>
    <col min="3329" max="3329" width="9.453125" style="476" customWidth="1"/>
    <col min="3330" max="3330" width="10.453125" style="476" customWidth="1"/>
    <col min="3331" max="3331" width="10.7265625" style="476" bestFit="1" customWidth="1"/>
    <col min="3332" max="3332" width="9.453125" style="476" bestFit="1" customWidth="1"/>
    <col min="3333" max="3333" width="10.453125" style="476" customWidth="1"/>
    <col min="3334" max="3334" width="8" style="476" bestFit="1" customWidth="1"/>
    <col min="3335" max="3335" width="15.7265625" style="476" bestFit="1" customWidth="1"/>
    <col min="3336" max="3336" width="1.54296875" style="476" customWidth="1"/>
    <col min="3337" max="3337" width="5.453125" style="476" customWidth="1"/>
    <col min="3338" max="3562" width="11" style="476"/>
    <col min="3563" max="3563" width="1.54296875" style="476" customWidth="1"/>
    <col min="3564" max="3564" width="17.7265625" style="476" customWidth="1"/>
    <col min="3565" max="3565" width="11.26953125" style="476" customWidth="1"/>
    <col min="3566" max="3584" width="8.453125" style="476" customWidth="1"/>
    <col min="3585" max="3585" width="9.453125" style="476" customWidth="1"/>
    <col min="3586" max="3586" width="10.453125" style="476" customWidth="1"/>
    <col min="3587" max="3587" width="10.7265625" style="476" bestFit="1" customWidth="1"/>
    <col min="3588" max="3588" width="9.453125" style="476" bestFit="1" customWidth="1"/>
    <col min="3589" max="3589" width="10.453125" style="476" customWidth="1"/>
    <col min="3590" max="3590" width="8" style="476" bestFit="1" customWidth="1"/>
    <col min="3591" max="3591" width="15.7265625" style="476" bestFit="1" customWidth="1"/>
    <col min="3592" max="3592" width="1.54296875" style="476" customWidth="1"/>
    <col min="3593" max="3593" width="5.453125" style="476" customWidth="1"/>
    <col min="3594" max="3818" width="11" style="476"/>
    <col min="3819" max="3819" width="1.54296875" style="476" customWidth="1"/>
    <col min="3820" max="3820" width="17.7265625" style="476" customWidth="1"/>
    <col min="3821" max="3821" width="11.26953125" style="476" customWidth="1"/>
    <col min="3822" max="3840" width="8.453125" style="476" customWidth="1"/>
    <col min="3841" max="3841" width="9.453125" style="476" customWidth="1"/>
    <col min="3842" max="3842" width="10.453125" style="476" customWidth="1"/>
    <col min="3843" max="3843" width="10.7265625" style="476" bestFit="1" customWidth="1"/>
    <col min="3844" max="3844" width="9.453125" style="476" bestFit="1" customWidth="1"/>
    <col min="3845" max="3845" width="10.453125" style="476" customWidth="1"/>
    <col min="3846" max="3846" width="8" style="476" bestFit="1" customWidth="1"/>
    <col min="3847" max="3847" width="15.7265625" style="476" bestFit="1" customWidth="1"/>
    <col min="3848" max="3848" width="1.54296875" style="476" customWidth="1"/>
    <col min="3849" max="3849" width="5.453125" style="476" customWidth="1"/>
    <col min="3850" max="4074" width="11" style="476"/>
    <col min="4075" max="4075" width="1.54296875" style="476" customWidth="1"/>
    <col min="4076" max="4076" width="17.7265625" style="476" customWidth="1"/>
    <col min="4077" max="4077" width="11.26953125" style="476" customWidth="1"/>
    <col min="4078" max="4096" width="8.453125" style="476" customWidth="1"/>
    <col min="4097" max="4097" width="9.453125" style="476" customWidth="1"/>
    <col min="4098" max="4098" width="10.453125" style="476" customWidth="1"/>
    <col min="4099" max="4099" width="10.7265625" style="476" bestFit="1" customWidth="1"/>
    <col min="4100" max="4100" width="9.453125" style="476" bestFit="1" customWidth="1"/>
    <col min="4101" max="4101" width="10.453125" style="476" customWidth="1"/>
    <col min="4102" max="4102" width="8" style="476" bestFit="1" customWidth="1"/>
    <col min="4103" max="4103" width="15.7265625" style="476" bestFit="1" customWidth="1"/>
    <col min="4104" max="4104" width="1.54296875" style="476" customWidth="1"/>
    <col min="4105" max="4105" width="5.453125" style="476" customWidth="1"/>
    <col min="4106" max="4330" width="11" style="476"/>
    <col min="4331" max="4331" width="1.54296875" style="476" customWidth="1"/>
    <col min="4332" max="4332" width="17.7265625" style="476" customWidth="1"/>
    <col min="4333" max="4333" width="11.26953125" style="476" customWidth="1"/>
    <col min="4334" max="4352" width="8.453125" style="476" customWidth="1"/>
    <col min="4353" max="4353" width="9.453125" style="476" customWidth="1"/>
    <col min="4354" max="4354" width="10.453125" style="476" customWidth="1"/>
    <col min="4355" max="4355" width="10.7265625" style="476" bestFit="1" customWidth="1"/>
    <col min="4356" max="4356" width="9.453125" style="476" bestFit="1" customWidth="1"/>
    <col min="4357" max="4357" width="10.453125" style="476" customWidth="1"/>
    <col min="4358" max="4358" width="8" style="476" bestFit="1" customWidth="1"/>
    <col min="4359" max="4359" width="15.7265625" style="476" bestFit="1" customWidth="1"/>
    <col min="4360" max="4360" width="1.54296875" style="476" customWidth="1"/>
    <col min="4361" max="4361" width="5.453125" style="476" customWidth="1"/>
    <col min="4362" max="4586" width="11" style="476"/>
    <col min="4587" max="4587" width="1.54296875" style="476" customWidth="1"/>
    <col min="4588" max="4588" width="17.7265625" style="476" customWidth="1"/>
    <col min="4589" max="4589" width="11.26953125" style="476" customWidth="1"/>
    <col min="4590" max="4608" width="8.453125" style="476" customWidth="1"/>
    <col min="4609" max="4609" width="9.453125" style="476" customWidth="1"/>
    <col min="4610" max="4610" width="10.453125" style="476" customWidth="1"/>
    <col min="4611" max="4611" width="10.7265625" style="476" bestFit="1" customWidth="1"/>
    <col min="4612" max="4612" width="9.453125" style="476" bestFit="1" customWidth="1"/>
    <col min="4613" max="4613" width="10.453125" style="476" customWidth="1"/>
    <col min="4614" max="4614" width="8" style="476" bestFit="1" customWidth="1"/>
    <col min="4615" max="4615" width="15.7265625" style="476" bestFit="1" customWidth="1"/>
    <col min="4616" max="4616" width="1.54296875" style="476" customWidth="1"/>
    <col min="4617" max="4617" width="5.453125" style="476" customWidth="1"/>
    <col min="4618" max="4842" width="11" style="476"/>
    <col min="4843" max="4843" width="1.54296875" style="476" customWidth="1"/>
    <col min="4844" max="4844" width="17.7265625" style="476" customWidth="1"/>
    <col min="4845" max="4845" width="11.26953125" style="476" customWidth="1"/>
    <col min="4846" max="4864" width="8.453125" style="476" customWidth="1"/>
    <col min="4865" max="4865" width="9.453125" style="476" customWidth="1"/>
    <col min="4866" max="4866" width="10.453125" style="476" customWidth="1"/>
    <col min="4867" max="4867" width="10.7265625" style="476" bestFit="1" customWidth="1"/>
    <col min="4868" max="4868" width="9.453125" style="476" bestFit="1" customWidth="1"/>
    <col min="4869" max="4869" width="10.453125" style="476" customWidth="1"/>
    <col min="4870" max="4870" width="8" style="476" bestFit="1" customWidth="1"/>
    <col min="4871" max="4871" width="15.7265625" style="476" bestFit="1" customWidth="1"/>
    <col min="4872" max="4872" width="1.54296875" style="476" customWidth="1"/>
    <col min="4873" max="4873" width="5.453125" style="476" customWidth="1"/>
    <col min="4874" max="5098" width="11" style="476"/>
    <col min="5099" max="5099" width="1.54296875" style="476" customWidth="1"/>
    <col min="5100" max="5100" width="17.7265625" style="476" customWidth="1"/>
    <col min="5101" max="5101" width="11.26953125" style="476" customWidth="1"/>
    <col min="5102" max="5120" width="8.453125" style="476" customWidth="1"/>
    <col min="5121" max="5121" width="9.453125" style="476" customWidth="1"/>
    <col min="5122" max="5122" width="10.453125" style="476" customWidth="1"/>
    <col min="5123" max="5123" width="10.7265625" style="476" bestFit="1" customWidth="1"/>
    <col min="5124" max="5124" width="9.453125" style="476" bestFit="1" customWidth="1"/>
    <col min="5125" max="5125" width="10.453125" style="476" customWidth="1"/>
    <col min="5126" max="5126" width="8" style="476" bestFit="1" customWidth="1"/>
    <col min="5127" max="5127" width="15.7265625" style="476" bestFit="1" customWidth="1"/>
    <col min="5128" max="5128" width="1.54296875" style="476" customWidth="1"/>
    <col min="5129" max="5129" width="5.453125" style="476" customWidth="1"/>
    <col min="5130" max="5354" width="11" style="476"/>
    <col min="5355" max="5355" width="1.54296875" style="476" customWidth="1"/>
    <col min="5356" max="5356" width="17.7265625" style="476" customWidth="1"/>
    <col min="5357" max="5357" width="11.26953125" style="476" customWidth="1"/>
    <col min="5358" max="5376" width="8.453125" style="476" customWidth="1"/>
    <col min="5377" max="5377" width="9.453125" style="476" customWidth="1"/>
    <col min="5378" max="5378" width="10.453125" style="476" customWidth="1"/>
    <col min="5379" max="5379" width="10.7265625" style="476" bestFit="1" customWidth="1"/>
    <col min="5380" max="5380" width="9.453125" style="476" bestFit="1" customWidth="1"/>
    <col min="5381" max="5381" width="10.453125" style="476" customWidth="1"/>
    <col min="5382" max="5382" width="8" style="476" bestFit="1" customWidth="1"/>
    <col min="5383" max="5383" width="15.7265625" style="476" bestFit="1" customWidth="1"/>
    <col min="5384" max="5384" width="1.54296875" style="476" customWidth="1"/>
    <col min="5385" max="5385" width="5.453125" style="476" customWidth="1"/>
    <col min="5386" max="5610" width="11" style="476"/>
    <col min="5611" max="5611" width="1.54296875" style="476" customWidth="1"/>
    <col min="5612" max="5612" width="17.7265625" style="476" customWidth="1"/>
    <col min="5613" max="5613" width="11.26953125" style="476" customWidth="1"/>
    <col min="5614" max="5632" width="8.453125" style="476" customWidth="1"/>
    <col min="5633" max="5633" width="9.453125" style="476" customWidth="1"/>
    <col min="5634" max="5634" width="10.453125" style="476" customWidth="1"/>
    <col min="5635" max="5635" width="10.7265625" style="476" bestFit="1" customWidth="1"/>
    <col min="5636" max="5636" width="9.453125" style="476" bestFit="1" customWidth="1"/>
    <col min="5637" max="5637" width="10.453125" style="476" customWidth="1"/>
    <col min="5638" max="5638" width="8" style="476" bestFit="1" customWidth="1"/>
    <col min="5639" max="5639" width="15.7265625" style="476" bestFit="1" customWidth="1"/>
    <col min="5640" max="5640" width="1.54296875" style="476" customWidth="1"/>
    <col min="5641" max="5641" width="5.453125" style="476" customWidth="1"/>
    <col min="5642" max="5866" width="11" style="476"/>
    <col min="5867" max="5867" width="1.54296875" style="476" customWidth="1"/>
    <col min="5868" max="5868" width="17.7265625" style="476" customWidth="1"/>
    <col min="5869" max="5869" width="11.26953125" style="476" customWidth="1"/>
    <col min="5870" max="5888" width="8.453125" style="476" customWidth="1"/>
    <col min="5889" max="5889" width="9.453125" style="476" customWidth="1"/>
    <col min="5890" max="5890" width="10.453125" style="476" customWidth="1"/>
    <col min="5891" max="5891" width="10.7265625" style="476" bestFit="1" customWidth="1"/>
    <col min="5892" max="5892" width="9.453125" style="476" bestFit="1" customWidth="1"/>
    <col min="5893" max="5893" width="10.453125" style="476" customWidth="1"/>
    <col min="5894" max="5894" width="8" style="476" bestFit="1" customWidth="1"/>
    <col min="5895" max="5895" width="15.7265625" style="476" bestFit="1" customWidth="1"/>
    <col min="5896" max="5896" width="1.54296875" style="476" customWidth="1"/>
    <col min="5897" max="5897" width="5.453125" style="476" customWidth="1"/>
    <col min="5898" max="6122" width="11" style="476"/>
    <col min="6123" max="6123" width="1.54296875" style="476" customWidth="1"/>
    <col min="6124" max="6124" width="17.7265625" style="476" customWidth="1"/>
    <col min="6125" max="6125" width="11.26953125" style="476" customWidth="1"/>
    <col min="6126" max="6144" width="8.453125" style="476" customWidth="1"/>
    <col min="6145" max="6145" width="9.453125" style="476" customWidth="1"/>
    <col min="6146" max="6146" width="10.453125" style="476" customWidth="1"/>
    <col min="6147" max="6147" width="10.7265625" style="476" bestFit="1" customWidth="1"/>
    <col min="6148" max="6148" width="9.453125" style="476" bestFit="1" customWidth="1"/>
    <col min="6149" max="6149" width="10.453125" style="476" customWidth="1"/>
    <col min="6150" max="6150" width="8" style="476" bestFit="1" customWidth="1"/>
    <col min="6151" max="6151" width="15.7265625" style="476" bestFit="1" customWidth="1"/>
    <col min="6152" max="6152" width="1.54296875" style="476" customWidth="1"/>
    <col min="6153" max="6153" width="5.453125" style="476" customWidth="1"/>
    <col min="6154" max="6378" width="11" style="476"/>
    <col min="6379" max="6379" width="1.54296875" style="476" customWidth="1"/>
    <col min="6380" max="6380" width="17.7265625" style="476" customWidth="1"/>
    <col min="6381" max="6381" width="11.26953125" style="476" customWidth="1"/>
    <col min="6382" max="6400" width="8.453125" style="476" customWidth="1"/>
    <col min="6401" max="6401" width="9.453125" style="476" customWidth="1"/>
    <col min="6402" max="6402" width="10.453125" style="476" customWidth="1"/>
    <col min="6403" max="6403" width="10.7265625" style="476" bestFit="1" customWidth="1"/>
    <col min="6404" max="6404" width="9.453125" style="476" bestFit="1" customWidth="1"/>
    <col min="6405" max="6405" width="10.453125" style="476" customWidth="1"/>
    <col min="6406" max="6406" width="8" style="476" bestFit="1" customWidth="1"/>
    <col min="6407" max="6407" width="15.7265625" style="476" bestFit="1" customWidth="1"/>
    <col min="6408" max="6408" width="1.54296875" style="476" customWidth="1"/>
    <col min="6409" max="6409" width="5.453125" style="476" customWidth="1"/>
    <col min="6410" max="6634" width="11" style="476"/>
    <col min="6635" max="6635" width="1.54296875" style="476" customWidth="1"/>
    <col min="6636" max="6636" width="17.7265625" style="476" customWidth="1"/>
    <col min="6637" max="6637" width="11.26953125" style="476" customWidth="1"/>
    <col min="6638" max="6656" width="8.453125" style="476" customWidth="1"/>
    <col min="6657" max="6657" width="9.453125" style="476" customWidth="1"/>
    <col min="6658" max="6658" width="10.453125" style="476" customWidth="1"/>
    <col min="6659" max="6659" width="10.7265625" style="476" bestFit="1" customWidth="1"/>
    <col min="6660" max="6660" width="9.453125" style="476" bestFit="1" customWidth="1"/>
    <col min="6661" max="6661" width="10.453125" style="476" customWidth="1"/>
    <col min="6662" max="6662" width="8" style="476" bestFit="1" customWidth="1"/>
    <col min="6663" max="6663" width="15.7265625" style="476" bestFit="1" customWidth="1"/>
    <col min="6664" max="6664" width="1.54296875" style="476" customWidth="1"/>
    <col min="6665" max="6665" width="5.453125" style="476" customWidth="1"/>
    <col min="6666" max="6890" width="11" style="476"/>
    <col min="6891" max="6891" width="1.54296875" style="476" customWidth="1"/>
    <col min="6892" max="6892" width="17.7265625" style="476" customWidth="1"/>
    <col min="6893" max="6893" width="11.26953125" style="476" customWidth="1"/>
    <col min="6894" max="6912" width="8.453125" style="476" customWidth="1"/>
    <col min="6913" max="6913" width="9.453125" style="476" customWidth="1"/>
    <col min="6914" max="6914" width="10.453125" style="476" customWidth="1"/>
    <col min="6915" max="6915" width="10.7265625" style="476" bestFit="1" customWidth="1"/>
    <col min="6916" max="6916" width="9.453125" style="476" bestFit="1" customWidth="1"/>
    <col min="6917" max="6917" width="10.453125" style="476" customWidth="1"/>
    <col min="6918" max="6918" width="8" style="476" bestFit="1" customWidth="1"/>
    <col min="6919" max="6919" width="15.7265625" style="476" bestFit="1" customWidth="1"/>
    <col min="6920" max="6920" width="1.54296875" style="476" customWidth="1"/>
    <col min="6921" max="6921" width="5.453125" style="476" customWidth="1"/>
    <col min="6922" max="7146" width="11" style="476"/>
    <col min="7147" max="7147" width="1.54296875" style="476" customWidth="1"/>
    <col min="7148" max="7148" width="17.7265625" style="476" customWidth="1"/>
    <col min="7149" max="7149" width="11.26953125" style="476" customWidth="1"/>
    <col min="7150" max="7168" width="8.453125" style="476" customWidth="1"/>
    <col min="7169" max="7169" width="9.453125" style="476" customWidth="1"/>
    <col min="7170" max="7170" width="10.453125" style="476" customWidth="1"/>
    <col min="7171" max="7171" width="10.7265625" style="476" bestFit="1" customWidth="1"/>
    <col min="7172" max="7172" width="9.453125" style="476" bestFit="1" customWidth="1"/>
    <col min="7173" max="7173" width="10.453125" style="476" customWidth="1"/>
    <col min="7174" max="7174" width="8" style="476" bestFit="1" customWidth="1"/>
    <col min="7175" max="7175" width="15.7265625" style="476" bestFit="1" customWidth="1"/>
    <col min="7176" max="7176" width="1.54296875" style="476" customWidth="1"/>
    <col min="7177" max="7177" width="5.453125" style="476" customWidth="1"/>
    <col min="7178" max="7402" width="11" style="476"/>
    <col min="7403" max="7403" width="1.54296875" style="476" customWidth="1"/>
    <col min="7404" max="7404" width="17.7265625" style="476" customWidth="1"/>
    <col min="7405" max="7405" width="11.26953125" style="476" customWidth="1"/>
    <col min="7406" max="7424" width="8.453125" style="476" customWidth="1"/>
    <col min="7425" max="7425" width="9.453125" style="476" customWidth="1"/>
    <col min="7426" max="7426" width="10.453125" style="476" customWidth="1"/>
    <col min="7427" max="7427" width="10.7265625" style="476" bestFit="1" customWidth="1"/>
    <col min="7428" max="7428" width="9.453125" style="476" bestFit="1" customWidth="1"/>
    <col min="7429" max="7429" width="10.453125" style="476" customWidth="1"/>
    <col min="7430" max="7430" width="8" style="476" bestFit="1" customWidth="1"/>
    <col min="7431" max="7431" width="15.7265625" style="476" bestFit="1" customWidth="1"/>
    <col min="7432" max="7432" width="1.54296875" style="476" customWidth="1"/>
    <col min="7433" max="7433" width="5.453125" style="476" customWidth="1"/>
    <col min="7434" max="7658" width="11" style="476"/>
    <col min="7659" max="7659" width="1.54296875" style="476" customWidth="1"/>
    <col min="7660" max="7660" width="17.7265625" style="476" customWidth="1"/>
    <col min="7661" max="7661" width="11.26953125" style="476" customWidth="1"/>
    <col min="7662" max="7680" width="8.453125" style="476" customWidth="1"/>
    <col min="7681" max="7681" width="9.453125" style="476" customWidth="1"/>
    <col min="7682" max="7682" width="10.453125" style="476" customWidth="1"/>
    <col min="7683" max="7683" width="10.7265625" style="476" bestFit="1" customWidth="1"/>
    <col min="7684" max="7684" width="9.453125" style="476" bestFit="1" customWidth="1"/>
    <col min="7685" max="7685" width="10.453125" style="476" customWidth="1"/>
    <col min="7686" max="7686" width="8" style="476" bestFit="1" customWidth="1"/>
    <col min="7687" max="7687" width="15.7265625" style="476" bestFit="1" customWidth="1"/>
    <col min="7688" max="7688" width="1.54296875" style="476" customWidth="1"/>
    <col min="7689" max="7689" width="5.453125" style="476" customWidth="1"/>
    <col min="7690" max="7914" width="11" style="476"/>
    <col min="7915" max="7915" width="1.54296875" style="476" customWidth="1"/>
    <col min="7916" max="7916" width="17.7265625" style="476" customWidth="1"/>
    <col min="7917" max="7917" width="11.26953125" style="476" customWidth="1"/>
    <col min="7918" max="7936" width="8.453125" style="476" customWidth="1"/>
    <col min="7937" max="7937" width="9.453125" style="476" customWidth="1"/>
    <col min="7938" max="7938" width="10.453125" style="476" customWidth="1"/>
    <col min="7939" max="7939" width="10.7265625" style="476" bestFit="1" customWidth="1"/>
    <col min="7940" max="7940" width="9.453125" style="476" bestFit="1" customWidth="1"/>
    <col min="7941" max="7941" width="10.453125" style="476" customWidth="1"/>
    <col min="7942" max="7942" width="8" style="476" bestFit="1" customWidth="1"/>
    <col min="7943" max="7943" width="15.7265625" style="476" bestFit="1" customWidth="1"/>
    <col min="7944" max="7944" width="1.54296875" style="476" customWidth="1"/>
    <col min="7945" max="7945" width="5.453125" style="476" customWidth="1"/>
    <col min="7946" max="8170" width="11" style="476"/>
    <col min="8171" max="8171" width="1.54296875" style="476" customWidth="1"/>
    <col min="8172" max="8172" width="17.7265625" style="476" customWidth="1"/>
    <col min="8173" max="8173" width="11.26953125" style="476" customWidth="1"/>
    <col min="8174" max="8192" width="8.453125" style="476" customWidth="1"/>
    <col min="8193" max="8193" width="9.453125" style="476" customWidth="1"/>
    <col min="8194" max="8194" width="10.453125" style="476" customWidth="1"/>
    <col min="8195" max="8195" width="10.7265625" style="476" bestFit="1" customWidth="1"/>
    <col min="8196" max="8196" width="9.453125" style="476" bestFit="1" customWidth="1"/>
    <col min="8197" max="8197" width="10.453125" style="476" customWidth="1"/>
    <col min="8198" max="8198" width="8" style="476" bestFit="1" customWidth="1"/>
    <col min="8199" max="8199" width="15.7265625" style="476" bestFit="1" customWidth="1"/>
    <col min="8200" max="8200" width="1.54296875" style="476" customWidth="1"/>
    <col min="8201" max="8201" width="5.453125" style="476" customWidth="1"/>
    <col min="8202" max="8426" width="11" style="476"/>
    <col min="8427" max="8427" width="1.54296875" style="476" customWidth="1"/>
    <col min="8428" max="8428" width="17.7265625" style="476" customWidth="1"/>
    <col min="8429" max="8429" width="11.26953125" style="476" customWidth="1"/>
    <col min="8430" max="8448" width="8.453125" style="476" customWidth="1"/>
    <col min="8449" max="8449" width="9.453125" style="476" customWidth="1"/>
    <col min="8450" max="8450" width="10.453125" style="476" customWidth="1"/>
    <col min="8451" max="8451" width="10.7265625" style="476" bestFit="1" customWidth="1"/>
    <col min="8452" max="8452" width="9.453125" style="476" bestFit="1" customWidth="1"/>
    <col min="8453" max="8453" width="10.453125" style="476" customWidth="1"/>
    <col min="8454" max="8454" width="8" style="476" bestFit="1" customWidth="1"/>
    <col min="8455" max="8455" width="15.7265625" style="476" bestFit="1" customWidth="1"/>
    <col min="8456" max="8456" width="1.54296875" style="476" customWidth="1"/>
    <col min="8457" max="8457" width="5.453125" style="476" customWidth="1"/>
    <col min="8458" max="8682" width="11" style="476"/>
    <col min="8683" max="8683" width="1.54296875" style="476" customWidth="1"/>
    <col min="8684" max="8684" width="17.7265625" style="476" customWidth="1"/>
    <col min="8685" max="8685" width="11.26953125" style="476" customWidth="1"/>
    <col min="8686" max="8704" width="8.453125" style="476" customWidth="1"/>
    <col min="8705" max="8705" width="9.453125" style="476" customWidth="1"/>
    <col min="8706" max="8706" width="10.453125" style="476" customWidth="1"/>
    <col min="8707" max="8707" width="10.7265625" style="476" bestFit="1" customWidth="1"/>
    <col min="8708" max="8708" width="9.453125" style="476" bestFit="1" customWidth="1"/>
    <col min="8709" max="8709" width="10.453125" style="476" customWidth="1"/>
    <col min="8710" max="8710" width="8" style="476" bestFit="1" customWidth="1"/>
    <col min="8711" max="8711" width="15.7265625" style="476" bestFit="1" customWidth="1"/>
    <col min="8712" max="8712" width="1.54296875" style="476" customWidth="1"/>
    <col min="8713" max="8713" width="5.453125" style="476" customWidth="1"/>
    <col min="8714" max="8938" width="11" style="476"/>
    <col min="8939" max="8939" width="1.54296875" style="476" customWidth="1"/>
    <col min="8940" max="8940" width="17.7265625" style="476" customWidth="1"/>
    <col min="8941" max="8941" width="11.26953125" style="476" customWidth="1"/>
    <col min="8942" max="8960" width="8.453125" style="476" customWidth="1"/>
    <col min="8961" max="8961" width="9.453125" style="476" customWidth="1"/>
    <col min="8962" max="8962" width="10.453125" style="476" customWidth="1"/>
    <col min="8963" max="8963" width="10.7265625" style="476" bestFit="1" customWidth="1"/>
    <col min="8964" max="8964" width="9.453125" style="476" bestFit="1" customWidth="1"/>
    <col min="8965" max="8965" width="10.453125" style="476" customWidth="1"/>
    <col min="8966" max="8966" width="8" style="476" bestFit="1" customWidth="1"/>
    <col min="8967" max="8967" width="15.7265625" style="476" bestFit="1" customWidth="1"/>
    <col min="8968" max="8968" width="1.54296875" style="476" customWidth="1"/>
    <col min="8969" max="8969" width="5.453125" style="476" customWidth="1"/>
    <col min="8970" max="9194" width="11" style="476"/>
    <col min="9195" max="9195" width="1.54296875" style="476" customWidth="1"/>
    <col min="9196" max="9196" width="17.7265625" style="476" customWidth="1"/>
    <col min="9197" max="9197" width="11.26953125" style="476" customWidth="1"/>
    <col min="9198" max="9216" width="8.453125" style="476" customWidth="1"/>
    <col min="9217" max="9217" width="9.453125" style="476" customWidth="1"/>
    <col min="9218" max="9218" width="10.453125" style="476" customWidth="1"/>
    <col min="9219" max="9219" width="10.7265625" style="476" bestFit="1" customWidth="1"/>
    <col min="9220" max="9220" width="9.453125" style="476" bestFit="1" customWidth="1"/>
    <col min="9221" max="9221" width="10.453125" style="476" customWidth="1"/>
    <col min="9222" max="9222" width="8" style="476" bestFit="1" customWidth="1"/>
    <col min="9223" max="9223" width="15.7265625" style="476" bestFit="1" customWidth="1"/>
    <col min="9224" max="9224" width="1.54296875" style="476" customWidth="1"/>
    <col min="9225" max="9225" width="5.453125" style="476" customWidth="1"/>
    <col min="9226" max="9450" width="11" style="476"/>
    <col min="9451" max="9451" width="1.54296875" style="476" customWidth="1"/>
    <col min="9452" max="9452" width="17.7265625" style="476" customWidth="1"/>
    <col min="9453" max="9453" width="11.26953125" style="476" customWidth="1"/>
    <col min="9454" max="9472" width="8.453125" style="476" customWidth="1"/>
    <col min="9473" max="9473" width="9.453125" style="476" customWidth="1"/>
    <col min="9474" max="9474" width="10.453125" style="476" customWidth="1"/>
    <col min="9475" max="9475" width="10.7265625" style="476" bestFit="1" customWidth="1"/>
    <col min="9476" max="9476" width="9.453125" style="476" bestFit="1" customWidth="1"/>
    <col min="9477" max="9477" width="10.453125" style="476" customWidth="1"/>
    <col min="9478" max="9478" width="8" style="476" bestFit="1" customWidth="1"/>
    <col min="9479" max="9479" width="15.7265625" style="476" bestFit="1" customWidth="1"/>
    <col min="9480" max="9480" width="1.54296875" style="476" customWidth="1"/>
    <col min="9481" max="9481" width="5.453125" style="476" customWidth="1"/>
    <col min="9482" max="9706" width="11" style="476"/>
    <col min="9707" max="9707" width="1.54296875" style="476" customWidth="1"/>
    <col min="9708" max="9708" width="17.7265625" style="476" customWidth="1"/>
    <col min="9709" max="9709" width="11.26953125" style="476" customWidth="1"/>
    <col min="9710" max="9728" width="8.453125" style="476" customWidth="1"/>
    <col min="9729" max="9729" width="9.453125" style="476" customWidth="1"/>
    <col min="9730" max="9730" width="10.453125" style="476" customWidth="1"/>
    <col min="9731" max="9731" width="10.7265625" style="476" bestFit="1" customWidth="1"/>
    <col min="9732" max="9732" width="9.453125" style="476" bestFit="1" customWidth="1"/>
    <col min="9733" max="9733" width="10.453125" style="476" customWidth="1"/>
    <col min="9734" max="9734" width="8" style="476" bestFit="1" customWidth="1"/>
    <col min="9735" max="9735" width="15.7265625" style="476" bestFit="1" customWidth="1"/>
    <col min="9736" max="9736" width="1.54296875" style="476" customWidth="1"/>
    <col min="9737" max="9737" width="5.453125" style="476" customWidth="1"/>
    <col min="9738" max="9962" width="11" style="476"/>
    <col min="9963" max="9963" width="1.54296875" style="476" customWidth="1"/>
    <col min="9964" max="9964" width="17.7265625" style="476" customWidth="1"/>
    <col min="9965" max="9965" width="11.26953125" style="476" customWidth="1"/>
    <col min="9966" max="9984" width="8.453125" style="476" customWidth="1"/>
    <col min="9985" max="9985" width="9.453125" style="476" customWidth="1"/>
    <col min="9986" max="9986" width="10.453125" style="476" customWidth="1"/>
    <col min="9987" max="9987" width="10.7265625" style="476" bestFit="1" customWidth="1"/>
    <col min="9988" max="9988" width="9.453125" style="476" bestFit="1" customWidth="1"/>
    <col min="9989" max="9989" width="10.453125" style="476" customWidth="1"/>
    <col min="9990" max="9990" width="8" style="476" bestFit="1" customWidth="1"/>
    <col min="9991" max="9991" width="15.7265625" style="476" bestFit="1" customWidth="1"/>
    <col min="9992" max="9992" width="1.54296875" style="476" customWidth="1"/>
    <col min="9993" max="9993" width="5.453125" style="476" customWidth="1"/>
    <col min="9994" max="10218" width="11" style="476"/>
    <col min="10219" max="10219" width="1.54296875" style="476" customWidth="1"/>
    <col min="10220" max="10220" width="17.7265625" style="476" customWidth="1"/>
    <col min="10221" max="10221" width="11.26953125" style="476" customWidth="1"/>
    <col min="10222" max="10240" width="8.453125" style="476" customWidth="1"/>
    <col min="10241" max="10241" width="9.453125" style="476" customWidth="1"/>
    <col min="10242" max="10242" width="10.453125" style="476" customWidth="1"/>
    <col min="10243" max="10243" width="10.7265625" style="476" bestFit="1" customWidth="1"/>
    <col min="10244" max="10244" width="9.453125" style="476" bestFit="1" customWidth="1"/>
    <col min="10245" max="10245" width="10.453125" style="476" customWidth="1"/>
    <col min="10246" max="10246" width="8" style="476" bestFit="1" customWidth="1"/>
    <col min="10247" max="10247" width="15.7265625" style="476" bestFit="1" customWidth="1"/>
    <col min="10248" max="10248" width="1.54296875" style="476" customWidth="1"/>
    <col min="10249" max="10249" width="5.453125" style="476" customWidth="1"/>
    <col min="10250" max="10474" width="11" style="476"/>
    <col min="10475" max="10475" width="1.54296875" style="476" customWidth="1"/>
    <col min="10476" max="10476" width="17.7265625" style="476" customWidth="1"/>
    <col min="10477" max="10477" width="11.26953125" style="476" customWidth="1"/>
    <col min="10478" max="10496" width="8.453125" style="476" customWidth="1"/>
    <col min="10497" max="10497" width="9.453125" style="476" customWidth="1"/>
    <col min="10498" max="10498" width="10.453125" style="476" customWidth="1"/>
    <col min="10499" max="10499" width="10.7265625" style="476" bestFit="1" customWidth="1"/>
    <col min="10500" max="10500" width="9.453125" style="476" bestFit="1" customWidth="1"/>
    <col min="10501" max="10501" width="10.453125" style="476" customWidth="1"/>
    <col min="10502" max="10502" width="8" style="476" bestFit="1" customWidth="1"/>
    <col min="10503" max="10503" width="15.7265625" style="476" bestFit="1" customWidth="1"/>
    <col min="10504" max="10504" width="1.54296875" style="476" customWidth="1"/>
    <col min="10505" max="10505" width="5.453125" style="476" customWidth="1"/>
    <col min="10506" max="10730" width="11" style="476"/>
    <col min="10731" max="10731" width="1.54296875" style="476" customWidth="1"/>
    <col min="10732" max="10732" width="17.7265625" style="476" customWidth="1"/>
    <col min="10733" max="10733" width="11.26953125" style="476" customWidth="1"/>
    <col min="10734" max="10752" width="8.453125" style="476" customWidth="1"/>
    <col min="10753" max="10753" width="9.453125" style="476" customWidth="1"/>
    <col min="10754" max="10754" width="10.453125" style="476" customWidth="1"/>
    <col min="10755" max="10755" width="10.7265625" style="476" bestFit="1" customWidth="1"/>
    <col min="10756" max="10756" width="9.453125" style="476" bestFit="1" customWidth="1"/>
    <col min="10757" max="10757" width="10.453125" style="476" customWidth="1"/>
    <col min="10758" max="10758" width="8" style="476" bestFit="1" customWidth="1"/>
    <col min="10759" max="10759" width="15.7265625" style="476" bestFit="1" customWidth="1"/>
    <col min="10760" max="10760" width="1.54296875" style="476" customWidth="1"/>
    <col min="10761" max="10761" width="5.453125" style="476" customWidth="1"/>
    <col min="10762" max="10986" width="11" style="476"/>
    <col min="10987" max="10987" width="1.54296875" style="476" customWidth="1"/>
    <col min="10988" max="10988" width="17.7265625" style="476" customWidth="1"/>
    <col min="10989" max="10989" width="11.26953125" style="476" customWidth="1"/>
    <col min="10990" max="11008" width="8.453125" style="476" customWidth="1"/>
    <col min="11009" max="11009" width="9.453125" style="476" customWidth="1"/>
    <col min="11010" max="11010" width="10.453125" style="476" customWidth="1"/>
    <col min="11011" max="11011" width="10.7265625" style="476" bestFit="1" customWidth="1"/>
    <col min="11012" max="11012" width="9.453125" style="476" bestFit="1" customWidth="1"/>
    <col min="11013" max="11013" width="10.453125" style="476" customWidth="1"/>
    <col min="11014" max="11014" width="8" style="476" bestFit="1" customWidth="1"/>
    <col min="11015" max="11015" width="15.7265625" style="476" bestFit="1" customWidth="1"/>
    <col min="11016" max="11016" width="1.54296875" style="476" customWidth="1"/>
    <col min="11017" max="11017" width="5.453125" style="476" customWidth="1"/>
    <col min="11018" max="11242" width="11" style="476"/>
    <col min="11243" max="11243" width="1.54296875" style="476" customWidth="1"/>
    <col min="11244" max="11244" width="17.7265625" style="476" customWidth="1"/>
    <col min="11245" max="11245" width="11.26953125" style="476" customWidth="1"/>
    <col min="11246" max="11264" width="8.453125" style="476" customWidth="1"/>
    <col min="11265" max="11265" width="9.453125" style="476" customWidth="1"/>
    <col min="11266" max="11266" width="10.453125" style="476" customWidth="1"/>
    <col min="11267" max="11267" width="10.7265625" style="476" bestFit="1" customWidth="1"/>
    <col min="11268" max="11268" width="9.453125" style="476" bestFit="1" customWidth="1"/>
    <col min="11269" max="11269" width="10.453125" style="476" customWidth="1"/>
    <col min="11270" max="11270" width="8" style="476" bestFit="1" customWidth="1"/>
    <col min="11271" max="11271" width="15.7265625" style="476" bestFit="1" customWidth="1"/>
    <col min="11272" max="11272" width="1.54296875" style="476" customWidth="1"/>
    <col min="11273" max="11273" width="5.453125" style="476" customWidth="1"/>
    <col min="11274" max="11498" width="11" style="476"/>
    <col min="11499" max="11499" width="1.54296875" style="476" customWidth="1"/>
    <col min="11500" max="11500" width="17.7265625" style="476" customWidth="1"/>
    <col min="11501" max="11501" width="11.26953125" style="476" customWidth="1"/>
    <col min="11502" max="11520" width="8.453125" style="476" customWidth="1"/>
    <col min="11521" max="11521" width="9.453125" style="476" customWidth="1"/>
    <col min="11522" max="11522" width="10.453125" style="476" customWidth="1"/>
    <col min="11523" max="11523" width="10.7265625" style="476" bestFit="1" customWidth="1"/>
    <col min="11524" max="11524" width="9.453125" style="476" bestFit="1" customWidth="1"/>
    <col min="11525" max="11525" width="10.453125" style="476" customWidth="1"/>
    <col min="11526" max="11526" width="8" style="476" bestFit="1" customWidth="1"/>
    <col min="11527" max="11527" width="15.7265625" style="476" bestFit="1" customWidth="1"/>
    <col min="11528" max="11528" width="1.54296875" style="476" customWidth="1"/>
    <col min="11529" max="11529" width="5.453125" style="476" customWidth="1"/>
    <col min="11530" max="11754" width="11" style="476"/>
    <col min="11755" max="11755" width="1.54296875" style="476" customWidth="1"/>
    <col min="11756" max="11756" width="17.7265625" style="476" customWidth="1"/>
    <col min="11757" max="11757" width="11.26953125" style="476" customWidth="1"/>
    <col min="11758" max="11776" width="8.453125" style="476" customWidth="1"/>
    <col min="11777" max="11777" width="9.453125" style="476" customWidth="1"/>
    <col min="11778" max="11778" width="10.453125" style="476" customWidth="1"/>
    <col min="11779" max="11779" width="10.7265625" style="476" bestFit="1" customWidth="1"/>
    <col min="11780" max="11780" width="9.453125" style="476" bestFit="1" customWidth="1"/>
    <col min="11781" max="11781" width="10.453125" style="476" customWidth="1"/>
    <col min="11782" max="11782" width="8" style="476" bestFit="1" customWidth="1"/>
    <col min="11783" max="11783" width="15.7265625" style="476" bestFit="1" customWidth="1"/>
    <col min="11784" max="11784" width="1.54296875" style="476" customWidth="1"/>
    <col min="11785" max="11785" width="5.453125" style="476" customWidth="1"/>
    <col min="11786" max="12010" width="11" style="476"/>
    <col min="12011" max="12011" width="1.54296875" style="476" customWidth="1"/>
    <col min="12012" max="12012" width="17.7265625" style="476" customWidth="1"/>
    <col min="12013" max="12013" width="11.26953125" style="476" customWidth="1"/>
    <col min="12014" max="12032" width="8.453125" style="476" customWidth="1"/>
    <col min="12033" max="12033" width="9.453125" style="476" customWidth="1"/>
    <col min="12034" max="12034" width="10.453125" style="476" customWidth="1"/>
    <col min="12035" max="12035" width="10.7265625" style="476" bestFit="1" customWidth="1"/>
    <col min="12036" max="12036" width="9.453125" style="476" bestFit="1" customWidth="1"/>
    <col min="12037" max="12037" width="10.453125" style="476" customWidth="1"/>
    <col min="12038" max="12038" width="8" style="476" bestFit="1" customWidth="1"/>
    <col min="12039" max="12039" width="15.7265625" style="476" bestFit="1" customWidth="1"/>
    <col min="12040" max="12040" width="1.54296875" style="476" customWidth="1"/>
    <col min="12041" max="12041" width="5.453125" style="476" customWidth="1"/>
    <col min="12042" max="12266" width="11" style="476"/>
    <col min="12267" max="12267" width="1.54296875" style="476" customWidth="1"/>
    <col min="12268" max="12268" width="17.7265625" style="476" customWidth="1"/>
    <col min="12269" max="12269" width="11.26953125" style="476" customWidth="1"/>
    <col min="12270" max="12288" width="8.453125" style="476" customWidth="1"/>
    <col min="12289" max="12289" width="9.453125" style="476" customWidth="1"/>
    <col min="12290" max="12290" width="10.453125" style="476" customWidth="1"/>
    <col min="12291" max="12291" width="10.7265625" style="476" bestFit="1" customWidth="1"/>
    <col min="12292" max="12292" width="9.453125" style="476" bestFit="1" customWidth="1"/>
    <col min="12293" max="12293" width="10.453125" style="476" customWidth="1"/>
    <col min="12294" max="12294" width="8" style="476" bestFit="1" customWidth="1"/>
    <col min="12295" max="12295" width="15.7265625" style="476" bestFit="1" customWidth="1"/>
    <col min="12296" max="12296" width="1.54296875" style="476" customWidth="1"/>
    <col min="12297" max="12297" width="5.453125" style="476" customWidth="1"/>
    <col min="12298" max="12522" width="11" style="476"/>
    <col min="12523" max="12523" width="1.54296875" style="476" customWidth="1"/>
    <col min="12524" max="12524" width="17.7265625" style="476" customWidth="1"/>
    <col min="12525" max="12525" width="11.26953125" style="476" customWidth="1"/>
    <col min="12526" max="12544" width="8.453125" style="476" customWidth="1"/>
    <col min="12545" max="12545" width="9.453125" style="476" customWidth="1"/>
    <col min="12546" max="12546" width="10.453125" style="476" customWidth="1"/>
    <col min="12547" max="12547" width="10.7265625" style="476" bestFit="1" customWidth="1"/>
    <col min="12548" max="12548" width="9.453125" style="476" bestFit="1" customWidth="1"/>
    <col min="12549" max="12549" width="10.453125" style="476" customWidth="1"/>
    <col min="12550" max="12550" width="8" style="476" bestFit="1" customWidth="1"/>
    <col min="12551" max="12551" width="15.7265625" style="476" bestFit="1" customWidth="1"/>
    <col min="12552" max="12552" width="1.54296875" style="476" customWidth="1"/>
    <col min="12553" max="12553" width="5.453125" style="476" customWidth="1"/>
    <col min="12554" max="12778" width="11" style="476"/>
    <col min="12779" max="12779" width="1.54296875" style="476" customWidth="1"/>
    <col min="12780" max="12780" width="17.7265625" style="476" customWidth="1"/>
    <col min="12781" max="12781" width="11.26953125" style="476" customWidth="1"/>
    <col min="12782" max="12800" width="8.453125" style="476" customWidth="1"/>
    <col min="12801" max="12801" width="9.453125" style="476" customWidth="1"/>
    <col min="12802" max="12802" width="10.453125" style="476" customWidth="1"/>
    <col min="12803" max="12803" width="10.7265625" style="476" bestFit="1" customWidth="1"/>
    <col min="12804" max="12804" width="9.453125" style="476" bestFit="1" customWidth="1"/>
    <col min="12805" max="12805" width="10.453125" style="476" customWidth="1"/>
    <col min="12806" max="12806" width="8" style="476" bestFit="1" customWidth="1"/>
    <col min="12807" max="12807" width="15.7265625" style="476" bestFit="1" customWidth="1"/>
    <col min="12808" max="12808" width="1.54296875" style="476" customWidth="1"/>
    <col min="12809" max="12809" width="5.453125" style="476" customWidth="1"/>
    <col min="12810" max="13034" width="11" style="476"/>
    <col min="13035" max="13035" width="1.54296875" style="476" customWidth="1"/>
    <col min="13036" max="13036" width="17.7265625" style="476" customWidth="1"/>
    <col min="13037" max="13037" width="11.26953125" style="476" customWidth="1"/>
    <col min="13038" max="13056" width="8.453125" style="476" customWidth="1"/>
    <col min="13057" max="13057" width="9.453125" style="476" customWidth="1"/>
    <col min="13058" max="13058" width="10.453125" style="476" customWidth="1"/>
    <col min="13059" max="13059" width="10.7265625" style="476" bestFit="1" customWidth="1"/>
    <col min="13060" max="13060" width="9.453125" style="476" bestFit="1" customWidth="1"/>
    <col min="13061" max="13061" width="10.453125" style="476" customWidth="1"/>
    <col min="13062" max="13062" width="8" style="476" bestFit="1" customWidth="1"/>
    <col min="13063" max="13063" width="15.7265625" style="476" bestFit="1" customWidth="1"/>
    <col min="13064" max="13064" width="1.54296875" style="476" customWidth="1"/>
    <col min="13065" max="13065" width="5.453125" style="476" customWidth="1"/>
    <col min="13066" max="13290" width="11" style="476"/>
    <col min="13291" max="13291" width="1.54296875" style="476" customWidth="1"/>
    <col min="13292" max="13292" width="17.7265625" style="476" customWidth="1"/>
    <col min="13293" max="13293" width="11.26953125" style="476" customWidth="1"/>
    <col min="13294" max="13312" width="8.453125" style="476" customWidth="1"/>
    <col min="13313" max="13313" width="9.453125" style="476" customWidth="1"/>
    <col min="13314" max="13314" width="10.453125" style="476" customWidth="1"/>
    <col min="13315" max="13315" width="10.7265625" style="476" bestFit="1" customWidth="1"/>
    <col min="13316" max="13316" width="9.453125" style="476" bestFit="1" customWidth="1"/>
    <col min="13317" max="13317" width="10.453125" style="476" customWidth="1"/>
    <col min="13318" max="13318" width="8" style="476" bestFit="1" customWidth="1"/>
    <col min="13319" max="13319" width="15.7265625" style="476" bestFit="1" customWidth="1"/>
    <col min="13320" max="13320" width="1.54296875" style="476" customWidth="1"/>
    <col min="13321" max="13321" width="5.453125" style="476" customWidth="1"/>
    <col min="13322" max="13546" width="11" style="476"/>
    <col min="13547" max="13547" width="1.54296875" style="476" customWidth="1"/>
    <col min="13548" max="13548" width="17.7265625" style="476" customWidth="1"/>
    <col min="13549" max="13549" width="11.26953125" style="476" customWidth="1"/>
    <col min="13550" max="13568" width="8.453125" style="476" customWidth="1"/>
    <col min="13569" max="13569" width="9.453125" style="476" customWidth="1"/>
    <col min="13570" max="13570" width="10.453125" style="476" customWidth="1"/>
    <col min="13571" max="13571" width="10.7265625" style="476" bestFit="1" customWidth="1"/>
    <col min="13572" max="13572" width="9.453125" style="476" bestFit="1" customWidth="1"/>
    <col min="13573" max="13573" width="10.453125" style="476" customWidth="1"/>
    <col min="13574" max="13574" width="8" style="476" bestFit="1" customWidth="1"/>
    <col min="13575" max="13575" width="15.7265625" style="476" bestFit="1" customWidth="1"/>
    <col min="13576" max="13576" width="1.54296875" style="476" customWidth="1"/>
    <col min="13577" max="13577" width="5.453125" style="476" customWidth="1"/>
    <col min="13578" max="13802" width="11" style="476"/>
    <col min="13803" max="13803" width="1.54296875" style="476" customWidth="1"/>
    <col min="13804" max="13804" width="17.7265625" style="476" customWidth="1"/>
    <col min="13805" max="13805" width="11.26953125" style="476" customWidth="1"/>
    <col min="13806" max="13824" width="8.453125" style="476" customWidth="1"/>
    <col min="13825" max="13825" width="9.453125" style="476" customWidth="1"/>
    <col min="13826" max="13826" width="10.453125" style="476" customWidth="1"/>
    <col min="13827" max="13827" width="10.7265625" style="476" bestFit="1" customWidth="1"/>
    <col min="13828" max="13828" width="9.453125" style="476" bestFit="1" customWidth="1"/>
    <col min="13829" max="13829" width="10.453125" style="476" customWidth="1"/>
    <col min="13830" max="13830" width="8" style="476" bestFit="1" customWidth="1"/>
    <col min="13831" max="13831" width="15.7265625" style="476" bestFit="1" customWidth="1"/>
    <col min="13832" max="13832" width="1.54296875" style="476" customWidth="1"/>
    <col min="13833" max="13833" width="5.453125" style="476" customWidth="1"/>
    <col min="13834" max="14058" width="11" style="476"/>
    <col min="14059" max="14059" width="1.54296875" style="476" customWidth="1"/>
    <col min="14060" max="14060" width="17.7265625" style="476" customWidth="1"/>
    <col min="14061" max="14061" width="11.26953125" style="476" customWidth="1"/>
    <col min="14062" max="14080" width="8.453125" style="476" customWidth="1"/>
    <col min="14081" max="14081" width="9.453125" style="476" customWidth="1"/>
    <col min="14082" max="14082" width="10.453125" style="476" customWidth="1"/>
    <col min="14083" max="14083" width="10.7265625" style="476" bestFit="1" customWidth="1"/>
    <col min="14084" max="14084" width="9.453125" style="476" bestFit="1" customWidth="1"/>
    <col min="14085" max="14085" width="10.453125" style="476" customWidth="1"/>
    <col min="14086" max="14086" width="8" style="476" bestFit="1" customWidth="1"/>
    <col min="14087" max="14087" width="15.7265625" style="476" bestFit="1" customWidth="1"/>
    <col min="14088" max="14088" width="1.54296875" style="476" customWidth="1"/>
    <col min="14089" max="14089" width="5.453125" style="476" customWidth="1"/>
    <col min="14090" max="14314" width="11" style="476"/>
    <col min="14315" max="14315" width="1.54296875" style="476" customWidth="1"/>
    <col min="14316" max="14316" width="17.7265625" style="476" customWidth="1"/>
    <col min="14317" max="14317" width="11.26953125" style="476" customWidth="1"/>
    <col min="14318" max="14336" width="8.453125" style="476" customWidth="1"/>
    <col min="14337" max="14337" width="9.453125" style="476" customWidth="1"/>
    <col min="14338" max="14338" width="10.453125" style="476" customWidth="1"/>
    <col min="14339" max="14339" width="10.7265625" style="476" bestFit="1" customWidth="1"/>
    <col min="14340" max="14340" width="9.453125" style="476" bestFit="1" customWidth="1"/>
    <col min="14341" max="14341" width="10.453125" style="476" customWidth="1"/>
    <col min="14342" max="14342" width="8" style="476" bestFit="1" customWidth="1"/>
    <col min="14343" max="14343" width="15.7265625" style="476" bestFit="1" customWidth="1"/>
    <col min="14344" max="14344" width="1.54296875" style="476" customWidth="1"/>
    <col min="14345" max="14345" width="5.453125" style="476" customWidth="1"/>
    <col min="14346" max="14570" width="11" style="476"/>
    <col min="14571" max="14571" width="1.54296875" style="476" customWidth="1"/>
    <col min="14572" max="14572" width="17.7265625" style="476" customWidth="1"/>
    <col min="14573" max="14573" width="11.26953125" style="476" customWidth="1"/>
    <col min="14574" max="14592" width="8.453125" style="476" customWidth="1"/>
    <col min="14593" max="14593" width="9.453125" style="476" customWidth="1"/>
    <col min="14594" max="14594" width="10.453125" style="476" customWidth="1"/>
    <col min="14595" max="14595" width="10.7265625" style="476" bestFit="1" customWidth="1"/>
    <col min="14596" max="14596" width="9.453125" style="476" bestFit="1" customWidth="1"/>
    <col min="14597" max="14597" width="10.453125" style="476" customWidth="1"/>
    <col min="14598" max="14598" width="8" style="476" bestFit="1" customWidth="1"/>
    <col min="14599" max="14599" width="15.7265625" style="476" bestFit="1" customWidth="1"/>
    <col min="14600" max="14600" width="1.54296875" style="476" customWidth="1"/>
    <col min="14601" max="14601" width="5.453125" style="476" customWidth="1"/>
    <col min="14602" max="14826" width="11" style="476"/>
    <col min="14827" max="14827" width="1.54296875" style="476" customWidth="1"/>
    <col min="14828" max="14828" width="17.7265625" style="476" customWidth="1"/>
    <col min="14829" max="14829" width="11.26953125" style="476" customWidth="1"/>
    <col min="14830" max="14848" width="8.453125" style="476" customWidth="1"/>
    <col min="14849" max="14849" width="9.453125" style="476" customWidth="1"/>
    <col min="14850" max="14850" width="10.453125" style="476" customWidth="1"/>
    <col min="14851" max="14851" width="10.7265625" style="476" bestFit="1" customWidth="1"/>
    <col min="14852" max="14852" width="9.453125" style="476" bestFit="1" customWidth="1"/>
    <col min="14853" max="14853" width="10.453125" style="476" customWidth="1"/>
    <col min="14854" max="14854" width="8" style="476" bestFit="1" customWidth="1"/>
    <col min="14855" max="14855" width="15.7265625" style="476" bestFit="1" customWidth="1"/>
    <col min="14856" max="14856" width="1.54296875" style="476" customWidth="1"/>
    <col min="14857" max="14857" width="5.453125" style="476" customWidth="1"/>
    <col min="14858" max="15082" width="11" style="476"/>
    <col min="15083" max="15083" width="1.54296875" style="476" customWidth="1"/>
    <col min="15084" max="15084" width="17.7265625" style="476" customWidth="1"/>
    <col min="15085" max="15085" width="11.26953125" style="476" customWidth="1"/>
    <col min="15086" max="15104" width="8.453125" style="476" customWidth="1"/>
    <col min="15105" max="15105" width="9.453125" style="476" customWidth="1"/>
    <col min="15106" max="15106" width="10.453125" style="476" customWidth="1"/>
    <col min="15107" max="15107" width="10.7265625" style="476" bestFit="1" customWidth="1"/>
    <col min="15108" max="15108" width="9.453125" style="476" bestFit="1" customWidth="1"/>
    <col min="15109" max="15109" width="10.453125" style="476" customWidth="1"/>
    <col min="15110" max="15110" width="8" style="476" bestFit="1" customWidth="1"/>
    <col min="15111" max="15111" width="15.7265625" style="476" bestFit="1" customWidth="1"/>
    <col min="15112" max="15112" width="1.54296875" style="476" customWidth="1"/>
    <col min="15113" max="15113" width="5.453125" style="476" customWidth="1"/>
    <col min="15114" max="15338" width="11" style="476"/>
    <col min="15339" max="15339" width="1.54296875" style="476" customWidth="1"/>
    <col min="15340" max="15340" width="17.7265625" style="476" customWidth="1"/>
    <col min="15341" max="15341" width="11.26953125" style="476" customWidth="1"/>
    <col min="15342" max="15360" width="8.453125" style="476" customWidth="1"/>
    <col min="15361" max="15361" width="9.453125" style="476" customWidth="1"/>
    <col min="15362" max="15362" width="10.453125" style="476" customWidth="1"/>
    <col min="15363" max="15363" width="10.7265625" style="476" bestFit="1" customWidth="1"/>
    <col min="15364" max="15364" width="9.453125" style="476" bestFit="1" customWidth="1"/>
    <col min="15365" max="15365" width="10.453125" style="476" customWidth="1"/>
    <col min="15366" max="15366" width="8" style="476" bestFit="1" customWidth="1"/>
    <col min="15367" max="15367" width="15.7265625" style="476" bestFit="1" customWidth="1"/>
    <col min="15368" max="15368" width="1.54296875" style="476" customWidth="1"/>
    <col min="15369" max="15369" width="5.453125" style="476" customWidth="1"/>
    <col min="15370" max="15594" width="11" style="476"/>
    <col min="15595" max="15595" width="1.54296875" style="476" customWidth="1"/>
    <col min="15596" max="15596" width="17.7265625" style="476" customWidth="1"/>
    <col min="15597" max="15597" width="11.26953125" style="476" customWidth="1"/>
    <col min="15598" max="15616" width="8.453125" style="476" customWidth="1"/>
    <col min="15617" max="15617" width="9.453125" style="476" customWidth="1"/>
    <col min="15618" max="15618" width="10.453125" style="476" customWidth="1"/>
    <col min="15619" max="15619" width="10.7265625" style="476" bestFit="1" customWidth="1"/>
    <col min="15620" max="15620" width="9.453125" style="476" bestFit="1" customWidth="1"/>
    <col min="15621" max="15621" width="10.453125" style="476" customWidth="1"/>
    <col min="15622" max="15622" width="8" style="476" bestFit="1" customWidth="1"/>
    <col min="15623" max="15623" width="15.7265625" style="476" bestFit="1" customWidth="1"/>
    <col min="15624" max="15624" width="1.54296875" style="476" customWidth="1"/>
    <col min="15625" max="15625" width="5.453125" style="476" customWidth="1"/>
    <col min="15626" max="15850" width="11" style="476"/>
    <col min="15851" max="15851" width="1.54296875" style="476" customWidth="1"/>
    <col min="15852" max="15852" width="17.7265625" style="476" customWidth="1"/>
    <col min="15853" max="15853" width="11.26953125" style="476" customWidth="1"/>
    <col min="15854" max="15872" width="8.453125" style="476" customWidth="1"/>
    <col min="15873" max="15873" width="9.453125" style="476" customWidth="1"/>
    <col min="15874" max="15874" width="10.453125" style="476" customWidth="1"/>
    <col min="15875" max="15875" width="10.7265625" style="476" bestFit="1" customWidth="1"/>
    <col min="15876" max="15876" width="9.453125" style="476" bestFit="1" customWidth="1"/>
    <col min="15877" max="15877" width="10.453125" style="476" customWidth="1"/>
    <col min="15878" max="15878" width="8" style="476" bestFit="1" customWidth="1"/>
    <col min="15879" max="15879" width="15.7265625" style="476" bestFit="1" customWidth="1"/>
    <col min="15880" max="15880" width="1.54296875" style="476" customWidth="1"/>
    <col min="15881" max="15881" width="5.453125" style="476" customWidth="1"/>
    <col min="15882" max="16106" width="11" style="476"/>
    <col min="16107" max="16107" width="1.54296875" style="476" customWidth="1"/>
    <col min="16108" max="16108" width="17.7265625" style="476" customWidth="1"/>
    <col min="16109" max="16109" width="11.26953125" style="476" customWidth="1"/>
    <col min="16110" max="16128" width="8.453125" style="476" customWidth="1"/>
    <col min="16129" max="16129" width="9.453125" style="476" customWidth="1"/>
    <col min="16130" max="16130" width="10.453125" style="476" customWidth="1"/>
    <col min="16131" max="16131" width="10.7265625" style="476" bestFit="1" customWidth="1"/>
    <col min="16132" max="16132" width="9.453125" style="476" bestFit="1" customWidth="1"/>
    <col min="16133" max="16133" width="10.453125" style="476" customWidth="1"/>
    <col min="16134" max="16134" width="8" style="476" bestFit="1" customWidth="1"/>
    <col min="16135" max="16135" width="15.7265625" style="476" bestFit="1" customWidth="1"/>
    <col min="16136" max="16136" width="1.54296875" style="476" customWidth="1"/>
    <col min="16137" max="16137" width="5.453125" style="476" customWidth="1"/>
    <col min="16138" max="16384" width="11" style="476"/>
  </cols>
  <sheetData>
    <row r="1" spans="2:28" ht="17.5">
      <c r="B1" s="1067" t="s">
        <v>771</v>
      </c>
    </row>
    <row r="3" spans="2:28">
      <c r="B3" s="14" t="s">
        <v>772</v>
      </c>
    </row>
    <row r="5" spans="2:28" s="479" customFormat="1" ht="19.5" customHeight="1" thickBot="1">
      <c r="B5" s="477"/>
      <c r="C5" s="478"/>
      <c r="D5" s="478"/>
      <c r="E5" s="478"/>
      <c r="F5" s="478"/>
      <c r="G5" s="478"/>
      <c r="H5" s="478"/>
      <c r="I5" s="478"/>
      <c r="J5" s="478"/>
      <c r="K5" s="478"/>
      <c r="L5" s="478" t="s">
        <v>773</v>
      </c>
    </row>
    <row r="6" spans="2:28" s="479" customFormat="1" ht="19.5" customHeight="1">
      <c r="B6" s="1457" t="s">
        <v>774</v>
      </c>
      <c r="C6" s="1459" t="s">
        <v>775</v>
      </c>
      <c r="D6" s="1461" t="s">
        <v>776</v>
      </c>
      <c r="E6" s="1461" t="s">
        <v>777</v>
      </c>
      <c r="F6" s="1472" t="s">
        <v>778</v>
      </c>
      <c r="G6" s="1473"/>
      <c r="H6" s="1473"/>
      <c r="I6" s="1474"/>
      <c r="J6" s="1475" t="s">
        <v>779</v>
      </c>
      <c r="K6" s="1464" t="s">
        <v>780</v>
      </c>
      <c r="L6" s="1466" t="s">
        <v>781</v>
      </c>
      <c r="R6" s="1318"/>
      <c r="S6" s="1319"/>
      <c r="T6" s="1319"/>
      <c r="U6" s="1319"/>
      <c r="V6" s="1319"/>
      <c r="W6" s="1319"/>
      <c r="X6" s="1319"/>
      <c r="Y6" s="1319"/>
      <c r="Z6" s="1319"/>
      <c r="AA6" s="1319"/>
      <c r="AB6" s="1319"/>
    </row>
    <row r="7" spans="2:28" ht="26.5" thickBot="1">
      <c r="B7" s="1458"/>
      <c r="C7" s="1460"/>
      <c r="D7" s="1462"/>
      <c r="E7" s="1463"/>
      <c r="F7" s="974" t="s">
        <v>778</v>
      </c>
      <c r="G7" s="974" t="s">
        <v>782</v>
      </c>
      <c r="H7" s="975" t="s">
        <v>783</v>
      </c>
      <c r="I7" s="976" t="s">
        <v>784</v>
      </c>
      <c r="J7" s="1476"/>
      <c r="K7" s="1465"/>
      <c r="L7" s="1467"/>
      <c r="R7" s="1320"/>
      <c r="S7" s="1320"/>
      <c r="T7" s="1320"/>
      <c r="U7" s="1320"/>
      <c r="V7" s="1320"/>
      <c r="W7" s="1320"/>
      <c r="X7" s="1320"/>
      <c r="Y7" s="1320"/>
      <c r="Z7" s="1320"/>
      <c r="AA7" s="1320"/>
      <c r="AB7" s="1320"/>
    </row>
    <row r="8" spans="2:28" ht="25.5" customHeight="1">
      <c r="B8" s="1468" t="s">
        <v>785</v>
      </c>
      <c r="C8" s="977">
        <f>AB8</f>
        <v>0</v>
      </c>
      <c r="D8" s="978">
        <f>S8</f>
        <v>0</v>
      </c>
      <c r="E8" s="978">
        <f>T8</f>
        <v>0</v>
      </c>
      <c r="F8" s="978">
        <f>U8</f>
        <v>0</v>
      </c>
      <c r="G8" s="978">
        <f>W8</f>
        <v>0</v>
      </c>
      <c r="H8" s="978">
        <f>X8</f>
        <v>0</v>
      </c>
      <c r="I8" s="979">
        <f>Y8</f>
        <v>0</v>
      </c>
      <c r="J8" s="980">
        <f>AC8</f>
        <v>0</v>
      </c>
      <c r="K8" s="978">
        <f>AD8</f>
        <v>0</v>
      </c>
      <c r="L8" s="981">
        <f>AE8</f>
        <v>0</v>
      </c>
      <c r="R8" s="1366"/>
      <c r="S8" s="1367"/>
      <c r="T8" s="1367"/>
      <c r="U8" s="1367"/>
      <c r="V8" s="1367"/>
      <c r="W8" s="1367"/>
      <c r="X8" s="1367"/>
      <c r="Y8" s="1367"/>
      <c r="Z8" s="1367"/>
      <c r="AA8" s="1367"/>
      <c r="AB8" s="1367"/>
    </row>
    <row r="9" spans="2:28" ht="25.5" customHeight="1">
      <c r="B9" s="1469"/>
      <c r="C9" s="483"/>
      <c r="D9" s="484" t="e">
        <f>D8/$C8</f>
        <v>#DIV/0!</v>
      </c>
      <c r="E9" s="484" t="e">
        <f>E8/$C8</f>
        <v>#DIV/0!</v>
      </c>
      <c r="F9" s="484" t="e">
        <f t="shared" ref="F9:K9" si="0">F8/$C8</f>
        <v>#DIV/0!</v>
      </c>
      <c r="G9" s="484" t="e">
        <f t="shared" si="0"/>
        <v>#DIV/0!</v>
      </c>
      <c r="H9" s="484" t="e">
        <f t="shared" si="0"/>
        <v>#DIV/0!</v>
      </c>
      <c r="I9" s="485" t="e">
        <f>I8/$C8</f>
        <v>#DIV/0!</v>
      </c>
      <c r="J9" s="486" t="e">
        <f>J8/$C8</f>
        <v>#DIV/0!</v>
      </c>
      <c r="K9" s="484" t="e">
        <f t="shared" si="0"/>
        <v>#DIV/0!</v>
      </c>
      <c r="L9" s="487" t="e">
        <f>L8/$C8</f>
        <v>#DIV/0!</v>
      </c>
      <c r="R9" s="1366"/>
      <c r="S9" s="1367"/>
      <c r="T9" s="1367"/>
      <c r="U9" s="1367"/>
      <c r="V9" s="1367"/>
      <c r="W9" s="1367"/>
      <c r="X9" s="1367"/>
      <c r="Y9" s="1367"/>
      <c r="Z9" s="1367"/>
      <c r="AA9" s="1367"/>
      <c r="AB9" s="1367"/>
    </row>
    <row r="10" spans="2:28" ht="25.5" customHeight="1">
      <c r="B10" s="1470" t="s">
        <v>786</v>
      </c>
      <c r="C10" s="480">
        <f>AB9</f>
        <v>0</v>
      </c>
      <c r="D10" s="488">
        <f>S9</f>
        <v>0</v>
      </c>
      <c r="E10" s="488">
        <f>T9</f>
        <v>0</v>
      </c>
      <c r="F10" s="488">
        <f>U9</f>
        <v>0</v>
      </c>
      <c r="G10" s="488">
        <f>W9</f>
        <v>0</v>
      </c>
      <c r="H10" s="488">
        <f>X9</f>
        <v>0</v>
      </c>
      <c r="I10" s="489">
        <f>Y9</f>
        <v>0</v>
      </c>
      <c r="J10" s="490">
        <f>AC9</f>
        <v>0</v>
      </c>
      <c r="K10" s="481">
        <f>AD9</f>
        <v>0</v>
      </c>
      <c r="L10" s="491">
        <f>AE9</f>
        <v>0</v>
      </c>
      <c r="R10" s="1366"/>
      <c r="S10" s="1367"/>
      <c r="T10" s="1367"/>
      <c r="U10" s="1367"/>
      <c r="V10" s="1367"/>
      <c r="W10" s="1367"/>
      <c r="X10" s="1367"/>
      <c r="Y10" s="1367"/>
      <c r="Z10" s="1367"/>
      <c r="AA10" s="1367"/>
      <c r="AB10" s="1367"/>
    </row>
    <row r="11" spans="2:28" ht="25.5" customHeight="1">
      <c r="B11" s="1469"/>
      <c r="C11" s="483"/>
      <c r="D11" s="484" t="e">
        <f t="shared" ref="D11:L11" si="1">D10/$C10</f>
        <v>#DIV/0!</v>
      </c>
      <c r="E11" s="484" t="e">
        <f t="shared" si="1"/>
        <v>#DIV/0!</v>
      </c>
      <c r="F11" s="484" t="e">
        <f t="shared" si="1"/>
        <v>#DIV/0!</v>
      </c>
      <c r="G11" s="484" t="e">
        <f t="shared" si="1"/>
        <v>#DIV/0!</v>
      </c>
      <c r="H11" s="484" t="e">
        <f t="shared" si="1"/>
        <v>#DIV/0!</v>
      </c>
      <c r="I11" s="485" t="e">
        <f t="shared" si="1"/>
        <v>#DIV/0!</v>
      </c>
      <c r="J11" s="486" t="e">
        <f t="shared" si="1"/>
        <v>#DIV/0!</v>
      </c>
      <c r="K11" s="484" t="e">
        <f t="shared" si="1"/>
        <v>#DIV/0!</v>
      </c>
      <c r="L11" s="487" t="e">
        <f t="shared" si="1"/>
        <v>#DIV/0!</v>
      </c>
    </row>
    <row r="12" spans="2:28" ht="25.5" customHeight="1">
      <c r="B12" s="1471" t="s">
        <v>787</v>
      </c>
      <c r="C12" s="480">
        <f>AB10</f>
        <v>0</v>
      </c>
      <c r="D12" s="488">
        <f>S10</f>
        <v>0</v>
      </c>
      <c r="E12" s="488">
        <f>T10</f>
        <v>0</v>
      </c>
      <c r="F12" s="488">
        <f>U10</f>
        <v>0</v>
      </c>
      <c r="G12" s="488">
        <f>W10</f>
        <v>0</v>
      </c>
      <c r="H12" s="488">
        <f>X10</f>
        <v>0</v>
      </c>
      <c r="I12" s="489">
        <f>Y10</f>
        <v>0</v>
      </c>
      <c r="J12" s="490">
        <f>AC10</f>
        <v>0</v>
      </c>
      <c r="K12" s="481">
        <f>AD10</f>
        <v>0</v>
      </c>
      <c r="L12" s="491">
        <f>AE10</f>
        <v>0</v>
      </c>
    </row>
    <row r="13" spans="2:28" ht="25.5" customHeight="1" thickBot="1">
      <c r="B13" s="1470"/>
      <c r="C13" s="492"/>
      <c r="D13" s="493" t="e">
        <f t="shared" ref="D13:L13" si="2">D12/$C12</f>
        <v>#DIV/0!</v>
      </c>
      <c r="E13" s="493" t="e">
        <f t="shared" si="2"/>
        <v>#DIV/0!</v>
      </c>
      <c r="F13" s="493" t="e">
        <f t="shared" si="2"/>
        <v>#DIV/0!</v>
      </c>
      <c r="G13" s="493" t="e">
        <f t="shared" si="2"/>
        <v>#DIV/0!</v>
      </c>
      <c r="H13" s="493" t="e">
        <f t="shared" si="2"/>
        <v>#DIV/0!</v>
      </c>
      <c r="I13" s="494" t="e">
        <f t="shared" si="2"/>
        <v>#DIV/0!</v>
      </c>
      <c r="J13" s="495" t="e">
        <f t="shared" si="2"/>
        <v>#DIV/0!</v>
      </c>
      <c r="K13" s="493" t="e">
        <f t="shared" si="2"/>
        <v>#DIV/0!</v>
      </c>
      <c r="L13" s="496" t="e">
        <f t="shared" si="2"/>
        <v>#DIV/0!</v>
      </c>
    </row>
    <row r="14" spans="2:28" ht="25.5" customHeight="1" thickTop="1">
      <c r="B14" s="1455" t="s">
        <v>533</v>
      </c>
      <c r="C14" s="497">
        <f>SUM(C8,C10,C12)</f>
        <v>0</v>
      </c>
      <c r="D14" s="498">
        <f>SUM(D8,D10,D12)</f>
        <v>0</v>
      </c>
      <c r="E14" s="498">
        <f t="shared" ref="E14:I14" si="3">SUM(E8,E10,E12)</f>
        <v>0</v>
      </c>
      <c r="F14" s="498">
        <f>SUM(F8,F10,F12)</f>
        <v>0</v>
      </c>
      <c r="G14" s="498">
        <f>SUM(G8,G10,G12)</f>
        <v>0</v>
      </c>
      <c r="H14" s="498">
        <f>SUM(H8,H10,H12)</f>
        <v>0</v>
      </c>
      <c r="I14" s="499">
        <f t="shared" si="3"/>
        <v>0</v>
      </c>
      <c r="J14" s="500">
        <f>D14+H14</f>
        <v>0</v>
      </c>
      <c r="K14" s="498">
        <f>SUM(K8,K10,K12)</f>
        <v>0</v>
      </c>
      <c r="L14" s="501">
        <f>E14+I14</f>
        <v>0</v>
      </c>
    </row>
    <row r="15" spans="2:28" ht="25.5" customHeight="1" thickBot="1">
      <c r="B15" s="1456"/>
      <c r="C15" s="502"/>
      <c r="D15" s="503" t="e">
        <f t="shared" ref="D15:L15" si="4">D14/$C14</f>
        <v>#DIV/0!</v>
      </c>
      <c r="E15" s="503" t="e">
        <f t="shared" si="4"/>
        <v>#DIV/0!</v>
      </c>
      <c r="F15" s="503" t="e">
        <f t="shared" si="4"/>
        <v>#DIV/0!</v>
      </c>
      <c r="G15" s="503" t="e">
        <f t="shared" si="4"/>
        <v>#DIV/0!</v>
      </c>
      <c r="H15" s="503" t="e">
        <f t="shared" si="4"/>
        <v>#DIV/0!</v>
      </c>
      <c r="I15" s="504" t="e">
        <f t="shared" si="4"/>
        <v>#DIV/0!</v>
      </c>
      <c r="J15" s="505" t="e">
        <f>J14/$C14</f>
        <v>#DIV/0!</v>
      </c>
      <c r="K15" s="503" t="e">
        <f t="shared" si="4"/>
        <v>#DIV/0!</v>
      </c>
      <c r="L15" s="506" t="e">
        <f t="shared" si="4"/>
        <v>#DIV/0!</v>
      </c>
    </row>
    <row r="16" spans="2:28">
      <c r="B16" s="475" t="s">
        <v>788</v>
      </c>
    </row>
    <row r="20" spans="2:8">
      <c r="H20" s="476"/>
    </row>
    <row r="22" spans="2:8">
      <c r="H22" s="31"/>
    </row>
    <row r="25" spans="2:8">
      <c r="B25" s="507"/>
      <c r="C25" s="507"/>
      <c r="D25" s="507"/>
      <c r="E25" s="507"/>
    </row>
    <row r="26" spans="2:8">
      <c r="B26" s="507"/>
      <c r="C26" s="508"/>
      <c r="D26" s="508"/>
      <c r="E26" s="508"/>
    </row>
    <row r="27" spans="2:8">
      <c r="B27" s="509"/>
      <c r="C27" s="508"/>
      <c r="D27" s="508"/>
      <c r="E27" s="508"/>
    </row>
    <row r="28" spans="2:8">
      <c r="B28" s="507"/>
      <c r="C28" s="508"/>
      <c r="D28" s="508"/>
      <c r="E28" s="508"/>
    </row>
    <row r="29" spans="2:8">
      <c r="B29" s="507"/>
      <c r="C29" s="508"/>
      <c r="D29" s="508"/>
      <c r="E29" s="508"/>
    </row>
    <row r="41" spans="3:13">
      <c r="C41" s="476"/>
    </row>
    <row r="42" spans="3:13">
      <c r="C42" s="476"/>
    </row>
    <row r="43" spans="3:13">
      <c r="C43" s="476"/>
      <c r="G43" s="996"/>
    </row>
    <row r="44" spans="3:13">
      <c r="C44" s="476"/>
    </row>
    <row r="45" spans="3:13">
      <c r="L45" s="476"/>
    </row>
    <row r="46" spans="3:13">
      <c r="D46" s="475"/>
      <c r="L46" s="476"/>
    </row>
    <row r="47" spans="3:13">
      <c r="D47" s="475"/>
      <c r="L47" s="476"/>
    </row>
    <row r="48" spans="3:13">
      <c r="C48" s="476"/>
      <c r="D48" s="475"/>
      <c r="E48" s="475"/>
      <c r="L48" s="476"/>
      <c r="M48" s="475"/>
    </row>
    <row r="49" spans="4:13">
      <c r="D49" s="475"/>
      <c r="L49" s="476"/>
      <c r="M49" s="475"/>
    </row>
    <row r="50" spans="4:13">
      <c r="D50" s="475"/>
      <c r="L50" s="476"/>
      <c r="M50" s="475"/>
    </row>
    <row r="51" spans="4:13">
      <c r="D51" s="475"/>
      <c r="L51" s="476"/>
      <c r="M51" s="475"/>
    </row>
  </sheetData>
  <sheetProtection selectLockedCells="1"/>
  <mergeCells count="12">
    <mergeCell ref="K6:K7"/>
    <mergeCell ref="L6:L7"/>
    <mergeCell ref="B8:B9"/>
    <mergeCell ref="B10:B11"/>
    <mergeCell ref="B12:B13"/>
    <mergeCell ref="F6:I6"/>
    <mergeCell ref="J6:J7"/>
    <mergeCell ref="B14:B15"/>
    <mergeCell ref="B6:B7"/>
    <mergeCell ref="C6:C7"/>
    <mergeCell ref="D6:D7"/>
    <mergeCell ref="E6:E7"/>
  </mergeCells>
  <phoneticPr fontId="16"/>
  <pageMargins left="0.97" right="0.39370078740157483" top="0.39370078740157483" bottom="0.39370078740157483" header="0.19685039370078741" footer="0.19685039370078741"/>
  <pageSetup paperSize="9" scale="68" orientation="landscape" cellComments="asDisplayed" r:id="rId1"/>
  <headerFooter alignWithMargins="0"/>
  <ignoredErrors>
    <ignoredError sqref="D15:L15 E14:G14 K14:L14 I14" formula="1"/>
  </ignoredError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EDE10D-B4B8-4EFD-98E0-4462864CD32D}">
  <sheetPr>
    <tabColor rgb="FFFFFF00"/>
  </sheetPr>
  <dimension ref="A1:V58"/>
  <sheetViews>
    <sheetView showGridLines="0" zoomScale="130" zoomScaleNormal="130" workbookViewId="0"/>
  </sheetViews>
  <sheetFormatPr defaultColWidth="9" defaultRowHeight="11" outlineLevelRow="1"/>
  <cols>
    <col min="1" max="1" width="1.453125" style="14" customWidth="1"/>
    <col min="2" max="2" width="4.1796875" style="14" customWidth="1"/>
    <col min="3" max="3" width="8.81640625" style="14" customWidth="1"/>
    <col min="4" max="4" width="8.1796875" style="14" hidden="1" customWidth="1"/>
    <col min="5" max="14" width="9.7265625" style="14" hidden="1" customWidth="1"/>
    <col min="15" max="16" width="9" style="14" bestFit="1" customWidth="1"/>
    <col min="17" max="19" width="9.7265625" style="14" customWidth="1"/>
    <col min="20" max="16384" width="9" style="14"/>
  </cols>
  <sheetData>
    <row r="1" spans="1:20" ht="17.5">
      <c r="B1" s="1065" t="s">
        <v>789</v>
      </c>
    </row>
    <row r="5" spans="1:20" ht="11.5" thickBot="1"/>
    <row r="6" spans="1:20" ht="15" customHeight="1" thickBot="1">
      <c r="A6" s="15"/>
      <c r="B6" s="1448" t="s">
        <v>55</v>
      </c>
      <c r="C6" s="1480"/>
      <c r="D6" s="1482" t="s">
        <v>57</v>
      </c>
      <c r="E6" s="995" t="s">
        <v>56</v>
      </c>
      <c r="F6" s="1056"/>
      <c r="G6" s="1056"/>
      <c r="H6" s="1056"/>
      <c r="I6" s="1056"/>
      <c r="J6" s="1056"/>
      <c r="K6" s="1056"/>
      <c r="L6" s="1056"/>
      <c r="M6" s="1056"/>
      <c r="N6" s="1056"/>
      <c r="O6" s="1477" t="s">
        <v>790</v>
      </c>
      <c r="P6" s="1477"/>
      <c r="Q6" s="1477"/>
      <c r="R6" s="1477"/>
      <c r="S6" s="1477"/>
      <c r="T6" s="1478"/>
    </row>
    <row r="7" spans="1:20" ht="11.5" thickBot="1">
      <c r="A7" s="15"/>
      <c r="B7" s="1450"/>
      <c r="C7" s="1481"/>
      <c r="D7" s="1483"/>
      <c r="E7" s="815" t="s">
        <v>58</v>
      </c>
      <c r="F7" s="765" t="s">
        <v>59</v>
      </c>
      <c r="G7" s="765" t="s">
        <v>60</v>
      </c>
      <c r="H7" s="765" t="s">
        <v>61</v>
      </c>
      <c r="I7" s="765" t="s">
        <v>62</v>
      </c>
      <c r="J7" s="766" t="s">
        <v>63</v>
      </c>
      <c r="K7" s="816" t="s">
        <v>64</v>
      </c>
      <c r="L7" s="816" t="s">
        <v>65</v>
      </c>
      <c r="M7" s="816" t="s">
        <v>66</v>
      </c>
      <c r="N7" s="816" t="s">
        <v>67</v>
      </c>
      <c r="O7" s="837" t="s">
        <v>68</v>
      </c>
      <c r="P7" s="837" t="s">
        <v>69</v>
      </c>
      <c r="Q7" s="837" t="s">
        <v>791</v>
      </c>
      <c r="R7" s="816" t="s">
        <v>792</v>
      </c>
      <c r="S7" s="816" t="s">
        <v>72</v>
      </c>
      <c r="T7" s="819" t="s">
        <v>73</v>
      </c>
    </row>
    <row r="8" spans="1:20">
      <c r="A8" s="15"/>
      <c r="B8" s="23">
        <v>1</v>
      </c>
      <c r="C8" s="835" t="s">
        <v>74</v>
      </c>
      <c r="D8" s="16" t="s">
        <v>79</v>
      </c>
      <c r="E8" s="813"/>
      <c r="F8" s="835"/>
      <c r="G8" s="835"/>
      <c r="H8" s="835"/>
      <c r="I8" s="835"/>
      <c r="J8" s="16"/>
      <c r="K8" s="16"/>
      <c r="L8" s="16"/>
      <c r="M8" s="16"/>
      <c r="N8" s="16"/>
      <c r="O8" s="835"/>
      <c r="P8" s="835" t="s">
        <v>683</v>
      </c>
      <c r="Q8" s="835" t="s">
        <v>76</v>
      </c>
      <c r="R8" s="16"/>
      <c r="S8" s="16"/>
      <c r="T8" s="820" t="s">
        <v>682</v>
      </c>
    </row>
    <row r="9" spans="1:20">
      <c r="A9" s="15"/>
      <c r="B9" s="24">
        <v>2</v>
      </c>
      <c r="C9" s="836" t="s">
        <v>80</v>
      </c>
      <c r="D9" s="17" t="s">
        <v>79</v>
      </c>
      <c r="E9" s="814"/>
      <c r="F9" s="836"/>
      <c r="G9" s="836"/>
      <c r="H9" s="836"/>
      <c r="I9" s="836"/>
      <c r="J9" s="17"/>
      <c r="K9" s="17"/>
      <c r="L9" s="17"/>
      <c r="M9" s="17"/>
      <c r="N9" s="17"/>
      <c r="O9" s="836" t="s">
        <v>683</v>
      </c>
      <c r="P9" s="836"/>
      <c r="Q9" s="836"/>
      <c r="R9" s="17"/>
      <c r="S9" s="17"/>
      <c r="T9" s="821"/>
    </row>
    <row r="10" spans="1:20">
      <c r="A10" s="15"/>
      <c r="B10" s="24">
        <v>3</v>
      </c>
      <c r="C10" s="836" t="s">
        <v>81</v>
      </c>
      <c r="D10" s="17" t="s">
        <v>82</v>
      </c>
      <c r="E10" s="814"/>
      <c r="F10" s="836"/>
      <c r="G10" s="836"/>
      <c r="H10" s="836"/>
      <c r="I10" s="836"/>
      <c r="J10" s="836"/>
      <c r="K10" s="836"/>
      <c r="L10" s="836"/>
      <c r="M10" s="836"/>
      <c r="N10" s="836"/>
      <c r="O10" s="836" t="s">
        <v>683</v>
      </c>
      <c r="P10" s="836"/>
      <c r="Q10" s="836"/>
      <c r="R10" s="17"/>
      <c r="S10" s="17"/>
      <c r="T10" s="821"/>
    </row>
    <row r="11" spans="1:20">
      <c r="A11" s="15"/>
      <c r="B11" s="24">
        <v>4</v>
      </c>
      <c r="C11" s="836" t="s">
        <v>83</v>
      </c>
      <c r="D11" s="17" t="s">
        <v>79</v>
      </c>
      <c r="E11" s="814"/>
      <c r="F11" s="836"/>
      <c r="G11" s="836"/>
      <c r="H11" s="836"/>
      <c r="I11" s="836"/>
      <c r="J11" s="17"/>
      <c r="K11" s="17"/>
      <c r="L11" s="17"/>
      <c r="M11" s="17"/>
      <c r="N11" s="17"/>
      <c r="O11" s="836" t="s">
        <v>683</v>
      </c>
      <c r="P11" s="836"/>
      <c r="Q11" s="836"/>
      <c r="R11" s="17"/>
      <c r="S11" s="17"/>
      <c r="T11" s="821"/>
    </row>
    <row r="12" spans="1:20">
      <c r="A12" s="15"/>
      <c r="B12" s="24">
        <v>5</v>
      </c>
      <c r="C12" s="836" t="s">
        <v>84</v>
      </c>
      <c r="D12" s="17" t="s">
        <v>79</v>
      </c>
      <c r="E12" s="814"/>
      <c r="F12" s="836"/>
      <c r="G12" s="836"/>
      <c r="H12" s="836"/>
      <c r="I12" s="836"/>
      <c r="J12" s="17"/>
      <c r="K12" s="17"/>
      <c r="L12" s="17"/>
      <c r="M12" s="17"/>
      <c r="N12" s="17"/>
      <c r="O12" s="836" t="s">
        <v>683</v>
      </c>
      <c r="P12" s="836"/>
      <c r="Q12" s="836"/>
      <c r="R12" s="17"/>
      <c r="S12" s="17"/>
      <c r="T12" s="821"/>
    </row>
    <row r="13" spans="1:20">
      <c r="A13" s="15"/>
      <c r="B13" s="24">
        <v>6</v>
      </c>
      <c r="C13" s="836" t="s">
        <v>85</v>
      </c>
      <c r="D13" s="17" t="s">
        <v>79</v>
      </c>
      <c r="E13" s="814"/>
      <c r="F13" s="836"/>
      <c r="G13" s="836"/>
      <c r="H13" s="836"/>
      <c r="I13" s="836"/>
      <c r="J13" s="17"/>
      <c r="K13" s="17"/>
      <c r="L13" s="17"/>
      <c r="M13" s="17"/>
      <c r="N13" s="17"/>
      <c r="O13" s="836" t="s">
        <v>683</v>
      </c>
      <c r="P13" s="836"/>
      <c r="Q13" s="836"/>
      <c r="R13" s="17"/>
      <c r="S13" s="17"/>
      <c r="T13" s="821"/>
    </row>
    <row r="14" spans="1:20">
      <c r="A14" s="15"/>
      <c r="B14" s="24">
        <v>7</v>
      </c>
      <c r="C14" s="836" t="s">
        <v>86</v>
      </c>
      <c r="D14" s="17" t="s">
        <v>79</v>
      </c>
      <c r="E14" s="814"/>
      <c r="F14" s="836"/>
      <c r="G14" s="836"/>
      <c r="H14" s="836"/>
      <c r="I14" s="836"/>
      <c r="J14" s="836"/>
      <c r="K14" s="836"/>
      <c r="L14" s="836"/>
      <c r="M14" s="836"/>
      <c r="N14" s="836"/>
      <c r="O14" s="836" t="s">
        <v>683</v>
      </c>
      <c r="P14" s="836" t="s">
        <v>76</v>
      </c>
      <c r="Q14" s="836" t="s">
        <v>76</v>
      </c>
      <c r="R14" s="17" t="s">
        <v>76</v>
      </c>
      <c r="S14" s="17"/>
      <c r="T14" s="821"/>
    </row>
    <row r="15" spans="1:20">
      <c r="A15" s="15"/>
      <c r="B15" s="24">
        <v>8</v>
      </c>
      <c r="C15" s="836" t="s">
        <v>87</v>
      </c>
      <c r="D15" s="17" t="s">
        <v>79</v>
      </c>
      <c r="E15" s="814"/>
      <c r="F15" s="836"/>
      <c r="G15" s="836"/>
      <c r="H15" s="836"/>
      <c r="I15" s="836"/>
      <c r="J15" s="17"/>
      <c r="K15" s="17"/>
      <c r="L15" s="17"/>
      <c r="M15" s="17"/>
      <c r="N15" s="17"/>
      <c r="O15" s="836"/>
      <c r="P15" s="836"/>
      <c r="Q15" s="836"/>
      <c r="R15" s="17"/>
      <c r="S15" s="17"/>
      <c r="T15" s="821"/>
    </row>
    <row r="16" spans="1:20">
      <c r="A16" s="15"/>
      <c r="B16" s="24">
        <v>9</v>
      </c>
      <c r="C16" s="836" t="s">
        <v>88</v>
      </c>
      <c r="D16" s="17" t="s">
        <v>79</v>
      </c>
      <c r="E16" s="814"/>
      <c r="F16" s="836"/>
      <c r="G16" s="836"/>
      <c r="H16" s="836"/>
      <c r="I16" s="836"/>
      <c r="J16" s="17"/>
      <c r="K16" s="17"/>
      <c r="L16" s="836"/>
      <c r="M16" s="17"/>
      <c r="N16" s="17"/>
      <c r="O16" s="836" t="s">
        <v>683</v>
      </c>
      <c r="P16" s="836"/>
      <c r="Q16" s="836"/>
      <c r="R16" s="17"/>
      <c r="S16" s="17"/>
      <c r="T16" s="821"/>
    </row>
    <row r="17" spans="1:20">
      <c r="A17" s="15"/>
      <c r="B17" s="25">
        <v>10</v>
      </c>
      <c r="C17" s="836" t="s">
        <v>89</v>
      </c>
      <c r="D17" s="17" t="s">
        <v>79</v>
      </c>
      <c r="E17" s="814"/>
      <c r="F17" s="836"/>
      <c r="G17" s="836"/>
      <c r="H17" s="836"/>
      <c r="I17" s="836"/>
      <c r="J17" s="17"/>
      <c r="K17" s="17"/>
      <c r="L17" s="17"/>
      <c r="M17" s="17"/>
      <c r="N17" s="17"/>
      <c r="O17" s="836" t="s">
        <v>683</v>
      </c>
      <c r="P17" s="836"/>
      <c r="Q17" s="836"/>
      <c r="R17" s="17"/>
      <c r="S17" s="17"/>
      <c r="T17" s="821"/>
    </row>
    <row r="18" spans="1:20">
      <c r="A18" s="15"/>
      <c r="B18" s="25">
        <v>11</v>
      </c>
      <c r="C18" s="836" t="s">
        <v>91</v>
      </c>
      <c r="D18" s="17" t="s">
        <v>79</v>
      </c>
      <c r="E18" s="814"/>
      <c r="F18" s="836"/>
      <c r="G18" s="836"/>
      <c r="H18" s="836"/>
      <c r="I18" s="836"/>
      <c r="J18" s="17"/>
      <c r="K18" s="17"/>
      <c r="L18" s="17"/>
      <c r="M18" s="17"/>
      <c r="N18" s="17"/>
      <c r="O18" s="836" t="s">
        <v>683</v>
      </c>
      <c r="P18" s="836"/>
      <c r="Q18" s="836"/>
      <c r="R18" s="17"/>
      <c r="S18" s="17"/>
      <c r="T18" s="821"/>
    </row>
    <row r="19" spans="1:20">
      <c r="A19" s="15"/>
      <c r="B19" s="25">
        <v>12</v>
      </c>
      <c r="C19" s="836" t="s">
        <v>92</v>
      </c>
      <c r="D19" s="17" t="s">
        <v>79</v>
      </c>
      <c r="E19" s="814"/>
      <c r="F19" s="836"/>
      <c r="G19" s="836"/>
      <c r="H19" s="836"/>
      <c r="I19" s="836"/>
      <c r="J19" s="836"/>
      <c r="K19" s="17"/>
      <c r="L19" s="17"/>
      <c r="M19" s="17"/>
      <c r="N19" s="17"/>
      <c r="O19" s="836" t="s">
        <v>683</v>
      </c>
      <c r="P19" s="836"/>
      <c r="Q19" s="836"/>
      <c r="R19" s="17"/>
      <c r="S19" s="17"/>
      <c r="T19" s="821"/>
    </row>
    <row r="20" spans="1:20">
      <c r="A20" s="15"/>
      <c r="B20" s="25">
        <v>13</v>
      </c>
      <c r="C20" s="836" t="s">
        <v>93</v>
      </c>
      <c r="D20" s="17" t="s">
        <v>79</v>
      </c>
      <c r="E20" s="814"/>
      <c r="F20" s="836"/>
      <c r="G20" s="836"/>
      <c r="H20" s="836"/>
      <c r="I20" s="836"/>
      <c r="J20" s="836"/>
      <c r="K20" s="17"/>
      <c r="L20" s="17"/>
      <c r="M20" s="17"/>
      <c r="N20" s="17"/>
      <c r="O20" s="836" t="s">
        <v>683</v>
      </c>
      <c r="P20" s="836" t="s">
        <v>76</v>
      </c>
      <c r="Q20" s="836"/>
      <c r="R20" s="17"/>
      <c r="S20" s="17"/>
      <c r="T20" s="821"/>
    </row>
    <row r="21" spans="1:20">
      <c r="A21" s="15"/>
      <c r="B21" s="25">
        <v>14</v>
      </c>
      <c r="C21" s="836" t="s">
        <v>94</v>
      </c>
      <c r="D21" s="17" t="s">
        <v>79</v>
      </c>
      <c r="E21" s="814"/>
      <c r="F21" s="836"/>
      <c r="G21" s="836"/>
      <c r="H21" s="836"/>
      <c r="I21" s="836"/>
      <c r="J21" s="17"/>
      <c r="K21" s="17"/>
      <c r="L21" s="17"/>
      <c r="M21" s="17"/>
      <c r="N21" s="17"/>
      <c r="O21" s="836"/>
      <c r="P21" s="836"/>
      <c r="Q21" s="836"/>
      <c r="R21" s="17"/>
      <c r="S21" s="17"/>
      <c r="T21" s="821"/>
    </row>
    <row r="22" spans="1:20">
      <c r="A22" s="15"/>
      <c r="B22" s="25">
        <v>15</v>
      </c>
      <c r="C22" s="836" t="s">
        <v>95</v>
      </c>
      <c r="D22" s="17" t="s">
        <v>79</v>
      </c>
      <c r="E22" s="814"/>
      <c r="F22" s="836"/>
      <c r="G22" s="836"/>
      <c r="H22" s="836"/>
      <c r="I22" s="836"/>
      <c r="J22" s="17"/>
      <c r="K22" s="17"/>
      <c r="L22" s="17"/>
      <c r="M22" s="17"/>
      <c r="N22" s="17"/>
      <c r="O22" s="836" t="s">
        <v>683</v>
      </c>
      <c r="P22" s="836"/>
      <c r="Q22" s="836"/>
      <c r="R22" s="17"/>
      <c r="S22" s="17"/>
      <c r="T22" s="821" t="s">
        <v>682</v>
      </c>
    </row>
    <row r="23" spans="1:20">
      <c r="A23" s="15"/>
      <c r="B23" s="25">
        <v>16</v>
      </c>
      <c r="C23" s="836" t="s">
        <v>96</v>
      </c>
      <c r="D23" s="17" t="s">
        <v>79</v>
      </c>
      <c r="E23" s="814"/>
      <c r="F23" s="836"/>
      <c r="G23" s="836"/>
      <c r="H23" s="836"/>
      <c r="I23" s="22"/>
      <c r="J23" s="17"/>
      <c r="K23" s="17"/>
      <c r="L23" s="17"/>
      <c r="M23" s="17"/>
      <c r="N23" s="17"/>
      <c r="O23" s="836" t="s">
        <v>683</v>
      </c>
      <c r="P23" s="836" t="s">
        <v>76</v>
      </c>
      <c r="Q23" s="836" t="s">
        <v>76</v>
      </c>
      <c r="R23" s="17" t="s">
        <v>76</v>
      </c>
      <c r="S23" s="17" t="s">
        <v>76</v>
      </c>
      <c r="T23" s="821" t="s">
        <v>682</v>
      </c>
    </row>
    <row r="24" spans="1:20">
      <c r="A24" s="15"/>
      <c r="B24" s="25">
        <v>17</v>
      </c>
      <c r="C24" s="836" t="s">
        <v>97</v>
      </c>
      <c r="D24" s="17" t="s">
        <v>79</v>
      </c>
      <c r="E24" s="814"/>
      <c r="F24" s="836"/>
      <c r="G24" s="836"/>
      <c r="H24" s="836"/>
      <c r="I24" s="836"/>
      <c r="J24" s="17"/>
      <c r="K24" s="17"/>
      <c r="L24" s="17"/>
      <c r="M24" s="17"/>
      <c r="N24" s="17"/>
      <c r="O24" s="836" t="s">
        <v>683</v>
      </c>
      <c r="P24" s="836" t="s">
        <v>76</v>
      </c>
      <c r="Q24" s="836"/>
      <c r="R24" s="17"/>
      <c r="S24" s="17"/>
      <c r="T24" s="821"/>
    </row>
    <row r="25" spans="1:20">
      <c r="A25" s="15"/>
      <c r="B25" s="25">
        <v>18</v>
      </c>
      <c r="C25" s="836" t="s">
        <v>98</v>
      </c>
      <c r="D25" s="17" t="s">
        <v>79</v>
      </c>
      <c r="E25" s="814"/>
      <c r="F25" s="836"/>
      <c r="G25" s="836"/>
      <c r="H25" s="836"/>
      <c r="I25" s="836"/>
      <c r="J25" s="17"/>
      <c r="K25" s="17"/>
      <c r="L25" s="17"/>
      <c r="M25" s="17"/>
      <c r="N25" s="17"/>
      <c r="O25" s="836"/>
      <c r="P25" s="836"/>
      <c r="Q25" s="836"/>
      <c r="R25" s="17"/>
      <c r="S25" s="17"/>
      <c r="T25" s="821"/>
    </row>
    <row r="26" spans="1:20">
      <c r="A26" s="15"/>
      <c r="B26" s="25">
        <v>19</v>
      </c>
      <c r="C26" s="836" t="s">
        <v>99</v>
      </c>
      <c r="D26" s="17" t="s">
        <v>79</v>
      </c>
      <c r="E26" s="814"/>
      <c r="F26" s="836"/>
      <c r="G26" s="836"/>
      <c r="H26" s="836"/>
      <c r="I26" s="836"/>
      <c r="J26" s="17"/>
      <c r="K26" s="17"/>
      <c r="L26" s="17"/>
      <c r="M26" s="17"/>
      <c r="N26" s="17"/>
      <c r="O26" s="836" t="s">
        <v>683</v>
      </c>
      <c r="P26" s="836"/>
      <c r="Q26" s="836"/>
      <c r="R26" s="17"/>
      <c r="S26" s="17"/>
      <c r="T26" s="821"/>
    </row>
    <row r="27" spans="1:20">
      <c r="A27" s="15"/>
      <c r="B27" s="25">
        <v>20</v>
      </c>
      <c r="C27" s="836" t="s">
        <v>100</v>
      </c>
      <c r="D27" s="17" t="s">
        <v>79</v>
      </c>
      <c r="E27" s="814"/>
      <c r="F27" s="836"/>
      <c r="G27" s="836"/>
      <c r="H27" s="836"/>
      <c r="I27" s="836"/>
      <c r="J27" s="17"/>
      <c r="K27" s="17"/>
      <c r="L27" s="17"/>
      <c r="M27" s="17"/>
      <c r="N27" s="17"/>
      <c r="O27" s="836" t="s">
        <v>683</v>
      </c>
      <c r="P27" s="836"/>
      <c r="Q27" s="836"/>
      <c r="R27" s="17"/>
      <c r="S27" s="17"/>
      <c r="T27" s="821"/>
    </row>
    <row r="28" spans="1:20">
      <c r="A28" s="15"/>
      <c r="B28" s="25">
        <v>21</v>
      </c>
      <c r="C28" s="836" t="s">
        <v>101</v>
      </c>
      <c r="D28" s="17" t="s">
        <v>79</v>
      </c>
      <c r="E28" s="814"/>
      <c r="F28" s="836"/>
      <c r="G28" s="836"/>
      <c r="H28" s="836"/>
      <c r="I28" s="836"/>
      <c r="J28" s="17"/>
      <c r="K28" s="17"/>
      <c r="L28" s="17"/>
      <c r="M28" s="17"/>
      <c r="N28" s="17"/>
      <c r="O28" s="836" t="s">
        <v>683</v>
      </c>
      <c r="P28" s="836"/>
      <c r="Q28" s="836"/>
      <c r="R28" s="17"/>
      <c r="S28" s="17"/>
      <c r="T28" s="821"/>
    </row>
    <row r="29" spans="1:20">
      <c r="A29" s="15"/>
      <c r="B29" s="25">
        <v>22</v>
      </c>
      <c r="C29" s="836" t="s">
        <v>102</v>
      </c>
      <c r="D29" s="17" t="s">
        <v>79</v>
      </c>
      <c r="E29" s="814"/>
      <c r="F29" s="836"/>
      <c r="G29" s="836"/>
      <c r="H29" s="836"/>
      <c r="I29" s="836"/>
      <c r="J29" s="836"/>
      <c r="K29" s="836"/>
      <c r="L29" s="836"/>
      <c r="M29" s="836"/>
      <c r="N29" s="836"/>
      <c r="O29" s="836" t="s">
        <v>683</v>
      </c>
      <c r="P29" s="836"/>
      <c r="Q29" s="836"/>
      <c r="R29" s="17"/>
      <c r="S29" s="17"/>
      <c r="T29" s="821"/>
    </row>
    <row r="30" spans="1:20">
      <c r="A30" s="15"/>
      <c r="B30" s="25">
        <v>23</v>
      </c>
      <c r="C30" s="836" t="s">
        <v>103</v>
      </c>
      <c r="D30" s="17" t="s">
        <v>79</v>
      </c>
      <c r="E30" s="814"/>
      <c r="F30" s="836"/>
      <c r="G30" s="836"/>
      <c r="H30" s="836"/>
      <c r="I30" s="836"/>
      <c r="J30" s="836"/>
      <c r="K30" s="17"/>
      <c r="L30" s="836"/>
      <c r="M30" s="836"/>
      <c r="N30" s="836"/>
      <c r="O30" s="836" t="s">
        <v>683</v>
      </c>
      <c r="P30" s="836" t="s">
        <v>76</v>
      </c>
      <c r="Q30" s="836" t="s">
        <v>76</v>
      </c>
      <c r="R30" s="17" t="s">
        <v>76</v>
      </c>
      <c r="S30" s="17" t="s">
        <v>76</v>
      </c>
      <c r="T30" s="821" t="s">
        <v>682</v>
      </c>
    </row>
    <row r="31" spans="1:20">
      <c r="A31" s="15"/>
      <c r="B31" s="25">
        <v>24</v>
      </c>
      <c r="C31" s="836" t="s">
        <v>104</v>
      </c>
      <c r="D31" s="17" t="s">
        <v>79</v>
      </c>
      <c r="E31" s="814"/>
      <c r="F31" s="836"/>
      <c r="G31" s="836"/>
      <c r="H31" s="836"/>
      <c r="I31" s="836"/>
      <c r="J31" s="836"/>
      <c r="K31" s="17"/>
      <c r="L31" s="17"/>
      <c r="M31" s="17"/>
      <c r="N31" s="17"/>
      <c r="O31" s="836" t="s">
        <v>683</v>
      </c>
      <c r="P31" s="836"/>
      <c r="Q31" s="836"/>
      <c r="R31" s="17"/>
      <c r="S31" s="17"/>
      <c r="T31" s="821" t="s">
        <v>682</v>
      </c>
    </row>
    <row r="32" spans="1:20">
      <c r="A32" s="15"/>
      <c r="B32" s="25">
        <v>25</v>
      </c>
      <c r="C32" s="836" t="s">
        <v>105</v>
      </c>
      <c r="D32" s="17" t="s">
        <v>79</v>
      </c>
      <c r="E32" s="814"/>
      <c r="F32" s="836"/>
      <c r="G32" s="836"/>
      <c r="H32" s="836"/>
      <c r="I32" s="836"/>
      <c r="J32" s="836"/>
      <c r="K32" s="836"/>
      <c r="L32" s="836"/>
      <c r="M32" s="836"/>
      <c r="N32" s="836"/>
      <c r="O32" s="836" t="s">
        <v>683</v>
      </c>
      <c r="P32" s="836"/>
      <c r="Q32" s="836"/>
      <c r="R32" s="17"/>
      <c r="S32" s="17"/>
      <c r="T32" s="821"/>
    </row>
    <row r="33" spans="1:20">
      <c r="A33" s="15"/>
      <c r="B33" s="25">
        <v>26</v>
      </c>
      <c r="C33" s="836" t="s">
        <v>106</v>
      </c>
      <c r="D33" s="17" t="s">
        <v>128</v>
      </c>
      <c r="E33" s="814"/>
      <c r="F33" s="836"/>
      <c r="G33" s="836"/>
      <c r="H33" s="836"/>
      <c r="I33" s="836"/>
      <c r="J33" s="17"/>
      <c r="K33" s="17"/>
      <c r="L33" s="17"/>
      <c r="M33" s="17"/>
      <c r="N33" s="17"/>
      <c r="O33" s="836"/>
      <c r="P33" s="836"/>
      <c r="Q33" s="836"/>
      <c r="R33" s="17"/>
      <c r="S33" s="17"/>
      <c r="T33" s="821"/>
    </row>
    <row r="34" spans="1:20">
      <c r="A34" s="15"/>
      <c r="B34" s="25">
        <v>27</v>
      </c>
      <c r="C34" s="836" t="s">
        <v>107</v>
      </c>
      <c r="D34" s="17" t="s">
        <v>79</v>
      </c>
      <c r="E34" s="814"/>
      <c r="F34" s="836"/>
      <c r="G34" s="836"/>
      <c r="H34" s="836"/>
      <c r="I34" s="836"/>
      <c r="J34" s="17"/>
      <c r="K34" s="17"/>
      <c r="L34" s="17"/>
      <c r="M34" s="17"/>
      <c r="N34" s="17"/>
      <c r="O34" s="836"/>
      <c r="P34" s="836" t="s">
        <v>76</v>
      </c>
      <c r="Q34" s="836"/>
      <c r="R34" s="17"/>
      <c r="S34" s="17"/>
      <c r="T34" s="821"/>
    </row>
    <row r="35" spans="1:20">
      <c r="A35" s="15"/>
      <c r="B35" s="25">
        <v>28</v>
      </c>
      <c r="C35" s="836" t="s">
        <v>108</v>
      </c>
      <c r="D35" s="17" t="s">
        <v>128</v>
      </c>
      <c r="E35" s="814"/>
      <c r="F35" s="836"/>
      <c r="G35" s="836"/>
      <c r="H35" s="836"/>
      <c r="I35" s="836"/>
      <c r="J35" s="17"/>
      <c r="K35" s="17"/>
      <c r="L35" s="836"/>
      <c r="M35" s="17"/>
      <c r="N35" s="17"/>
      <c r="O35" s="836"/>
      <c r="P35" s="836"/>
      <c r="Q35" s="836"/>
      <c r="R35" s="17"/>
      <c r="S35" s="17"/>
      <c r="T35" s="821"/>
    </row>
    <row r="36" spans="1:20">
      <c r="A36" s="15"/>
      <c r="B36" s="25">
        <v>29</v>
      </c>
      <c r="C36" s="836" t="s">
        <v>109</v>
      </c>
      <c r="D36" s="17" t="s">
        <v>79</v>
      </c>
      <c r="E36" s="814"/>
      <c r="F36" s="836"/>
      <c r="G36" s="836"/>
      <c r="H36" s="836"/>
      <c r="I36" s="836"/>
      <c r="J36" s="17"/>
      <c r="K36" s="17"/>
      <c r="L36" s="17"/>
      <c r="M36" s="17"/>
      <c r="N36" s="17"/>
      <c r="O36" s="836"/>
      <c r="P36" s="836"/>
      <c r="Q36" s="836" t="s">
        <v>76</v>
      </c>
      <c r="R36" s="17"/>
      <c r="S36" s="17"/>
      <c r="T36" s="821"/>
    </row>
    <row r="37" spans="1:20">
      <c r="A37" s="15"/>
      <c r="B37" s="25">
        <v>30</v>
      </c>
      <c r="C37" s="836" t="s">
        <v>110</v>
      </c>
      <c r="D37" s="17" t="s">
        <v>79</v>
      </c>
      <c r="E37" s="814"/>
      <c r="F37" s="836"/>
      <c r="G37" s="836"/>
      <c r="H37" s="836"/>
      <c r="I37" s="836"/>
      <c r="J37" s="836"/>
      <c r="K37" s="836"/>
      <c r="L37" s="836"/>
      <c r="M37" s="836"/>
      <c r="N37" s="836"/>
      <c r="O37" s="836" t="s">
        <v>683</v>
      </c>
      <c r="P37" s="836"/>
      <c r="Q37" s="836"/>
      <c r="R37" s="17"/>
      <c r="S37" s="17"/>
      <c r="T37" s="821" t="s">
        <v>682</v>
      </c>
    </row>
    <row r="38" spans="1:20">
      <c r="A38" s="15"/>
      <c r="B38" s="25">
        <v>31</v>
      </c>
      <c r="C38" s="836" t="s">
        <v>111</v>
      </c>
      <c r="D38" s="17" t="s">
        <v>79</v>
      </c>
      <c r="E38" s="814"/>
      <c r="F38" s="836"/>
      <c r="G38" s="836"/>
      <c r="H38" s="836"/>
      <c r="I38" s="836"/>
      <c r="J38" s="17"/>
      <c r="K38" s="17"/>
      <c r="L38" s="17"/>
      <c r="M38" s="17"/>
      <c r="N38" s="17"/>
      <c r="O38" s="836" t="s">
        <v>683</v>
      </c>
      <c r="P38" s="836"/>
      <c r="Q38" s="836"/>
      <c r="R38" s="17"/>
      <c r="S38" s="17" t="s">
        <v>76</v>
      </c>
      <c r="T38" s="821" t="s">
        <v>682</v>
      </c>
    </row>
    <row r="39" spans="1:20">
      <c r="A39" s="15"/>
      <c r="B39" s="25">
        <v>32</v>
      </c>
      <c r="C39" s="836" t="s">
        <v>112</v>
      </c>
      <c r="D39" s="17" t="s">
        <v>82</v>
      </c>
      <c r="E39" s="814"/>
      <c r="F39" s="836"/>
      <c r="G39" s="836"/>
      <c r="H39" s="836"/>
      <c r="I39" s="836"/>
      <c r="J39" s="836"/>
      <c r="K39" s="17"/>
      <c r="L39" s="17"/>
      <c r="M39" s="17"/>
      <c r="N39" s="17"/>
      <c r="O39" s="836" t="s">
        <v>683</v>
      </c>
      <c r="P39" s="836"/>
      <c r="Q39" s="836"/>
      <c r="R39" s="17"/>
      <c r="S39" s="17"/>
      <c r="T39" s="821" t="s">
        <v>682</v>
      </c>
    </row>
    <row r="40" spans="1:20">
      <c r="A40" s="15"/>
      <c r="B40" s="25">
        <v>33</v>
      </c>
      <c r="C40" s="836" t="s">
        <v>113</v>
      </c>
      <c r="D40" s="17" t="s">
        <v>79</v>
      </c>
      <c r="E40" s="814"/>
      <c r="F40" s="836"/>
      <c r="G40" s="836"/>
      <c r="H40" s="363"/>
      <c r="I40" s="836"/>
      <c r="J40" s="17"/>
      <c r="K40" s="17"/>
      <c r="L40" s="17"/>
      <c r="M40" s="17"/>
      <c r="N40" s="17"/>
      <c r="O40" s="836" t="s">
        <v>683</v>
      </c>
      <c r="P40" s="836" t="s">
        <v>76</v>
      </c>
      <c r="Q40" s="836" t="s">
        <v>76</v>
      </c>
      <c r="R40" s="17" t="s">
        <v>76</v>
      </c>
      <c r="S40" s="17" t="s">
        <v>76</v>
      </c>
      <c r="T40" s="821" t="s">
        <v>682</v>
      </c>
    </row>
    <row r="41" spans="1:20">
      <c r="A41" s="15"/>
      <c r="B41" s="25">
        <v>34</v>
      </c>
      <c r="C41" s="836" t="s">
        <v>114</v>
      </c>
      <c r="D41" s="17" t="s">
        <v>79</v>
      </c>
      <c r="E41" s="814"/>
      <c r="F41" s="836"/>
      <c r="G41" s="836"/>
      <c r="H41" s="836"/>
      <c r="I41" s="836"/>
      <c r="J41" s="17"/>
      <c r="K41" s="836"/>
      <c r="L41" s="17"/>
      <c r="M41" s="17"/>
      <c r="N41" s="17"/>
      <c r="O41" s="836" t="s">
        <v>683</v>
      </c>
      <c r="P41" s="836"/>
      <c r="Q41" s="836"/>
      <c r="R41" s="17"/>
      <c r="S41" s="17"/>
      <c r="T41" s="821"/>
    </row>
    <row r="42" spans="1:20">
      <c r="A42" s="15"/>
      <c r="B42" s="25">
        <v>35</v>
      </c>
      <c r="C42" s="836" t="s">
        <v>115</v>
      </c>
      <c r="D42" s="17" t="s">
        <v>128</v>
      </c>
      <c r="E42" s="814"/>
      <c r="F42" s="836"/>
      <c r="G42" s="836"/>
      <c r="H42" s="836"/>
      <c r="I42" s="836"/>
      <c r="J42" s="17"/>
      <c r="K42" s="17"/>
      <c r="L42" s="17"/>
      <c r="M42" s="17"/>
      <c r="N42" s="17"/>
      <c r="O42" s="836" t="s">
        <v>683</v>
      </c>
      <c r="P42" s="836"/>
      <c r="Q42" s="836"/>
      <c r="R42" s="17"/>
      <c r="S42" s="17"/>
      <c r="T42" s="821" t="s">
        <v>682</v>
      </c>
    </row>
    <row r="43" spans="1:20">
      <c r="A43" s="15"/>
      <c r="B43" s="25">
        <v>36</v>
      </c>
      <c r="C43" s="836" t="s">
        <v>116</v>
      </c>
      <c r="D43" s="17" t="s">
        <v>79</v>
      </c>
      <c r="E43" s="814"/>
      <c r="F43" s="836"/>
      <c r="G43" s="836"/>
      <c r="H43" s="836"/>
      <c r="I43" s="836"/>
      <c r="J43" s="836"/>
      <c r="K43" s="17"/>
      <c r="L43" s="17"/>
      <c r="M43" s="17"/>
      <c r="N43" s="17"/>
      <c r="O43" s="836"/>
      <c r="P43" s="836"/>
      <c r="Q43" s="836"/>
      <c r="R43" s="17"/>
      <c r="S43" s="17"/>
      <c r="T43" s="821"/>
    </row>
    <row r="44" spans="1:20">
      <c r="A44" s="15"/>
      <c r="B44" s="25">
        <v>37</v>
      </c>
      <c r="C44" s="836" t="s">
        <v>117</v>
      </c>
      <c r="D44" s="17" t="s">
        <v>79</v>
      </c>
      <c r="E44" s="814"/>
      <c r="F44" s="836"/>
      <c r="G44" s="836"/>
      <c r="H44" s="836"/>
      <c r="I44" s="836"/>
      <c r="J44" s="836"/>
      <c r="K44" s="17"/>
      <c r="L44" s="17"/>
      <c r="M44" s="17"/>
      <c r="N44" s="17"/>
      <c r="O44" s="836"/>
      <c r="P44" s="836"/>
      <c r="Q44" s="836"/>
      <c r="R44" s="17"/>
      <c r="S44" s="17"/>
      <c r="T44" s="821"/>
    </row>
    <row r="45" spans="1:20">
      <c r="A45" s="15"/>
      <c r="B45" s="25">
        <v>38</v>
      </c>
      <c r="C45" s="836" t="s">
        <v>118</v>
      </c>
      <c r="D45" s="17" t="s">
        <v>79</v>
      </c>
      <c r="E45" s="814"/>
      <c r="F45" s="836"/>
      <c r="G45" s="836"/>
      <c r="H45" s="836"/>
      <c r="I45" s="836"/>
      <c r="J45" s="17"/>
      <c r="K45" s="17"/>
      <c r="L45" s="17"/>
      <c r="M45" s="17"/>
      <c r="N45" s="17"/>
      <c r="O45" s="836"/>
      <c r="P45" s="836"/>
      <c r="Q45" s="836"/>
      <c r="R45" s="17"/>
      <c r="S45" s="17"/>
      <c r="T45" s="821"/>
    </row>
    <row r="46" spans="1:20">
      <c r="A46" s="15"/>
      <c r="B46" s="25">
        <v>39</v>
      </c>
      <c r="C46" s="836" t="s">
        <v>119</v>
      </c>
      <c r="D46" s="17" t="s">
        <v>79</v>
      </c>
      <c r="E46" s="814"/>
      <c r="F46" s="836"/>
      <c r="G46" s="836"/>
      <c r="H46" s="836"/>
      <c r="I46" s="836"/>
      <c r="J46" s="17"/>
      <c r="K46" s="17"/>
      <c r="L46" s="17"/>
      <c r="M46" s="17"/>
      <c r="N46" s="17"/>
      <c r="O46" s="836"/>
      <c r="P46" s="836"/>
      <c r="Q46" s="836"/>
      <c r="R46" s="17"/>
      <c r="S46" s="17"/>
      <c r="T46" s="821"/>
    </row>
    <row r="47" spans="1:20">
      <c r="A47" s="15"/>
      <c r="B47" s="25">
        <v>40</v>
      </c>
      <c r="C47" s="836" t="s">
        <v>121</v>
      </c>
      <c r="D47" s="17" t="s">
        <v>128</v>
      </c>
      <c r="E47" s="814"/>
      <c r="F47" s="836"/>
      <c r="G47" s="836"/>
      <c r="H47" s="836"/>
      <c r="I47" s="836"/>
      <c r="J47" s="17"/>
      <c r="K47" s="17"/>
      <c r="L47" s="17"/>
      <c r="M47" s="17"/>
      <c r="N47" s="17"/>
      <c r="O47" s="836"/>
      <c r="P47" s="836"/>
      <c r="Q47" s="836"/>
      <c r="R47" s="17"/>
      <c r="S47" s="17"/>
      <c r="T47" s="821"/>
    </row>
    <row r="48" spans="1:20">
      <c r="A48" s="15"/>
      <c r="B48" s="25">
        <v>41</v>
      </c>
      <c r="C48" s="836" t="s">
        <v>122</v>
      </c>
      <c r="D48" s="17" t="s">
        <v>79</v>
      </c>
      <c r="E48" s="814"/>
      <c r="F48" s="836"/>
      <c r="G48" s="836"/>
      <c r="H48" s="836"/>
      <c r="I48" s="836"/>
      <c r="J48" s="17"/>
      <c r="K48" s="836"/>
      <c r="L48" s="17"/>
      <c r="M48" s="17"/>
      <c r="N48" s="17"/>
      <c r="O48" s="836" t="s">
        <v>683</v>
      </c>
      <c r="P48" s="836" t="s">
        <v>76</v>
      </c>
      <c r="Q48" s="836" t="s">
        <v>76</v>
      </c>
      <c r="R48" s="17" t="s">
        <v>76</v>
      </c>
      <c r="S48" s="17" t="s">
        <v>76</v>
      </c>
      <c r="T48" s="821" t="s">
        <v>682</v>
      </c>
    </row>
    <row r="49" spans="1:22">
      <c r="A49" s="15"/>
      <c r="B49" s="25">
        <v>42</v>
      </c>
      <c r="C49" s="836" t="s">
        <v>123</v>
      </c>
      <c r="D49" s="17" t="s">
        <v>79</v>
      </c>
      <c r="E49" s="814"/>
      <c r="F49" s="836"/>
      <c r="G49" s="836"/>
      <c r="H49" s="836"/>
      <c r="I49" s="836"/>
      <c r="J49" s="17"/>
      <c r="K49" s="17"/>
      <c r="L49" s="17"/>
      <c r="M49" s="17"/>
      <c r="N49" s="17"/>
      <c r="O49" s="836"/>
      <c r="P49" s="836"/>
      <c r="Q49" s="836"/>
      <c r="R49" s="17"/>
      <c r="S49" s="17"/>
      <c r="T49" s="821"/>
    </row>
    <row r="50" spans="1:22">
      <c r="A50" s="15"/>
      <c r="B50" s="25">
        <v>43</v>
      </c>
      <c r="C50" s="836" t="s">
        <v>124</v>
      </c>
      <c r="D50" s="17" t="s">
        <v>79</v>
      </c>
      <c r="E50" s="814"/>
      <c r="F50" s="836"/>
      <c r="G50" s="836"/>
      <c r="H50" s="836"/>
      <c r="I50" s="836"/>
      <c r="J50" s="17"/>
      <c r="K50" s="17"/>
      <c r="L50" s="17"/>
      <c r="M50" s="17"/>
      <c r="N50" s="17"/>
      <c r="O50" s="836" t="s">
        <v>76</v>
      </c>
      <c r="P50" s="836"/>
      <c r="Q50" s="836"/>
      <c r="R50" s="17"/>
      <c r="S50" s="17"/>
      <c r="T50" s="821"/>
    </row>
    <row r="51" spans="1:22">
      <c r="A51" s="15"/>
      <c r="B51" s="25">
        <v>44</v>
      </c>
      <c r="C51" s="836" t="s">
        <v>125</v>
      </c>
      <c r="D51" s="17" t="s">
        <v>79</v>
      </c>
      <c r="E51" s="814"/>
      <c r="F51" s="836"/>
      <c r="G51" s="836"/>
      <c r="H51" s="836"/>
      <c r="I51" s="836"/>
      <c r="J51" s="836"/>
      <c r="K51" s="17"/>
      <c r="L51" s="17"/>
      <c r="M51" s="17"/>
      <c r="N51" s="17"/>
      <c r="O51" s="836" t="s">
        <v>76</v>
      </c>
      <c r="P51" s="836" t="s">
        <v>76</v>
      </c>
      <c r="Q51" s="836" t="s">
        <v>76</v>
      </c>
      <c r="R51" s="17" t="s">
        <v>76</v>
      </c>
      <c r="S51" s="17" t="s">
        <v>76</v>
      </c>
      <c r="T51" s="821" t="s">
        <v>682</v>
      </c>
    </row>
    <row r="52" spans="1:22">
      <c r="A52" s="15"/>
      <c r="B52" s="25">
        <v>45</v>
      </c>
      <c r="C52" s="836" t="s">
        <v>126</v>
      </c>
      <c r="D52" s="17" t="s">
        <v>79</v>
      </c>
      <c r="E52" s="814"/>
      <c r="F52" s="836"/>
      <c r="G52" s="836"/>
      <c r="H52" s="836"/>
      <c r="I52" s="836"/>
      <c r="J52" s="17"/>
      <c r="K52" s="17"/>
      <c r="L52" s="17"/>
      <c r="M52" s="17"/>
      <c r="N52" s="17"/>
      <c r="O52" s="836" t="s">
        <v>76</v>
      </c>
      <c r="P52" s="836"/>
      <c r="Q52" s="836"/>
      <c r="R52" s="17"/>
      <c r="S52" s="17"/>
      <c r="T52" s="821"/>
    </row>
    <row r="53" spans="1:22">
      <c r="A53" s="15"/>
      <c r="B53" s="25">
        <v>46</v>
      </c>
      <c r="C53" s="836" t="s">
        <v>127</v>
      </c>
      <c r="D53" s="17" t="s">
        <v>128</v>
      </c>
      <c r="E53" s="814"/>
      <c r="F53" s="836"/>
      <c r="G53" s="836"/>
      <c r="H53" s="836"/>
      <c r="I53" s="836"/>
      <c r="J53" s="17"/>
      <c r="K53" s="17"/>
      <c r="L53" s="17"/>
      <c r="M53" s="17"/>
      <c r="N53" s="17"/>
      <c r="O53" s="836"/>
      <c r="P53" s="836"/>
      <c r="Q53" s="836"/>
      <c r="R53" s="17"/>
      <c r="S53" s="17"/>
      <c r="T53" s="821"/>
    </row>
    <row r="54" spans="1:22" ht="11.5" thickBot="1">
      <c r="A54" s="15"/>
      <c r="B54" s="26">
        <v>47</v>
      </c>
      <c r="C54" s="838" t="s">
        <v>129</v>
      </c>
      <c r="D54" s="27" t="s">
        <v>79</v>
      </c>
      <c r="E54" s="812"/>
      <c r="F54" s="838"/>
      <c r="G54" s="838"/>
      <c r="H54" s="838"/>
      <c r="I54" s="838"/>
      <c r="J54" s="836"/>
      <c r="K54" s="27"/>
      <c r="L54" s="27"/>
      <c r="M54" s="27"/>
      <c r="N54" s="27"/>
      <c r="O54" s="838" t="s">
        <v>76</v>
      </c>
      <c r="P54" s="838"/>
      <c r="Q54" s="838"/>
      <c r="R54" s="27"/>
      <c r="S54" s="27"/>
      <c r="T54" s="910"/>
    </row>
    <row r="55" spans="1:22" ht="11.5" hidden="1" outlineLevel="1" thickBot="1">
      <c r="B55" s="1433" t="s">
        <v>683</v>
      </c>
      <c r="C55" s="1434"/>
      <c r="D55" s="1435"/>
      <c r="E55" s="23">
        <f t="shared" ref="E55:O55" si="0">COUNTIF(E8:E54,"○")</f>
        <v>0</v>
      </c>
      <c r="F55" s="18">
        <f t="shared" si="0"/>
        <v>0</v>
      </c>
      <c r="G55" s="18">
        <f t="shared" si="0"/>
        <v>0</v>
      </c>
      <c r="H55" s="18">
        <f t="shared" si="0"/>
        <v>0</v>
      </c>
      <c r="I55" s="18">
        <f t="shared" si="0"/>
        <v>0</v>
      </c>
      <c r="J55" s="767">
        <f t="shared" si="0"/>
        <v>0</v>
      </c>
      <c r="K55" s="767">
        <f t="shared" si="0"/>
        <v>0</v>
      </c>
      <c r="L55" s="767">
        <f t="shared" si="0"/>
        <v>0</v>
      </c>
      <c r="M55" s="767">
        <f t="shared" si="0"/>
        <v>0</v>
      </c>
      <c r="N55" s="767">
        <f t="shared" si="0"/>
        <v>0</v>
      </c>
      <c r="O55" s="18">
        <f t="shared" si="0"/>
        <v>32</v>
      </c>
      <c r="P55" s="18">
        <f t="shared" ref="P55:R55" si="1">COUNTIF(P8:P54,"○")</f>
        <v>10</v>
      </c>
      <c r="Q55" s="1015">
        <f t="shared" si="1"/>
        <v>8</v>
      </c>
      <c r="R55" s="1057">
        <f t="shared" si="1"/>
        <v>6</v>
      </c>
      <c r="S55" s="1057">
        <f t="shared" ref="S55" si="2">COUNTIF(S8:S54,"○")</f>
        <v>6</v>
      </c>
      <c r="T55" s="911">
        <f>COUNTIF(T8:T54,"○")</f>
        <v>0</v>
      </c>
    </row>
    <row r="56" spans="1:22" hidden="1" outlineLevel="1">
      <c r="B56" s="1452" t="s">
        <v>120</v>
      </c>
      <c r="C56" s="1453"/>
      <c r="D56" s="1484"/>
      <c r="E56" s="24">
        <f t="shared" ref="E56:T56" si="3">COUNTIF(E8:E54,"●")</f>
        <v>0</v>
      </c>
      <c r="F56" s="21">
        <f t="shared" si="3"/>
        <v>0</v>
      </c>
      <c r="G56" s="21">
        <f t="shared" si="3"/>
        <v>0</v>
      </c>
      <c r="H56" s="21">
        <f t="shared" si="3"/>
        <v>0</v>
      </c>
      <c r="I56" s="21">
        <f t="shared" si="3"/>
        <v>0</v>
      </c>
      <c r="J56" s="768">
        <f t="shared" si="3"/>
        <v>0</v>
      </c>
      <c r="K56" s="768">
        <f t="shared" si="3"/>
        <v>0</v>
      </c>
      <c r="L56" s="768">
        <f t="shared" si="3"/>
        <v>0</v>
      </c>
      <c r="M56" s="768">
        <f t="shared" si="3"/>
        <v>0</v>
      </c>
      <c r="N56" s="768">
        <f t="shared" si="3"/>
        <v>0</v>
      </c>
      <c r="O56" s="21">
        <f t="shared" si="3"/>
        <v>0</v>
      </c>
      <c r="P56" s="21">
        <f t="shared" ref="P56:R56" si="4">COUNTIF(P8:P54,"●")</f>
        <v>0</v>
      </c>
      <c r="Q56" s="18">
        <f t="shared" si="4"/>
        <v>0</v>
      </c>
      <c r="R56" s="767">
        <f t="shared" si="4"/>
        <v>0</v>
      </c>
      <c r="S56" s="767">
        <f t="shared" ref="S56" si="5">COUNTIF(S8:S54,"●")</f>
        <v>0</v>
      </c>
      <c r="T56" s="822">
        <f t="shared" si="3"/>
        <v>12</v>
      </c>
    </row>
    <row r="57" spans="1:22" ht="11.5" collapsed="1" thickBot="1">
      <c r="B57" s="1446" t="s">
        <v>132</v>
      </c>
      <c r="C57" s="1447"/>
      <c r="D57" s="1479"/>
      <c r="E57" s="817">
        <f t="shared" ref="E57:O57" si="6">E55+E56</f>
        <v>0</v>
      </c>
      <c r="F57" s="19">
        <f t="shared" si="6"/>
        <v>0</v>
      </c>
      <c r="G57" s="19">
        <f t="shared" si="6"/>
        <v>0</v>
      </c>
      <c r="H57" s="19">
        <f t="shared" si="6"/>
        <v>0</v>
      </c>
      <c r="I57" s="19">
        <f t="shared" si="6"/>
        <v>0</v>
      </c>
      <c r="J57" s="769">
        <f t="shared" si="6"/>
        <v>0</v>
      </c>
      <c r="K57" s="769">
        <f t="shared" si="6"/>
        <v>0</v>
      </c>
      <c r="L57" s="769">
        <f t="shared" si="6"/>
        <v>0</v>
      </c>
      <c r="M57" s="769">
        <f t="shared" si="6"/>
        <v>0</v>
      </c>
      <c r="N57" s="769">
        <f t="shared" si="6"/>
        <v>0</v>
      </c>
      <c r="O57" s="19">
        <f t="shared" si="6"/>
        <v>32</v>
      </c>
      <c r="P57" s="19">
        <f t="shared" ref="P57:R57" si="7">P55+P56</f>
        <v>10</v>
      </c>
      <c r="Q57" s="19">
        <f t="shared" si="7"/>
        <v>8</v>
      </c>
      <c r="R57" s="769">
        <f t="shared" si="7"/>
        <v>6</v>
      </c>
      <c r="S57" s="769">
        <f>S55+S56</f>
        <v>6</v>
      </c>
      <c r="T57" s="824">
        <f>T55+T56</f>
        <v>12</v>
      </c>
    </row>
    <row r="58" spans="1:22">
      <c r="B58" s="364" t="s">
        <v>684</v>
      </c>
      <c r="C58" s="365" t="s">
        <v>685</v>
      </c>
      <c r="V58" s="365" t="s">
        <v>685</v>
      </c>
    </row>
  </sheetData>
  <mergeCells count="6">
    <mergeCell ref="O6:T6"/>
    <mergeCell ref="B57:D57"/>
    <mergeCell ref="B6:C7"/>
    <mergeCell ref="D6:D7"/>
    <mergeCell ref="B55:D55"/>
    <mergeCell ref="B56:D56"/>
  </mergeCells>
  <phoneticPr fontId="16"/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7C64CF-8EDE-4BB6-838C-E7630F5D6DEC}">
  <sheetPr>
    <tabColor theme="1"/>
    <pageSetUpPr fitToPage="1"/>
  </sheetPr>
  <dimension ref="B3:AO188"/>
  <sheetViews>
    <sheetView showGridLines="0" showZeros="0" zoomScale="80" zoomScaleNormal="80" zoomScaleSheetLayoutView="100" workbookViewId="0">
      <selection activeCell="J9" sqref="J9:J10"/>
    </sheetView>
  </sheetViews>
  <sheetFormatPr defaultColWidth="10.54296875" defaultRowHeight="11"/>
  <cols>
    <col min="1" max="1" width="1.54296875" style="366" customWidth="1"/>
    <col min="2" max="2" width="7.54296875" style="366" customWidth="1"/>
    <col min="3" max="3" width="2.54296875" style="366" hidden="1" customWidth="1"/>
    <col min="4" max="4" width="22.54296875" style="366" customWidth="1"/>
    <col min="5" max="5" width="5.81640625" style="366" customWidth="1"/>
    <col min="6" max="13" width="10.453125" style="366" customWidth="1"/>
    <col min="14" max="14" width="2.453125" style="366" customWidth="1"/>
    <col min="15" max="41" width="10.54296875" style="366"/>
    <col min="42" max="42" width="1.453125" style="366" customWidth="1"/>
    <col min="43" max="236" width="10.54296875" style="366"/>
    <col min="237" max="237" width="1.54296875" style="366" customWidth="1"/>
    <col min="238" max="238" width="7.54296875" style="366" customWidth="1"/>
    <col min="239" max="239" width="2.54296875" style="366" customWidth="1"/>
    <col min="240" max="240" width="22.54296875" style="366" customWidth="1"/>
    <col min="241" max="241" width="5.81640625" style="366" customWidth="1"/>
    <col min="242" max="262" width="9.54296875" style="366" customWidth="1"/>
    <col min="263" max="263" width="9.453125" style="366" customWidth="1"/>
    <col min="264" max="264" width="10.453125" style="366" customWidth="1"/>
    <col min="265" max="265" width="1.54296875" style="366" customWidth="1"/>
    <col min="266" max="492" width="10.54296875" style="366"/>
    <col min="493" max="493" width="1.54296875" style="366" customWidth="1"/>
    <col min="494" max="494" width="7.54296875" style="366" customWidth="1"/>
    <col min="495" max="495" width="2.54296875" style="366" customWidth="1"/>
    <col min="496" max="496" width="22.54296875" style="366" customWidth="1"/>
    <col min="497" max="497" width="5.81640625" style="366" customWidth="1"/>
    <col min="498" max="518" width="9.54296875" style="366" customWidth="1"/>
    <col min="519" max="519" width="9.453125" style="366" customWidth="1"/>
    <col min="520" max="520" width="10.453125" style="366" customWidth="1"/>
    <col min="521" max="521" width="1.54296875" style="366" customWidth="1"/>
    <col min="522" max="748" width="10.54296875" style="366"/>
    <col min="749" max="749" width="1.54296875" style="366" customWidth="1"/>
    <col min="750" max="750" width="7.54296875" style="366" customWidth="1"/>
    <col min="751" max="751" width="2.54296875" style="366" customWidth="1"/>
    <col min="752" max="752" width="22.54296875" style="366" customWidth="1"/>
    <col min="753" max="753" width="5.81640625" style="366" customWidth="1"/>
    <col min="754" max="774" width="9.54296875" style="366" customWidth="1"/>
    <col min="775" max="775" width="9.453125" style="366" customWidth="1"/>
    <col min="776" max="776" width="10.453125" style="366" customWidth="1"/>
    <col min="777" max="777" width="1.54296875" style="366" customWidth="1"/>
    <col min="778" max="1004" width="10.54296875" style="366"/>
    <col min="1005" max="1005" width="1.54296875" style="366" customWidth="1"/>
    <col min="1006" max="1006" width="7.54296875" style="366" customWidth="1"/>
    <col min="1007" max="1007" width="2.54296875" style="366" customWidth="1"/>
    <col min="1008" max="1008" width="22.54296875" style="366" customWidth="1"/>
    <col min="1009" max="1009" width="5.81640625" style="366" customWidth="1"/>
    <col min="1010" max="1030" width="9.54296875" style="366" customWidth="1"/>
    <col min="1031" max="1031" width="9.453125" style="366" customWidth="1"/>
    <col min="1032" max="1032" width="10.453125" style="366" customWidth="1"/>
    <col min="1033" max="1033" width="1.54296875" style="366" customWidth="1"/>
    <col min="1034" max="1260" width="10.54296875" style="366"/>
    <col min="1261" max="1261" width="1.54296875" style="366" customWidth="1"/>
    <col min="1262" max="1262" width="7.54296875" style="366" customWidth="1"/>
    <col min="1263" max="1263" width="2.54296875" style="366" customWidth="1"/>
    <col min="1264" max="1264" width="22.54296875" style="366" customWidth="1"/>
    <col min="1265" max="1265" width="5.81640625" style="366" customWidth="1"/>
    <col min="1266" max="1286" width="9.54296875" style="366" customWidth="1"/>
    <col min="1287" max="1287" width="9.453125" style="366" customWidth="1"/>
    <col min="1288" max="1288" width="10.453125" style="366" customWidth="1"/>
    <col min="1289" max="1289" width="1.54296875" style="366" customWidth="1"/>
    <col min="1290" max="1516" width="10.54296875" style="366"/>
    <col min="1517" max="1517" width="1.54296875" style="366" customWidth="1"/>
    <col min="1518" max="1518" width="7.54296875" style="366" customWidth="1"/>
    <col min="1519" max="1519" width="2.54296875" style="366" customWidth="1"/>
    <col min="1520" max="1520" width="22.54296875" style="366" customWidth="1"/>
    <col min="1521" max="1521" width="5.81640625" style="366" customWidth="1"/>
    <col min="1522" max="1542" width="9.54296875" style="366" customWidth="1"/>
    <col min="1543" max="1543" width="9.453125" style="366" customWidth="1"/>
    <col min="1544" max="1544" width="10.453125" style="366" customWidth="1"/>
    <col min="1545" max="1545" width="1.54296875" style="366" customWidth="1"/>
    <col min="1546" max="1772" width="10.54296875" style="366"/>
    <col min="1773" max="1773" width="1.54296875" style="366" customWidth="1"/>
    <col min="1774" max="1774" width="7.54296875" style="366" customWidth="1"/>
    <col min="1775" max="1775" width="2.54296875" style="366" customWidth="1"/>
    <col min="1776" max="1776" width="22.54296875" style="366" customWidth="1"/>
    <col min="1777" max="1777" width="5.81640625" style="366" customWidth="1"/>
    <col min="1778" max="1798" width="9.54296875" style="366" customWidth="1"/>
    <col min="1799" max="1799" width="9.453125" style="366" customWidth="1"/>
    <col min="1800" max="1800" width="10.453125" style="366" customWidth="1"/>
    <col min="1801" max="1801" width="1.54296875" style="366" customWidth="1"/>
    <col min="1802" max="2028" width="10.54296875" style="366"/>
    <col min="2029" max="2029" width="1.54296875" style="366" customWidth="1"/>
    <col min="2030" max="2030" width="7.54296875" style="366" customWidth="1"/>
    <col min="2031" max="2031" width="2.54296875" style="366" customWidth="1"/>
    <col min="2032" max="2032" width="22.54296875" style="366" customWidth="1"/>
    <col min="2033" max="2033" width="5.81640625" style="366" customWidth="1"/>
    <col min="2034" max="2054" width="9.54296875" style="366" customWidth="1"/>
    <col min="2055" max="2055" width="9.453125" style="366" customWidth="1"/>
    <col min="2056" max="2056" width="10.453125" style="366" customWidth="1"/>
    <col min="2057" max="2057" width="1.54296875" style="366" customWidth="1"/>
    <col min="2058" max="2284" width="10.54296875" style="366"/>
    <col min="2285" max="2285" width="1.54296875" style="366" customWidth="1"/>
    <col min="2286" max="2286" width="7.54296875" style="366" customWidth="1"/>
    <col min="2287" max="2287" width="2.54296875" style="366" customWidth="1"/>
    <col min="2288" max="2288" width="22.54296875" style="366" customWidth="1"/>
    <col min="2289" max="2289" width="5.81640625" style="366" customWidth="1"/>
    <col min="2290" max="2310" width="9.54296875" style="366" customWidth="1"/>
    <col min="2311" max="2311" width="9.453125" style="366" customWidth="1"/>
    <col min="2312" max="2312" width="10.453125" style="366" customWidth="1"/>
    <col min="2313" max="2313" width="1.54296875" style="366" customWidth="1"/>
    <col min="2314" max="2540" width="10.54296875" style="366"/>
    <col min="2541" max="2541" width="1.54296875" style="366" customWidth="1"/>
    <col min="2542" max="2542" width="7.54296875" style="366" customWidth="1"/>
    <col min="2543" max="2543" width="2.54296875" style="366" customWidth="1"/>
    <col min="2544" max="2544" width="22.54296875" style="366" customWidth="1"/>
    <col min="2545" max="2545" width="5.81640625" style="366" customWidth="1"/>
    <col min="2546" max="2566" width="9.54296875" style="366" customWidth="1"/>
    <col min="2567" max="2567" width="9.453125" style="366" customWidth="1"/>
    <col min="2568" max="2568" width="10.453125" style="366" customWidth="1"/>
    <col min="2569" max="2569" width="1.54296875" style="366" customWidth="1"/>
    <col min="2570" max="2796" width="10.54296875" style="366"/>
    <col min="2797" max="2797" width="1.54296875" style="366" customWidth="1"/>
    <col min="2798" max="2798" width="7.54296875" style="366" customWidth="1"/>
    <col min="2799" max="2799" width="2.54296875" style="366" customWidth="1"/>
    <col min="2800" max="2800" width="22.54296875" style="366" customWidth="1"/>
    <col min="2801" max="2801" width="5.81640625" style="366" customWidth="1"/>
    <col min="2802" max="2822" width="9.54296875" style="366" customWidth="1"/>
    <col min="2823" max="2823" width="9.453125" style="366" customWidth="1"/>
    <col min="2824" max="2824" width="10.453125" style="366" customWidth="1"/>
    <col min="2825" max="2825" width="1.54296875" style="366" customWidth="1"/>
    <col min="2826" max="3052" width="10.54296875" style="366"/>
    <col min="3053" max="3053" width="1.54296875" style="366" customWidth="1"/>
    <col min="3054" max="3054" width="7.54296875" style="366" customWidth="1"/>
    <col min="3055" max="3055" width="2.54296875" style="366" customWidth="1"/>
    <col min="3056" max="3056" width="22.54296875" style="366" customWidth="1"/>
    <col min="3057" max="3057" width="5.81640625" style="366" customWidth="1"/>
    <col min="3058" max="3078" width="9.54296875" style="366" customWidth="1"/>
    <col min="3079" max="3079" width="9.453125" style="366" customWidth="1"/>
    <col min="3080" max="3080" width="10.453125" style="366" customWidth="1"/>
    <col min="3081" max="3081" width="1.54296875" style="366" customWidth="1"/>
    <col min="3082" max="3308" width="10.54296875" style="366"/>
    <col min="3309" max="3309" width="1.54296875" style="366" customWidth="1"/>
    <col min="3310" max="3310" width="7.54296875" style="366" customWidth="1"/>
    <col min="3311" max="3311" width="2.54296875" style="366" customWidth="1"/>
    <col min="3312" max="3312" width="22.54296875" style="366" customWidth="1"/>
    <col min="3313" max="3313" width="5.81640625" style="366" customWidth="1"/>
    <col min="3314" max="3334" width="9.54296875" style="366" customWidth="1"/>
    <col min="3335" max="3335" width="9.453125" style="366" customWidth="1"/>
    <col min="3336" max="3336" width="10.453125" style="366" customWidth="1"/>
    <col min="3337" max="3337" width="1.54296875" style="366" customWidth="1"/>
    <col min="3338" max="3564" width="10.54296875" style="366"/>
    <col min="3565" max="3565" width="1.54296875" style="366" customWidth="1"/>
    <col min="3566" max="3566" width="7.54296875" style="366" customWidth="1"/>
    <col min="3567" max="3567" width="2.54296875" style="366" customWidth="1"/>
    <col min="3568" max="3568" width="22.54296875" style="366" customWidth="1"/>
    <col min="3569" max="3569" width="5.81640625" style="366" customWidth="1"/>
    <col min="3570" max="3590" width="9.54296875" style="366" customWidth="1"/>
    <col min="3591" max="3591" width="9.453125" style="366" customWidth="1"/>
    <col min="3592" max="3592" width="10.453125" style="366" customWidth="1"/>
    <col min="3593" max="3593" width="1.54296875" style="366" customWidth="1"/>
    <col min="3594" max="3820" width="10.54296875" style="366"/>
    <col min="3821" max="3821" width="1.54296875" style="366" customWidth="1"/>
    <col min="3822" max="3822" width="7.54296875" style="366" customWidth="1"/>
    <col min="3823" max="3823" width="2.54296875" style="366" customWidth="1"/>
    <col min="3824" max="3824" width="22.54296875" style="366" customWidth="1"/>
    <col min="3825" max="3825" width="5.81640625" style="366" customWidth="1"/>
    <col min="3826" max="3846" width="9.54296875" style="366" customWidth="1"/>
    <col min="3847" max="3847" width="9.453125" style="366" customWidth="1"/>
    <col min="3848" max="3848" width="10.453125" style="366" customWidth="1"/>
    <col min="3849" max="3849" width="1.54296875" style="366" customWidth="1"/>
    <col min="3850" max="4076" width="10.54296875" style="366"/>
    <col min="4077" max="4077" width="1.54296875" style="366" customWidth="1"/>
    <col min="4078" max="4078" width="7.54296875" style="366" customWidth="1"/>
    <col min="4079" max="4079" width="2.54296875" style="366" customWidth="1"/>
    <col min="4080" max="4080" width="22.54296875" style="366" customWidth="1"/>
    <col min="4081" max="4081" width="5.81640625" style="366" customWidth="1"/>
    <col min="4082" max="4102" width="9.54296875" style="366" customWidth="1"/>
    <col min="4103" max="4103" width="9.453125" style="366" customWidth="1"/>
    <col min="4104" max="4104" width="10.453125" style="366" customWidth="1"/>
    <col min="4105" max="4105" width="1.54296875" style="366" customWidth="1"/>
    <col min="4106" max="4332" width="10.54296875" style="366"/>
    <col min="4333" max="4333" width="1.54296875" style="366" customWidth="1"/>
    <col min="4334" max="4334" width="7.54296875" style="366" customWidth="1"/>
    <col min="4335" max="4335" width="2.54296875" style="366" customWidth="1"/>
    <col min="4336" max="4336" width="22.54296875" style="366" customWidth="1"/>
    <col min="4337" max="4337" width="5.81640625" style="366" customWidth="1"/>
    <col min="4338" max="4358" width="9.54296875" style="366" customWidth="1"/>
    <col min="4359" max="4359" width="9.453125" style="366" customWidth="1"/>
    <col min="4360" max="4360" width="10.453125" style="366" customWidth="1"/>
    <col min="4361" max="4361" width="1.54296875" style="366" customWidth="1"/>
    <col min="4362" max="4588" width="10.54296875" style="366"/>
    <col min="4589" max="4589" width="1.54296875" style="366" customWidth="1"/>
    <col min="4590" max="4590" width="7.54296875" style="366" customWidth="1"/>
    <col min="4591" max="4591" width="2.54296875" style="366" customWidth="1"/>
    <col min="4592" max="4592" width="22.54296875" style="366" customWidth="1"/>
    <col min="4593" max="4593" width="5.81640625" style="366" customWidth="1"/>
    <col min="4594" max="4614" width="9.54296875" style="366" customWidth="1"/>
    <col min="4615" max="4615" width="9.453125" style="366" customWidth="1"/>
    <col min="4616" max="4616" width="10.453125" style="366" customWidth="1"/>
    <col min="4617" max="4617" width="1.54296875" style="366" customWidth="1"/>
    <col min="4618" max="4844" width="10.54296875" style="366"/>
    <col min="4845" max="4845" width="1.54296875" style="366" customWidth="1"/>
    <col min="4846" max="4846" width="7.54296875" style="366" customWidth="1"/>
    <col min="4847" max="4847" width="2.54296875" style="366" customWidth="1"/>
    <col min="4848" max="4848" width="22.54296875" style="366" customWidth="1"/>
    <col min="4849" max="4849" width="5.81640625" style="366" customWidth="1"/>
    <col min="4850" max="4870" width="9.54296875" style="366" customWidth="1"/>
    <col min="4871" max="4871" width="9.453125" style="366" customWidth="1"/>
    <col min="4872" max="4872" width="10.453125" style="366" customWidth="1"/>
    <col min="4873" max="4873" width="1.54296875" style="366" customWidth="1"/>
    <col min="4874" max="5100" width="10.54296875" style="366"/>
    <col min="5101" max="5101" width="1.54296875" style="366" customWidth="1"/>
    <col min="5102" max="5102" width="7.54296875" style="366" customWidth="1"/>
    <col min="5103" max="5103" width="2.54296875" style="366" customWidth="1"/>
    <col min="5104" max="5104" width="22.54296875" style="366" customWidth="1"/>
    <col min="5105" max="5105" width="5.81640625" style="366" customWidth="1"/>
    <col min="5106" max="5126" width="9.54296875" style="366" customWidth="1"/>
    <col min="5127" max="5127" width="9.453125" style="366" customWidth="1"/>
    <col min="5128" max="5128" width="10.453125" style="366" customWidth="1"/>
    <col min="5129" max="5129" width="1.54296875" style="366" customWidth="1"/>
    <col min="5130" max="5356" width="10.54296875" style="366"/>
    <col min="5357" max="5357" width="1.54296875" style="366" customWidth="1"/>
    <col min="5358" max="5358" width="7.54296875" style="366" customWidth="1"/>
    <col min="5359" max="5359" width="2.54296875" style="366" customWidth="1"/>
    <col min="5360" max="5360" width="22.54296875" style="366" customWidth="1"/>
    <col min="5361" max="5361" width="5.81640625" style="366" customWidth="1"/>
    <col min="5362" max="5382" width="9.54296875" style="366" customWidth="1"/>
    <col min="5383" max="5383" width="9.453125" style="366" customWidth="1"/>
    <col min="5384" max="5384" width="10.453125" style="366" customWidth="1"/>
    <col min="5385" max="5385" width="1.54296875" style="366" customWidth="1"/>
    <col min="5386" max="5612" width="10.54296875" style="366"/>
    <col min="5613" max="5613" width="1.54296875" style="366" customWidth="1"/>
    <col min="5614" max="5614" width="7.54296875" style="366" customWidth="1"/>
    <col min="5615" max="5615" width="2.54296875" style="366" customWidth="1"/>
    <col min="5616" max="5616" width="22.54296875" style="366" customWidth="1"/>
    <col min="5617" max="5617" width="5.81640625" style="366" customWidth="1"/>
    <col min="5618" max="5638" width="9.54296875" style="366" customWidth="1"/>
    <col min="5639" max="5639" width="9.453125" style="366" customWidth="1"/>
    <col min="5640" max="5640" width="10.453125" style="366" customWidth="1"/>
    <col min="5641" max="5641" width="1.54296875" style="366" customWidth="1"/>
    <col min="5642" max="5868" width="10.54296875" style="366"/>
    <col min="5869" max="5869" width="1.54296875" style="366" customWidth="1"/>
    <col min="5870" max="5870" width="7.54296875" style="366" customWidth="1"/>
    <col min="5871" max="5871" width="2.54296875" style="366" customWidth="1"/>
    <col min="5872" max="5872" width="22.54296875" style="366" customWidth="1"/>
    <col min="5873" max="5873" width="5.81640625" style="366" customWidth="1"/>
    <col min="5874" max="5894" width="9.54296875" style="366" customWidth="1"/>
    <col min="5895" max="5895" width="9.453125" style="366" customWidth="1"/>
    <col min="5896" max="5896" width="10.453125" style="366" customWidth="1"/>
    <col min="5897" max="5897" width="1.54296875" style="366" customWidth="1"/>
    <col min="5898" max="6124" width="10.54296875" style="366"/>
    <col min="6125" max="6125" width="1.54296875" style="366" customWidth="1"/>
    <col min="6126" max="6126" width="7.54296875" style="366" customWidth="1"/>
    <col min="6127" max="6127" width="2.54296875" style="366" customWidth="1"/>
    <col min="6128" max="6128" width="22.54296875" style="366" customWidth="1"/>
    <col min="6129" max="6129" width="5.81640625" style="366" customWidth="1"/>
    <col min="6130" max="6150" width="9.54296875" style="366" customWidth="1"/>
    <col min="6151" max="6151" width="9.453125" style="366" customWidth="1"/>
    <col min="6152" max="6152" width="10.453125" style="366" customWidth="1"/>
    <col min="6153" max="6153" width="1.54296875" style="366" customWidth="1"/>
    <col min="6154" max="6380" width="10.54296875" style="366"/>
    <col min="6381" max="6381" width="1.54296875" style="366" customWidth="1"/>
    <col min="6382" max="6382" width="7.54296875" style="366" customWidth="1"/>
    <col min="6383" max="6383" width="2.54296875" style="366" customWidth="1"/>
    <col min="6384" max="6384" width="22.54296875" style="366" customWidth="1"/>
    <col min="6385" max="6385" width="5.81640625" style="366" customWidth="1"/>
    <col min="6386" max="6406" width="9.54296875" style="366" customWidth="1"/>
    <col min="6407" max="6407" width="9.453125" style="366" customWidth="1"/>
    <col min="6408" max="6408" width="10.453125" style="366" customWidth="1"/>
    <col min="6409" max="6409" width="1.54296875" style="366" customWidth="1"/>
    <col min="6410" max="6636" width="10.54296875" style="366"/>
    <col min="6637" max="6637" width="1.54296875" style="366" customWidth="1"/>
    <col min="6638" max="6638" width="7.54296875" style="366" customWidth="1"/>
    <col min="6639" max="6639" width="2.54296875" style="366" customWidth="1"/>
    <col min="6640" max="6640" width="22.54296875" style="366" customWidth="1"/>
    <col min="6641" max="6641" width="5.81640625" style="366" customWidth="1"/>
    <col min="6642" max="6662" width="9.54296875" style="366" customWidth="1"/>
    <col min="6663" max="6663" width="9.453125" style="366" customWidth="1"/>
    <col min="6664" max="6664" width="10.453125" style="366" customWidth="1"/>
    <col min="6665" max="6665" width="1.54296875" style="366" customWidth="1"/>
    <col min="6666" max="6892" width="10.54296875" style="366"/>
    <col min="6893" max="6893" width="1.54296875" style="366" customWidth="1"/>
    <col min="6894" max="6894" width="7.54296875" style="366" customWidth="1"/>
    <col min="6895" max="6895" width="2.54296875" style="366" customWidth="1"/>
    <col min="6896" max="6896" width="22.54296875" style="366" customWidth="1"/>
    <col min="6897" max="6897" width="5.81640625" style="366" customWidth="1"/>
    <col min="6898" max="6918" width="9.54296875" style="366" customWidth="1"/>
    <col min="6919" max="6919" width="9.453125" style="366" customWidth="1"/>
    <col min="6920" max="6920" width="10.453125" style="366" customWidth="1"/>
    <col min="6921" max="6921" width="1.54296875" style="366" customWidth="1"/>
    <col min="6922" max="7148" width="10.54296875" style="366"/>
    <col min="7149" max="7149" width="1.54296875" style="366" customWidth="1"/>
    <col min="7150" max="7150" width="7.54296875" style="366" customWidth="1"/>
    <col min="7151" max="7151" width="2.54296875" style="366" customWidth="1"/>
    <col min="7152" max="7152" width="22.54296875" style="366" customWidth="1"/>
    <col min="7153" max="7153" width="5.81640625" style="366" customWidth="1"/>
    <col min="7154" max="7174" width="9.54296875" style="366" customWidth="1"/>
    <col min="7175" max="7175" width="9.453125" style="366" customWidth="1"/>
    <col min="7176" max="7176" width="10.453125" style="366" customWidth="1"/>
    <col min="7177" max="7177" width="1.54296875" style="366" customWidth="1"/>
    <col min="7178" max="7404" width="10.54296875" style="366"/>
    <col min="7405" max="7405" width="1.54296875" style="366" customWidth="1"/>
    <col min="7406" max="7406" width="7.54296875" style="366" customWidth="1"/>
    <col min="7407" max="7407" width="2.54296875" style="366" customWidth="1"/>
    <col min="7408" max="7408" width="22.54296875" style="366" customWidth="1"/>
    <col min="7409" max="7409" width="5.81640625" style="366" customWidth="1"/>
    <col min="7410" max="7430" width="9.54296875" style="366" customWidth="1"/>
    <col min="7431" max="7431" width="9.453125" style="366" customWidth="1"/>
    <col min="7432" max="7432" width="10.453125" style="366" customWidth="1"/>
    <col min="7433" max="7433" width="1.54296875" style="366" customWidth="1"/>
    <col min="7434" max="7660" width="10.54296875" style="366"/>
    <col min="7661" max="7661" width="1.54296875" style="366" customWidth="1"/>
    <col min="7662" max="7662" width="7.54296875" style="366" customWidth="1"/>
    <col min="7663" max="7663" width="2.54296875" style="366" customWidth="1"/>
    <col min="7664" max="7664" width="22.54296875" style="366" customWidth="1"/>
    <col min="7665" max="7665" width="5.81640625" style="366" customWidth="1"/>
    <col min="7666" max="7686" width="9.54296875" style="366" customWidth="1"/>
    <col min="7687" max="7687" width="9.453125" style="366" customWidth="1"/>
    <col min="7688" max="7688" width="10.453125" style="366" customWidth="1"/>
    <col min="7689" max="7689" width="1.54296875" style="366" customWidth="1"/>
    <col min="7690" max="7916" width="10.54296875" style="366"/>
    <col min="7917" max="7917" width="1.54296875" style="366" customWidth="1"/>
    <col min="7918" max="7918" width="7.54296875" style="366" customWidth="1"/>
    <col min="7919" max="7919" width="2.54296875" style="366" customWidth="1"/>
    <col min="7920" max="7920" width="22.54296875" style="366" customWidth="1"/>
    <col min="7921" max="7921" width="5.81640625" style="366" customWidth="1"/>
    <col min="7922" max="7942" width="9.54296875" style="366" customWidth="1"/>
    <col min="7943" max="7943" width="9.453125" style="366" customWidth="1"/>
    <col min="7944" max="7944" width="10.453125" style="366" customWidth="1"/>
    <col min="7945" max="7945" width="1.54296875" style="366" customWidth="1"/>
    <col min="7946" max="8172" width="10.54296875" style="366"/>
    <col min="8173" max="8173" width="1.54296875" style="366" customWidth="1"/>
    <col min="8174" max="8174" width="7.54296875" style="366" customWidth="1"/>
    <col min="8175" max="8175" width="2.54296875" style="366" customWidth="1"/>
    <col min="8176" max="8176" width="22.54296875" style="366" customWidth="1"/>
    <col min="8177" max="8177" width="5.81640625" style="366" customWidth="1"/>
    <col min="8178" max="8198" width="9.54296875" style="366" customWidth="1"/>
    <col min="8199" max="8199" width="9.453125" style="366" customWidth="1"/>
    <col min="8200" max="8200" width="10.453125" style="366" customWidth="1"/>
    <col min="8201" max="8201" width="1.54296875" style="366" customWidth="1"/>
    <col min="8202" max="8428" width="10.54296875" style="366"/>
    <col min="8429" max="8429" width="1.54296875" style="366" customWidth="1"/>
    <col min="8430" max="8430" width="7.54296875" style="366" customWidth="1"/>
    <col min="8431" max="8431" width="2.54296875" style="366" customWidth="1"/>
    <col min="8432" max="8432" width="22.54296875" style="366" customWidth="1"/>
    <col min="8433" max="8433" width="5.81640625" style="366" customWidth="1"/>
    <col min="8434" max="8454" width="9.54296875" style="366" customWidth="1"/>
    <col min="8455" max="8455" width="9.453125" style="366" customWidth="1"/>
    <col min="8456" max="8456" width="10.453125" style="366" customWidth="1"/>
    <col min="8457" max="8457" width="1.54296875" style="366" customWidth="1"/>
    <col min="8458" max="8684" width="10.54296875" style="366"/>
    <col min="8685" max="8685" width="1.54296875" style="366" customWidth="1"/>
    <col min="8686" max="8686" width="7.54296875" style="366" customWidth="1"/>
    <col min="8687" max="8687" width="2.54296875" style="366" customWidth="1"/>
    <col min="8688" max="8688" width="22.54296875" style="366" customWidth="1"/>
    <col min="8689" max="8689" width="5.81640625" style="366" customWidth="1"/>
    <col min="8690" max="8710" width="9.54296875" style="366" customWidth="1"/>
    <col min="8711" max="8711" width="9.453125" style="366" customWidth="1"/>
    <col min="8712" max="8712" width="10.453125" style="366" customWidth="1"/>
    <col min="8713" max="8713" width="1.54296875" style="366" customWidth="1"/>
    <col min="8714" max="8940" width="10.54296875" style="366"/>
    <col min="8941" max="8941" width="1.54296875" style="366" customWidth="1"/>
    <col min="8942" max="8942" width="7.54296875" style="366" customWidth="1"/>
    <col min="8943" max="8943" width="2.54296875" style="366" customWidth="1"/>
    <col min="8944" max="8944" width="22.54296875" style="366" customWidth="1"/>
    <col min="8945" max="8945" width="5.81640625" style="366" customWidth="1"/>
    <col min="8946" max="8966" width="9.54296875" style="366" customWidth="1"/>
    <col min="8967" max="8967" width="9.453125" style="366" customWidth="1"/>
    <col min="8968" max="8968" width="10.453125" style="366" customWidth="1"/>
    <col min="8969" max="8969" width="1.54296875" style="366" customWidth="1"/>
    <col min="8970" max="9196" width="10.54296875" style="366"/>
    <col min="9197" max="9197" width="1.54296875" style="366" customWidth="1"/>
    <col min="9198" max="9198" width="7.54296875" style="366" customWidth="1"/>
    <col min="9199" max="9199" width="2.54296875" style="366" customWidth="1"/>
    <col min="9200" max="9200" width="22.54296875" style="366" customWidth="1"/>
    <col min="9201" max="9201" width="5.81640625" style="366" customWidth="1"/>
    <col min="9202" max="9222" width="9.54296875" style="366" customWidth="1"/>
    <col min="9223" max="9223" width="9.453125" style="366" customWidth="1"/>
    <col min="9224" max="9224" width="10.453125" style="366" customWidth="1"/>
    <col min="9225" max="9225" width="1.54296875" style="366" customWidth="1"/>
    <col min="9226" max="9452" width="10.54296875" style="366"/>
    <col min="9453" max="9453" width="1.54296875" style="366" customWidth="1"/>
    <col min="9454" max="9454" width="7.54296875" style="366" customWidth="1"/>
    <col min="9455" max="9455" width="2.54296875" style="366" customWidth="1"/>
    <col min="9456" max="9456" width="22.54296875" style="366" customWidth="1"/>
    <col min="9457" max="9457" width="5.81640625" style="366" customWidth="1"/>
    <col min="9458" max="9478" width="9.54296875" style="366" customWidth="1"/>
    <col min="9479" max="9479" width="9.453125" style="366" customWidth="1"/>
    <col min="9480" max="9480" width="10.453125" style="366" customWidth="1"/>
    <col min="9481" max="9481" width="1.54296875" style="366" customWidth="1"/>
    <col min="9482" max="9708" width="10.54296875" style="366"/>
    <col min="9709" max="9709" width="1.54296875" style="366" customWidth="1"/>
    <col min="9710" max="9710" width="7.54296875" style="366" customWidth="1"/>
    <col min="9711" max="9711" width="2.54296875" style="366" customWidth="1"/>
    <col min="9712" max="9712" width="22.54296875" style="366" customWidth="1"/>
    <col min="9713" max="9713" width="5.81640625" style="366" customWidth="1"/>
    <col min="9714" max="9734" width="9.54296875" style="366" customWidth="1"/>
    <col min="9735" max="9735" width="9.453125" style="366" customWidth="1"/>
    <col min="9736" max="9736" width="10.453125" style="366" customWidth="1"/>
    <col min="9737" max="9737" width="1.54296875" style="366" customWidth="1"/>
    <col min="9738" max="9964" width="10.54296875" style="366"/>
    <col min="9965" max="9965" width="1.54296875" style="366" customWidth="1"/>
    <col min="9966" max="9966" width="7.54296875" style="366" customWidth="1"/>
    <col min="9967" max="9967" width="2.54296875" style="366" customWidth="1"/>
    <col min="9968" max="9968" width="22.54296875" style="366" customWidth="1"/>
    <col min="9969" max="9969" width="5.81640625" style="366" customWidth="1"/>
    <col min="9970" max="9990" width="9.54296875" style="366" customWidth="1"/>
    <col min="9991" max="9991" width="9.453125" style="366" customWidth="1"/>
    <col min="9992" max="9992" width="10.453125" style="366" customWidth="1"/>
    <col min="9993" max="9993" width="1.54296875" style="366" customWidth="1"/>
    <col min="9994" max="10220" width="10.54296875" style="366"/>
    <col min="10221" max="10221" width="1.54296875" style="366" customWidth="1"/>
    <col min="10222" max="10222" width="7.54296875" style="366" customWidth="1"/>
    <col min="10223" max="10223" width="2.54296875" style="366" customWidth="1"/>
    <col min="10224" max="10224" width="22.54296875" style="366" customWidth="1"/>
    <col min="10225" max="10225" width="5.81640625" style="366" customWidth="1"/>
    <col min="10226" max="10246" width="9.54296875" style="366" customWidth="1"/>
    <col min="10247" max="10247" width="9.453125" style="366" customWidth="1"/>
    <col min="10248" max="10248" width="10.453125" style="366" customWidth="1"/>
    <col min="10249" max="10249" width="1.54296875" style="366" customWidth="1"/>
    <col min="10250" max="10476" width="10.54296875" style="366"/>
    <col min="10477" max="10477" width="1.54296875" style="366" customWidth="1"/>
    <col min="10478" max="10478" width="7.54296875" style="366" customWidth="1"/>
    <col min="10479" max="10479" width="2.54296875" style="366" customWidth="1"/>
    <col min="10480" max="10480" width="22.54296875" style="366" customWidth="1"/>
    <col min="10481" max="10481" width="5.81640625" style="366" customWidth="1"/>
    <col min="10482" max="10502" width="9.54296875" style="366" customWidth="1"/>
    <col min="10503" max="10503" width="9.453125" style="366" customWidth="1"/>
    <col min="10504" max="10504" width="10.453125" style="366" customWidth="1"/>
    <col min="10505" max="10505" width="1.54296875" style="366" customWidth="1"/>
    <col min="10506" max="10732" width="10.54296875" style="366"/>
    <col min="10733" max="10733" width="1.54296875" style="366" customWidth="1"/>
    <col min="10734" max="10734" width="7.54296875" style="366" customWidth="1"/>
    <col min="10735" max="10735" width="2.54296875" style="366" customWidth="1"/>
    <col min="10736" max="10736" width="22.54296875" style="366" customWidth="1"/>
    <col min="10737" max="10737" width="5.81640625" style="366" customWidth="1"/>
    <col min="10738" max="10758" width="9.54296875" style="366" customWidth="1"/>
    <col min="10759" max="10759" width="9.453125" style="366" customWidth="1"/>
    <col min="10760" max="10760" width="10.453125" style="366" customWidth="1"/>
    <col min="10761" max="10761" width="1.54296875" style="366" customWidth="1"/>
    <col min="10762" max="10988" width="10.54296875" style="366"/>
    <col min="10989" max="10989" width="1.54296875" style="366" customWidth="1"/>
    <col min="10990" max="10990" width="7.54296875" style="366" customWidth="1"/>
    <col min="10991" max="10991" width="2.54296875" style="366" customWidth="1"/>
    <col min="10992" max="10992" width="22.54296875" style="366" customWidth="1"/>
    <col min="10993" max="10993" width="5.81640625" style="366" customWidth="1"/>
    <col min="10994" max="11014" width="9.54296875" style="366" customWidth="1"/>
    <col min="11015" max="11015" width="9.453125" style="366" customWidth="1"/>
    <col min="11016" max="11016" width="10.453125" style="366" customWidth="1"/>
    <col min="11017" max="11017" width="1.54296875" style="366" customWidth="1"/>
    <col min="11018" max="11244" width="10.54296875" style="366"/>
    <col min="11245" max="11245" width="1.54296875" style="366" customWidth="1"/>
    <col min="11246" max="11246" width="7.54296875" style="366" customWidth="1"/>
    <col min="11247" max="11247" width="2.54296875" style="366" customWidth="1"/>
    <col min="11248" max="11248" width="22.54296875" style="366" customWidth="1"/>
    <col min="11249" max="11249" width="5.81640625" style="366" customWidth="1"/>
    <col min="11250" max="11270" width="9.54296875" style="366" customWidth="1"/>
    <col min="11271" max="11271" width="9.453125" style="366" customWidth="1"/>
    <col min="11272" max="11272" width="10.453125" style="366" customWidth="1"/>
    <col min="11273" max="11273" width="1.54296875" style="366" customWidth="1"/>
    <col min="11274" max="11500" width="10.54296875" style="366"/>
    <col min="11501" max="11501" width="1.54296875" style="366" customWidth="1"/>
    <col min="11502" max="11502" width="7.54296875" style="366" customWidth="1"/>
    <col min="11503" max="11503" width="2.54296875" style="366" customWidth="1"/>
    <col min="11504" max="11504" width="22.54296875" style="366" customWidth="1"/>
    <col min="11505" max="11505" width="5.81640625" style="366" customWidth="1"/>
    <col min="11506" max="11526" width="9.54296875" style="366" customWidth="1"/>
    <col min="11527" max="11527" width="9.453125" style="366" customWidth="1"/>
    <col min="11528" max="11528" width="10.453125" style="366" customWidth="1"/>
    <col min="11529" max="11529" width="1.54296875" style="366" customWidth="1"/>
    <col min="11530" max="11756" width="10.54296875" style="366"/>
    <col min="11757" max="11757" width="1.54296875" style="366" customWidth="1"/>
    <col min="11758" max="11758" width="7.54296875" style="366" customWidth="1"/>
    <col min="11759" max="11759" width="2.54296875" style="366" customWidth="1"/>
    <col min="11760" max="11760" width="22.54296875" style="366" customWidth="1"/>
    <col min="11761" max="11761" width="5.81640625" style="366" customWidth="1"/>
    <col min="11762" max="11782" width="9.54296875" style="366" customWidth="1"/>
    <col min="11783" max="11783" width="9.453125" style="366" customWidth="1"/>
    <col min="11784" max="11784" width="10.453125" style="366" customWidth="1"/>
    <col min="11785" max="11785" width="1.54296875" style="366" customWidth="1"/>
    <col min="11786" max="12012" width="10.54296875" style="366"/>
    <col min="12013" max="12013" width="1.54296875" style="366" customWidth="1"/>
    <col min="12014" max="12014" width="7.54296875" style="366" customWidth="1"/>
    <col min="12015" max="12015" width="2.54296875" style="366" customWidth="1"/>
    <col min="12016" max="12016" width="22.54296875" style="366" customWidth="1"/>
    <col min="12017" max="12017" width="5.81640625" style="366" customWidth="1"/>
    <col min="12018" max="12038" width="9.54296875" style="366" customWidth="1"/>
    <col min="12039" max="12039" width="9.453125" style="366" customWidth="1"/>
    <col min="12040" max="12040" width="10.453125" style="366" customWidth="1"/>
    <col min="12041" max="12041" width="1.54296875" style="366" customWidth="1"/>
    <col min="12042" max="12268" width="10.54296875" style="366"/>
    <col min="12269" max="12269" width="1.54296875" style="366" customWidth="1"/>
    <col min="12270" max="12270" width="7.54296875" style="366" customWidth="1"/>
    <col min="12271" max="12271" width="2.54296875" style="366" customWidth="1"/>
    <col min="12272" max="12272" width="22.54296875" style="366" customWidth="1"/>
    <col min="12273" max="12273" width="5.81640625" style="366" customWidth="1"/>
    <col min="12274" max="12294" width="9.54296875" style="366" customWidth="1"/>
    <col min="12295" max="12295" width="9.453125" style="366" customWidth="1"/>
    <col min="12296" max="12296" width="10.453125" style="366" customWidth="1"/>
    <col min="12297" max="12297" width="1.54296875" style="366" customWidth="1"/>
    <col min="12298" max="12524" width="10.54296875" style="366"/>
    <col min="12525" max="12525" width="1.54296875" style="366" customWidth="1"/>
    <col min="12526" max="12526" width="7.54296875" style="366" customWidth="1"/>
    <col min="12527" max="12527" width="2.54296875" style="366" customWidth="1"/>
    <col min="12528" max="12528" width="22.54296875" style="366" customWidth="1"/>
    <col min="12529" max="12529" width="5.81640625" style="366" customWidth="1"/>
    <col min="12530" max="12550" width="9.54296875" style="366" customWidth="1"/>
    <col min="12551" max="12551" width="9.453125" style="366" customWidth="1"/>
    <col min="12552" max="12552" width="10.453125" style="366" customWidth="1"/>
    <col min="12553" max="12553" width="1.54296875" style="366" customWidth="1"/>
    <col min="12554" max="12780" width="10.54296875" style="366"/>
    <col min="12781" max="12781" width="1.54296875" style="366" customWidth="1"/>
    <col min="12782" max="12782" width="7.54296875" style="366" customWidth="1"/>
    <col min="12783" max="12783" width="2.54296875" style="366" customWidth="1"/>
    <col min="12784" max="12784" width="22.54296875" style="366" customWidth="1"/>
    <col min="12785" max="12785" width="5.81640625" style="366" customWidth="1"/>
    <col min="12786" max="12806" width="9.54296875" style="366" customWidth="1"/>
    <col min="12807" max="12807" width="9.453125" style="366" customWidth="1"/>
    <col min="12808" max="12808" width="10.453125" style="366" customWidth="1"/>
    <col min="12809" max="12809" width="1.54296875" style="366" customWidth="1"/>
    <col min="12810" max="13036" width="10.54296875" style="366"/>
    <col min="13037" max="13037" width="1.54296875" style="366" customWidth="1"/>
    <col min="13038" max="13038" width="7.54296875" style="366" customWidth="1"/>
    <col min="13039" max="13039" width="2.54296875" style="366" customWidth="1"/>
    <col min="13040" max="13040" width="22.54296875" style="366" customWidth="1"/>
    <col min="13041" max="13041" width="5.81640625" style="366" customWidth="1"/>
    <col min="13042" max="13062" width="9.54296875" style="366" customWidth="1"/>
    <col min="13063" max="13063" width="9.453125" style="366" customWidth="1"/>
    <col min="13064" max="13064" width="10.453125" style="366" customWidth="1"/>
    <col min="13065" max="13065" width="1.54296875" style="366" customWidth="1"/>
    <col min="13066" max="13292" width="10.54296875" style="366"/>
    <col min="13293" max="13293" width="1.54296875" style="366" customWidth="1"/>
    <col min="13294" max="13294" width="7.54296875" style="366" customWidth="1"/>
    <col min="13295" max="13295" width="2.54296875" style="366" customWidth="1"/>
    <col min="13296" max="13296" width="22.54296875" style="366" customWidth="1"/>
    <col min="13297" max="13297" width="5.81640625" style="366" customWidth="1"/>
    <col min="13298" max="13318" width="9.54296875" style="366" customWidth="1"/>
    <col min="13319" max="13319" width="9.453125" style="366" customWidth="1"/>
    <col min="13320" max="13320" width="10.453125" style="366" customWidth="1"/>
    <col min="13321" max="13321" width="1.54296875" style="366" customWidth="1"/>
    <col min="13322" max="13548" width="10.54296875" style="366"/>
    <col min="13549" max="13549" width="1.54296875" style="366" customWidth="1"/>
    <col min="13550" max="13550" width="7.54296875" style="366" customWidth="1"/>
    <col min="13551" max="13551" width="2.54296875" style="366" customWidth="1"/>
    <col min="13552" max="13552" width="22.54296875" style="366" customWidth="1"/>
    <col min="13553" max="13553" width="5.81640625" style="366" customWidth="1"/>
    <col min="13554" max="13574" width="9.54296875" style="366" customWidth="1"/>
    <col min="13575" max="13575" width="9.453125" style="366" customWidth="1"/>
    <col min="13576" max="13576" width="10.453125" style="366" customWidth="1"/>
    <col min="13577" max="13577" width="1.54296875" style="366" customWidth="1"/>
    <col min="13578" max="13804" width="10.54296875" style="366"/>
    <col min="13805" max="13805" width="1.54296875" style="366" customWidth="1"/>
    <col min="13806" max="13806" width="7.54296875" style="366" customWidth="1"/>
    <col min="13807" max="13807" width="2.54296875" style="366" customWidth="1"/>
    <col min="13808" max="13808" width="22.54296875" style="366" customWidth="1"/>
    <col min="13809" max="13809" width="5.81640625" style="366" customWidth="1"/>
    <col min="13810" max="13830" width="9.54296875" style="366" customWidth="1"/>
    <col min="13831" max="13831" width="9.453125" style="366" customWidth="1"/>
    <col min="13832" max="13832" width="10.453125" style="366" customWidth="1"/>
    <col min="13833" max="13833" width="1.54296875" style="366" customWidth="1"/>
    <col min="13834" max="14060" width="10.54296875" style="366"/>
    <col min="14061" max="14061" width="1.54296875" style="366" customWidth="1"/>
    <col min="14062" max="14062" width="7.54296875" style="366" customWidth="1"/>
    <col min="14063" max="14063" width="2.54296875" style="366" customWidth="1"/>
    <col min="14064" max="14064" width="22.54296875" style="366" customWidth="1"/>
    <col min="14065" max="14065" width="5.81640625" style="366" customWidth="1"/>
    <col min="14066" max="14086" width="9.54296875" style="366" customWidth="1"/>
    <col min="14087" max="14087" width="9.453125" style="366" customWidth="1"/>
    <col min="14088" max="14088" width="10.453125" style="366" customWidth="1"/>
    <col min="14089" max="14089" width="1.54296875" style="366" customWidth="1"/>
    <col min="14090" max="14316" width="10.54296875" style="366"/>
    <col min="14317" max="14317" width="1.54296875" style="366" customWidth="1"/>
    <col min="14318" max="14318" width="7.54296875" style="366" customWidth="1"/>
    <col min="14319" max="14319" width="2.54296875" style="366" customWidth="1"/>
    <col min="14320" max="14320" width="22.54296875" style="366" customWidth="1"/>
    <col min="14321" max="14321" width="5.81640625" style="366" customWidth="1"/>
    <col min="14322" max="14342" width="9.54296875" style="366" customWidth="1"/>
    <col min="14343" max="14343" width="9.453125" style="366" customWidth="1"/>
    <col min="14344" max="14344" width="10.453125" style="366" customWidth="1"/>
    <col min="14345" max="14345" width="1.54296875" style="366" customWidth="1"/>
    <col min="14346" max="14572" width="10.54296875" style="366"/>
    <col min="14573" max="14573" width="1.54296875" style="366" customWidth="1"/>
    <col min="14574" max="14574" width="7.54296875" style="366" customWidth="1"/>
    <col min="14575" max="14575" width="2.54296875" style="366" customWidth="1"/>
    <col min="14576" max="14576" width="22.54296875" style="366" customWidth="1"/>
    <col min="14577" max="14577" width="5.81640625" style="366" customWidth="1"/>
    <col min="14578" max="14598" width="9.54296875" style="366" customWidth="1"/>
    <col min="14599" max="14599" width="9.453125" style="366" customWidth="1"/>
    <col min="14600" max="14600" width="10.453125" style="366" customWidth="1"/>
    <col min="14601" max="14601" width="1.54296875" style="366" customWidth="1"/>
    <col min="14602" max="14828" width="10.54296875" style="366"/>
    <col min="14829" max="14829" width="1.54296875" style="366" customWidth="1"/>
    <col min="14830" max="14830" width="7.54296875" style="366" customWidth="1"/>
    <col min="14831" max="14831" width="2.54296875" style="366" customWidth="1"/>
    <col min="14832" max="14832" width="22.54296875" style="366" customWidth="1"/>
    <col min="14833" max="14833" width="5.81640625" style="366" customWidth="1"/>
    <col min="14834" max="14854" width="9.54296875" style="366" customWidth="1"/>
    <col min="14855" max="14855" width="9.453125" style="366" customWidth="1"/>
    <col min="14856" max="14856" width="10.453125" style="366" customWidth="1"/>
    <col min="14857" max="14857" width="1.54296875" style="366" customWidth="1"/>
    <col min="14858" max="15084" width="10.54296875" style="366"/>
    <col min="15085" max="15085" width="1.54296875" style="366" customWidth="1"/>
    <col min="15086" max="15086" width="7.54296875" style="366" customWidth="1"/>
    <col min="15087" max="15087" width="2.54296875" style="366" customWidth="1"/>
    <col min="15088" max="15088" width="22.54296875" style="366" customWidth="1"/>
    <col min="15089" max="15089" width="5.81640625" style="366" customWidth="1"/>
    <col min="15090" max="15110" width="9.54296875" style="366" customWidth="1"/>
    <col min="15111" max="15111" width="9.453125" style="366" customWidth="1"/>
    <col min="15112" max="15112" width="10.453125" style="366" customWidth="1"/>
    <col min="15113" max="15113" width="1.54296875" style="366" customWidth="1"/>
    <col min="15114" max="15340" width="10.54296875" style="366"/>
    <col min="15341" max="15341" width="1.54296875" style="366" customWidth="1"/>
    <col min="15342" max="15342" width="7.54296875" style="366" customWidth="1"/>
    <col min="15343" max="15343" width="2.54296875" style="366" customWidth="1"/>
    <col min="15344" max="15344" width="22.54296875" style="366" customWidth="1"/>
    <col min="15345" max="15345" width="5.81640625" style="366" customWidth="1"/>
    <col min="15346" max="15366" width="9.54296875" style="366" customWidth="1"/>
    <col min="15367" max="15367" width="9.453125" style="366" customWidth="1"/>
    <col min="15368" max="15368" width="10.453125" style="366" customWidth="1"/>
    <col min="15369" max="15369" width="1.54296875" style="366" customWidth="1"/>
    <col min="15370" max="15596" width="10.54296875" style="366"/>
    <col min="15597" max="15597" width="1.54296875" style="366" customWidth="1"/>
    <col min="15598" max="15598" width="7.54296875" style="366" customWidth="1"/>
    <col min="15599" max="15599" width="2.54296875" style="366" customWidth="1"/>
    <col min="15600" max="15600" width="22.54296875" style="366" customWidth="1"/>
    <col min="15601" max="15601" width="5.81640625" style="366" customWidth="1"/>
    <col min="15602" max="15622" width="9.54296875" style="366" customWidth="1"/>
    <col min="15623" max="15623" width="9.453125" style="366" customWidth="1"/>
    <col min="15624" max="15624" width="10.453125" style="366" customWidth="1"/>
    <col min="15625" max="15625" width="1.54296875" style="366" customWidth="1"/>
    <col min="15626" max="15852" width="10.54296875" style="366"/>
    <col min="15853" max="15853" width="1.54296875" style="366" customWidth="1"/>
    <col min="15854" max="15854" width="7.54296875" style="366" customWidth="1"/>
    <col min="15855" max="15855" width="2.54296875" style="366" customWidth="1"/>
    <col min="15856" max="15856" width="22.54296875" style="366" customWidth="1"/>
    <col min="15857" max="15857" width="5.81640625" style="366" customWidth="1"/>
    <col min="15858" max="15878" width="9.54296875" style="366" customWidth="1"/>
    <col min="15879" max="15879" width="9.453125" style="366" customWidth="1"/>
    <col min="15880" max="15880" width="10.453125" style="366" customWidth="1"/>
    <col min="15881" max="15881" width="1.54296875" style="366" customWidth="1"/>
    <col min="15882" max="16108" width="10.54296875" style="366"/>
    <col min="16109" max="16109" width="1.54296875" style="366" customWidth="1"/>
    <col min="16110" max="16110" width="7.54296875" style="366" customWidth="1"/>
    <col min="16111" max="16111" width="2.54296875" style="366" customWidth="1"/>
    <col min="16112" max="16112" width="22.54296875" style="366" customWidth="1"/>
    <col min="16113" max="16113" width="5.81640625" style="366" customWidth="1"/>
    <col min="16114" max="16134" width="9.54296875" style="366" customWidth="1"/>
    <col min="16135" max="16135" width="9.453125" style="366" customWidth="1"/>
    <col min="16136" max="16136" width="10.453125" style="366" customWidth="1"/>
    <col min="16137" max="16137" width="1.54296875" style="366" customWidth="1"/>
    <col min="16138" max="16384" width="10.54296875" style="366"/>
  </cols>
  <sheetData>
    <row r="3" spans="2:15">
      <c r="B3" s="14" t="s">
        <v>687</v>
      </c>
    </row>
    <row r="4" spans="2:15">
      <c r="B4" s="366" t="s">
        <v>793</v>
      </c>
    </row>
    <row r="8" spans="2:15" ht="20.149999999999999" customHeight="1" thickBot="1">
      <c r="B8" s="367"/>
      <c r="C8" s="367"/>
      <c r="D8" s="368"/>
      <c r="E8" s="369"/>
      <c r="F8" s="367"/>
      <c r="G8" s="367"/>
      <c r="H8" s="367"/>
      <c r="I8" s="367"/>
      <c r="J8" s="367"/>
      <c r="K8" s="367"/>
      <c r="L8" s="367"/>
      <c r="M8" s="478" t="s">
        <v>773</v>
      </c>
    </row>
    <row r="9" spans="2:15" ht="26.25" customHeight="1">
      <c r="B9" s="371" t="s">
        <v>275</v>
      </c>
      <c r="C9" s="372" t="s">
        <v>688</v>
      </c>
      <c r="D9" s="373" t="s">
        <v>277</v>
      </c>
      <c r="E9" s="374" t="s">
        <v>278</v>
      </c>
      <c r="F9" s="1489" t="s">
        <v>794</v>
      </c>
      <c r="G9" s="1491" t="s">
        <v>795</v>
      </c>
      <c r="H9" s="1493" t="s">
        <v>796</v>
      </c>
      <c r="I9" s="1491" t="s">
        <v>795</v>
      </c>
      <c r="J9" s="1493" t="s">
        <v>797</v>
      </c>
      <c r="K9" s="1491" t="s">
        <v>795</v>
      </c>
      <c r="L9" s="1485" t="s">
        <v>798</v>
      </c>
      <c r="M9" s="1487" t="s">
        <v>795</v>
      </c>
      <c r="O9" s="858" t="s">
        <v>799</v>
      </c>
    </row>
    <row r="10" spans="2:15" ht="26.25" customHeight="1" thickBot="1">
      <c r="B10" s="381"/>
      <c r="C10" s="382" t="s">
        <v>693</v>
      </c>
      <c r="D10" s="383"/>
      <c r="E10" s="384"/>
      <c r="F10" s="1490"/>
      <c r="G10" s="1492"/>
      <c r="H10" s="1494"/>
      <c r="I10" s="1492"/>
      <c r="J10" s="1494"/>
      <c r="K10" s="1492"/>
      <c r="L10" s="1486"/>
      <c r="M10" s="1488"/>
    </row>
    <row r="11" spans="2:15" ht="12.65" customHeight="1">
      <c r="B11" s="393"/>
      <c r="C11" s="394"/>
      <c r="D11" s="395" t="s">
        <v>399</v>
      </c>
      <c r="E11" s="396" t="s">
        <v>700</v>
      </c>
      <c r="F11" s="839">
        <v>0</v>
      </c>
      <c r="G11" s="839">
        <v>2</v>
      </c>
      <c r="H11" s="839">
        <v>0</v>
      </c>
      <c r="I11" s="839">
        <v>2</v>
      </c>
      <c r="J11" s="839">
        <v>0</v>
      </c>
      <c r="K11" s="839">
        <v>2</v>
      </c>
      <c r="L11" s="839">
        <v>0</v>
      </c>
      <c r="M11" s="842">
        <v>2</v>
      </c>
    </row>
    <row r="12" spans="2:15" ht="12" customHeight="1">
      <c r="B12" s="406"/>
      <c r="C12" s="407">
        <v>1</v>
      </c>
      <c r="D12" s="408" t="s">
        <v>145</v>
      </c>
      <c r="E12" s="409" t="s">
        <v>287</v>
      </c>
      <c r="F12" s="845">
        <v>0</v>
      </c>
      <c r="G12" s="845">
        <v>0</v>
      </c>
      <c r="H12" s="845">
        <v>0</v>
      </c>
      <c r="I12" s="845">
        <v>0</v>
      </c>
      <c r="J12" s="845">
        <v>0</v>
      </c>
      <c r="K12" s="845">
        <v>0</v>
      </c>
      <c r="L12" s="845">
        <v>0</v>
      </c>
      <c r="M12" s="846">
        <v>0</v>
      </c>
    </row>
    <row r="13" spans="2:15" ht="12" customHeight="1">
      <c r="B13" s="406" t="s">
        <v>701</v>
      </c>
      <c r="C13" s="407">
        <v>2</v>
      </c>
      <c r="D13" s="408" t="s">
        <v>146</v>
      </c>
      <c r="E13" s="409" t="s">
        <v>288</v>
      </c>
      <c r="F13" s="845">
        <v>0</v>
      </c>
      <c r="G13" s="845">
        <v>0</v>
      </c>
      <c r="H13" s="845">
        <v>0</v>
      </c>
      <c r="I13" s="845">
        <v>0</v>
      </c>
      <c r="J13" s="845">
        <v>0</v>
      </c>
      <c r="K13" s="845">
        <v>0</v>
      </c>
      <c r="L13" s="845">
        <v>0</v>
      </c>
      <c r="M13" s="846">
        <v>0</v>
      </c>
    </row>
    <row r="14" spans="2:15" ht="12" customHeight="1">
      <c r="B14" s="406"/>
      <c r="C14" s="407">
        <v>3</v>
      </c>
      <c r="D14" s="408" t="s">
        <v>702</v>
      </c>
      <c r="E14" s="409" t="s">
        <v>703</v>
      </c>
      <c r="F14" s="845">
        <v>0</v>
      </c>
      <c r="G14" s="845">
        <v>0</v>
      </c>
      <c r="H14" s="845">
        <v>0</v>
      </c>
      <c r="I14" s="845">
        <v>0</v>
      </c>
      <c r="J14" s="845">
        <v>0</v>
      </c>
      <c r="K14" s="845">
        <v>0</v>
      </c>
      <c r="L14" s="845">
        <v>0</v>
      </c>
      <c r="M14" s="846">
        <v>0</v>
      </c>
    </row>
    <row r="15" spans="2:15" ht="12" customHeight="1">
      <c r="B15" s="420"/>
      <c r="C15" s="407">
        <v>4</v>
      </c>
      <c r="D15" s="408" t="s">
        <v>406</v>
      </c>
      <c r="E15" s="409"/>
      <c r="F15" s="845">
        <v>0</v>
      </c>
      <c r="G15" s="845">
        <v>0</v>
      </c>
      <c r="H15" s="845">
        <v>0</v>
      </c>
      <c r="I15" s="845">
        <v>0</v>
      </c>
      <c r="J15" s="845">
        <v>0</v>
      </c>
      <c r="K15" s="845">
        <v>0</v>
      </c>
      <c r="L15" s="845">
        <v>0</v>
      </c>
      <c r="M15" s="846">
        <v>0</v>
      </c>
    </row>
    <row r="16" spans="2:15" ht="12" customHeight="1">
      <c r="B16" s="421"/>
      <c r="C16" s="422"/>
      <c r="D16" s="423" t="s">
        <v>290</v>
      </c>
      <c r="E16" s="424" t="s">
        <v>704</v>
      </c>
      <c r="F16" s="839">
        <v>0</v>
      </c>
      <c r="G16" s="839">
        <v>2</v>
      </c>
      <c r="H16" s="839">
        <v>0</v>
      </c>
      <c r="I16" s="839">
        <v>2</v>
      </c>
      <c r="J16" s="839">
        <v>0</v>
      </c>
      <c r="K16" s="839">
        <v>2</v>
      </c>
      <c r="L16" s="839">
        <v>0</v>
      </c>
      <c r="M16" s="842">
        <v>2</v>
      </c>
    </row>
    <row r="17" spans="2:13" ht="12" customHeight="1">
      <c r="B17" s="433" t="s">
        <v>705</v>
      </c>
      <c r="C17" s="407">
        <v>5</v>
      </c>
      <c r="D17" s="408" t="s">
        <v>706</v>
      </c>
      <c r="E17" s="409" t="s">
        <v>707</v>
      </c>
      <c r="F17" s="845">
        <v>0</v>
      </c>
      <c r="G17" s="845">
        <v>0</v>
      </c>
      <c r="H17" s="845">
        <v>0</v>
      </c>
      <c r="I17" s="845">
        <v>0</v>
      </c>
      <c r="J17" s="845">
        <v>0</v>
      </c>
      <c r="K17" s="845">
        <v>0</v>
      </c>
      <c r="L17" s="845">
        <v>0</v>
      </c>
      <c r="M17" s="846">
        <v>0</v>
      </c>
    </row>
    <row r="18" spans="2:13" ht="12" customHeight="1">
      <c r="B18" s="434"/>
      <c r="C18" s="407">
        <v>6</v>
      </c>
      <c r="D18" s="408" t="s">
        <v>150</v>
      </c>
      <c r="E18" s="409" t="s">
        <v>708</v>
      </c>
      <c r="F18" s="845">
        <v>0</v>
      </c>
      <c r="G18" s="845">
        <v>0</v>
      </c>
      <c r="H18" s="845">
        <v>0</v>
      </c>
      <c r="I18" s="845">
        <v>0</v>
      </c>
      <c r="J18" s="845">
        <v>0</v>
      </c>
      <c r="K18" s="845">
        <v>0</v>
      </c>
      <c r="L18" s="845">
        <v>0</v>
      </c>
      <c r="M18" s="846">
        <v>0</v>
      </c>
    </row>
    <row r="19" spans="2:13" ht="12" customHeight="1">
      <c r="B19" s="435" t="s">
        <v>230</v>
      </c>
      <c r="C19" s="422">
        <v>7</v>
      </c>
      <c r="D19" s="423" t="s">
        <v>409</v>
      </c>
      <c r="E19" s="847" t="s">
        <v>709</v>
      </c>
      <c r="F19" s="856">
        <v>0</v>
      </c>
      <c r="G19" s="840">
        <v>2</v>
      </c>
      <c r="H19" s="840">
        <v>0</v>
      </c>
      <c r="I19" s="840">
        <v>2</v>
      </c>
      <c r="J19" s="840">
        <v>0</v>
      </c>
      <c r="K19" s="840">
        <v>2</v>
      </c>
      <c r="L19" s="840">
        <v>0</v>
      </c>
      <c r="M19" s="843">
        <v>2</v>
      </c>
    </row>
    <row r="20" spans="2:13" ht="12" customHeight="1">
      <c r="B20" s="435" t="s">
        <v>152</v>
      </c>
      <c r="C20" s="422">
        <v>8</v>
      </c>
      <c r="D20" s="423" t="s">
        <v>710</v>
      </c>
      <c r="E20" s="847" t="s">
        <v>711</v>
      </c>
      <c r="F20" s="856">
        <v>13.418429999999999</v>
      </c>
      <c r="G20" s="840">
        <v>2</v>
      </c>
      <c r="H20" s="840">
        <v>22</v>
      </c>
      <c r="I20" s="840">
        <v>2</v>
      </c>
      <c r="J20" s="840">
        <v>2803.002</v>
      </c>
      <c r="K20" s="840">
        <v>3</v>
      </c>
      <c r="L20" s="840">
        <v>40.129999999999995</v>
      </c>
      <c r="M20" s="843">
        <v>3</v>
      </c>
    </row>
    <row r="21" spans="2:13" ht="12" customHeight="1">
      <c r="B21" s="435"/>
      <c r="C21" s="422"/>
      <c r="D21" s="423" t="s">
        <v>411</v>
      </c>
      <c r="E21" s="847" t="s">
        <v>712</v>
      </c>
      <c r="F21" s="856">
        <v>227.1519433993015</v>
      </c>
      <c r="G21" s="840">
        <v>0</v>
      </c>
      <c r="H21" s="840">
        <v>0</v>
      </c>
      <c r="I21" s="840">
        <v>0</v>
      </c>
      <c r="J21" s="840">
        <v>0</v>
      </c>
      <c r="K21" s="840">
        <v>0</v>
      </c>
      <c r="L21" s="840">
        <v>197.27942000000002</v>
      </c>
      <c r="M21" s="843">
        <v>0</v>
      </c>
    </row>
    <row r="22" spans="2:13" ht="12" customHeight="1">
      <c r="B22" s="437"/>
      <c r="C22" s="407">
        <v>9</v>
      </c>
      <c r="D22" s="408" t="s">
        <v>154</v>
      </c>
      <c r="E22" s="851" t="s">
        <v>412</v>
      </c>
      <c r="F22" s="855">
        <v>0.77</v>
      </c>
      <c r="G22" s="845">
        <v>2</v>
      </c>
      <c r="H22" s="845">
        <v>0</v>
      </c>
      <c r="I22" s="845">
        <v>2</v>
      </c>
      <c r="J22" s="845">
        <v>0</v>
      </c>
      <c r="K22" s="845">
        <v>2</v>
      </c>
      <c r="L22" s="845">
        <v>195.85340000000002</v>
      </c>
      <c r="M22" s="846">
        <v>2</v>
      </c>
    </row>
    <row r="23" spans="2:13" ht="12" customHeight="1">
      <c r="B23" s="437"/>
      <c r="C23" s="407">
        <v>10</v>
      </c>
      <c r="D23" s="408" t="s">
        <v>155</v>
      </c>
      <c r="E23" s="851" t="s">
        <v>300</v>
      </c>
      <c r="F23" s="855">
        <v>0</v>
      </c>
      <c r="G23" s="845">
        <v>2</v>
      </c>
      <c r="H23" s="845">
        <v>0</v>
      </c>
      <c r="I23" s="845">
        <v>2</v>
      </c>
      <c r="J23" s="845">
        <v>0</v>
      </c>
      <c r="K23" s="845">
        <v>2</v>
      </c>
      <c r="L23" s="845">
        <v>0</v>
      </c>
      <c r="M23" s="846">
        <v>2</v>
      </c>
    </row>
    <row r="24" spans="2:13" ht="12" customHeight="1">
      <c r="B24" s="437"/>
      <c r="C24" s="407">
        <v>11</v>
      </c>
      <c r="D24" s="408" t="s">
        <v>156</v>
      </c>
      <c r="E24" s="851" t="s">
        <v>301</v>
      </c>
      <c r="F24" s="855">
        <v>0</v>
      </c>
      <c r="G24" s="845">
        <v>2</v>
      </c>
      <c r="H24" s="845">
        <v>0</v>
      </c>
      <c r="I24" s="845">
        <v>2</v>
      </c>
      <c r="J24" s="845">
        <v>0</v>
      </c>
      <c r="K24" s="845">
        <v>2</v>
      </c>
      <c r="L24" s="845">
        <v>0</v>
      </c>
      <c r="M24" s="846">
        <v>2</v>
      </c>
    </row>
    <row r="25" spans="2:13" ht="12" customHeight="1">
      <c r="B25" s="437"/>
      <c r="C25" s="407">
        <v>12</v>
      </c>
      <c r="D25" s="408" t="s">
        <v>713</v>
      </c>
      <c r="E25" s="851" t="s">
        <v>302</v>
      </c>
      <c r="F25" s="855">
        <v>0</v>
      </c>
      <c r="G25" s="845">
        <v>2</v>
      </c>
      <c r="H25" s="845">
        <v>0</v>
      </c>
      <c r="I25" s="845">
        <v>2</v>
      </c>
      <c r="J25" s="845">
        <v>0</v>
      </c>
      <c r="K25" s="845">
        <v>2</v>
      </c>
      <c r="L25" s="845">
        <v>0</v>
      </c>
      <c r="M25" s="846">
        <v>2</v>
      </c>
    </row>
    <row r="26" spans="2:13" ht="12" customHeight="1">
      <c r="B26" s="437"/>
      <c r="C26" s="407">
        <v>13</v>
      </c>
      <c r="D26" s="408" t="s">
        <v>158</v>
      </c>
      <c r="E26" s="851" t="s">
        <v>303</v>
      </c>
      <c r="F26" s="855">
        <v>0</v>
      </c>
      <c r="G26" s="845">
        <v>2</v>
      </c>
      <c r="H26" s="845">
        <v>0</v>
      </c>
      <c r="I26" s="845">
        <v>2</v>
      </c>
      <c r="J26" s="845">
        <v>0</v>
      </c>
      <c r="K26" s="845">
        <v>2</v>
      </c>
      <c r="L26" s="845">
        <v>0</v>
      </c>
      <c r="M26" s="846">
        <v>2</v>
      </c>
    </row>
    <row r="27" spans="2:13" ht="12" customHeight="1">
      <c r="B27" s="437"/>
      <c r="C27" s="407">
        <v>14</v>
      </c>
      <c r="D27" s="408" t="s">
        <v>231</v>
      </c>
      <c r="E27" s="851" t="s">
        <v>304</v>
      </c>
      <c r="F27" s="855">
        <v>225.43889999999999</v>
      </c>
      <c r="G27" s="845">
        <v>2</v>
      </c>
      <c r="H27" s="845">
        <v>0</v>
      </c>
      <c r="I27" s="845">
        <v>2</v>
      </c>
      <c r="J27" s="845">
        <v>0</v>
      </c>
      <c r="K27" s="845">
        <v>2</v>
      </c>
      <c r="L27" s="845">
        <v>0</v>
      </c>
      <c r="M27" s="846">
        <v>2</v>
      </c>
    </row>
    <row r="28" spans="2:13" ht="12" customHeight="1">
      <c r="B28" s="437"/>
      <c r="C28" s="407">
        <v>15</v>
      </c>
      <c r="D28" s="408" t="s">
        <v>160</v>
      </c>
      <c r="E28" s="851" t="s">
        <v>305</v>
      </c>
      <c r="F28" s="855">
        <v>0</v>
      </c>
      <c r="G28" s="845">
        <v>2</v>
      </c>
      <c r="H28" s="845">
        <v>0</v>
      </c>
      <c r="I28" s="845">
        <v>2</v>
      </c>
      <c r="J28" s="845">
        <v>0</v>
      </c>
      <c r="K28" s="845">
        <v>2</v>
      </c>
      <c r="L28" s="845">
        <v>0</v>
      </c>
      <c r="M28" s="846">
        <v>2</v>
      </c>
    </row>
    <row r="29" spans="2:13" ht="12" customHeight="1">
      <c r="B29" s="437"/>
      <c r="C29" s="407">
        <v>16</v>
      </c>
      <c r="D29" s="408" t="s">
        <v>161</v>
      </c>
      <c r="E29" s="851" t="s">
        <v>306</v>
      </c>
      <c r="F29" s="855">
        <v>6.3920000000000005E-2</v>
      </c>
      <c r="G29" s="845">
        <v>2</v>
      </c>
      <c r="H29" s="845">
        <v>0</v>
      </c>
      <c r="I29" s="845">
        <v>2</v>
      </c>
      <c r="J29" s="845">
        <v>0</v>
      </c>
      <c r="K29" s="845">
        <v>2</v>
      </c>
      <c r="L29" s="845">
        <v>0</v>
      </c>
      <c r="M29" s="846">
        <v>2</v>
      </c>
    </row>
    <row r="30" spans="2:13" ht="12" customHeight="1">
      <c r="B30" s="437"/>
      <c r="C30" s="407">
        <v>17</v>
      </c>
      <c r="D30" s="408" t="s">
        <v>162</v>
      </c>
      <c r="E30" s="851" t="s">
        <v>307</v>
      </c>
      <c r="F30" s="855">
        <v>0</v>
      </c>
      <c r="G30" s="845">
        <v>2</v>
      </c>
      <c r="H30" s="845">
        <v>0</v>
      </c>
      <c r="I30" s="845">
        <v>2</v>
      </c>
      <c r="J30" s="845">
        <v>0</v>
      </c>
      <c r="K30" s="845">
        <v>2</v>
      </c>
      <c r="L30" s="845">
        <v>0</v>
      </c>
      <c r="M30" s="846">
        <v>2</v>
      </c>
    </row>
    <row r="31" spans="2:13" ht="12" customHeight="1">
      <c r="B31" s="437" t="s">
        <v>232</v>
      </c>
      <c r="C31" s="407">
        <v>18</v>
      </c>
      <c r="D31" s="408" t="s">
        <v>714</v>
      </c>
      <c r="E31" s="851" t="s">
        <v>308</v>
      </c>
      <c r="F31" s="855">
        <v>0.49</v>
      </c>
      <c r="G31" s="845">
        <v>2</v>
      </c>
      <c r="H31" s="845">
        <v>0</v>
      </c>
      <c r="I31" s="845">
        <v>2</v>
      </c>
      <c r="J31" s="845">
        <v>0</v>
      </c>
      <c r="K31" s="845">
        <v>2</v>
      </c>
      <c r="L31" s="845">
        <v>0</v>
      </c>
      <c r="M31" s="846">
        <v>2</v>
      </c>
    </row>
    <row r="32" spans="2:13" ht="12" customHeight="1">
      <c r="B32" s="437"/>
      <c r="C32" s="407">
        <v>19</v>
      </c>
      <c r="D32" s="408" t="s">
        <v>164</v>
      </c>
      <c r="E32" s="851" t="s">
        <v>309</v>
      </c>
      <c r="F32" s="855">
        <v>0</v>
      </c>
      <c r="G32" s="845">
        <v>2</v>
      </c>
      <c r="H32" s="845">
        <v>0</v>
      </c>
      <c r="I32" s="845">
        <v>2</v>
      </c>
      <c r="J32" s="845">
        <v>0</v>
      </c>
      <c r="K32" s="845">
        <v>2</v>
      </c>
      <c r="L32" s="845">
        <v>1.1290200000000001</v>
      </c>
      <c r="M32" s="846">
        <v>2</v>
      </c>
    </row>
    <row r="33" spans="2:13" ht="12" customHeight="1">
      <c r="B33" s="437"/>
      <c r="C33" s="407">
        <v>20</v>
      </c>
      <c r="D33" s="408" t="s">
        <v>165</v>
      </c>
      <c r="E33" s="851" t="s">
        <v>310</v>
      </c>
      <c r="F33" s="855">
        <v>0</v>
      </c>
      <c r="G33" s="845">
        <v>2</v>
      </c>
      <c r="H33" s="845">
        <v>0</v>
      </c>
      <c r="I33" s="845">
        <v>2</v>
      </c>
      <c r="J33" s="845">
        <v>0</v>
      </c>
      <c r="K33" s="845">
        <v>2</v>
      </c>
      <c r="L33" s="845">
        <v>0</v>
      </c>
      <c r="M33" s="846">
        <v>2</v>
      </c>
    </row>
    <row r="34" spans="2:13" ht="12" customHeight="1">
      <c r="B34" s="437"/>
      <c r="C34" s="407">
        <v>21</v>
      </c>
      <c r="D34" s="408" t="s">
        <v>228</v>
      </c>
      <c r="E34" s="851" t="s">
        <v>311</v>
      </c>
      <c r="F34" s="855">
        <v>0.36012339930151338</v>
      </c>
      <c r="G34" s="845">
        <v>2</v>
      </c>
      <c r="H34" s="845">
        <v>0</v>
      </c>
      <c r="I34" s="845">
        <v>2</v>
      </c>
      <c r="J34" s="845">
        <v>0</v>
      </c>
      <c r="K34" s="845">
        <v>2</v>
      </c>
      <c r="L34" s="845">
        <v>0.29699999999999999</v>
      </c>
      <c r="M34" s="846">
        <v>2</v>
      </c>
    </row>
    <row r="35" spans="2:13" ht="12" customHeight="1">
      <c r="B35" s="437"/>
      <c r="C35" s="407">
        <v>22</v>
      </c>
      <c r="D35" s="408" t="s">
        <v>167</v>
      </c>
      <c r="E35" s="851" t="s">
        <v>312</v>
      </c>
      <c r="F35" s="855">
        <v>0</v>
      </c>
      <c r="G35" s="845">
        <v>2</v>
      </c>
      <c r="H35" s="845">
        <v>0</v>
      </c>
      <c r="I35" s="845">
        <v>2</v>
      </c>
      <c r="J35" s="845">
        <v>0</v>
      </c>
      <c r="K35" s="845">
        <v>2</v>
      </c>
      <c r="L35" s="845">
        <v>0</v>
      </c>
      <c r="M35" s="846">
        <v>2</v>
      </c>
    </row>
    <row r="36" spans="2:13" ht="12" customHeight="1">
      <c r="B36" s="437"/>
      <c r="C36" s="407">
        <v>23</v>
      </c>
      <c r="D36" s="408" t="s">
        <v>168</v>
      </c>
      <c r="E36" s="851" t="s">
        <v>313</v>
      </c>
      <c r="F36" s="855">
        <v>0</v>
      </c>
      <c r="G36" s="845">
        <v>2</v>
      </c>
      <c r="H36" s="845">
        <v>0</v>
      </c>
      <c r="I36" s="845">
        <v>2</v>
      </c>
      <c r="J36" s="845">
        <v>0</v>
      </c>
      <c r="K36" s="845">
        <v>2</v>
      </c>
      <c r="L36" s="845">
        <v>0</v>
      </c>
      <c r="M36" s="846">
        <v>2</v>
      </c>
    </row>
    <row r="37" spans="2:13" ht="12" customHeight="1">
      <c r="B37" s="437"/>
      <c r="C37" s="407">
        <v>24</v>
      </c>
      <c r="D37" s="408" t="s">
        <v>169</v>
      </c>
      <c r="E37" s="851" t="s">
        <v>314</v>
      </c>
      <c r="F37" s="855">
        <v>0</v>
      </c>
      <c r="G37" s="845">
        <v>2</v>
      </c>
      <c r="H37" s="845">
        <v>0</v>
      </c>
      <c r="I37" s="845">
        <v>2</v>
      </c>
      <c r="J37" s="845">
        <v>0</v>
      </c>
      <c r="K37" s="845">
        <v>2</v>
      </c>
      <c r="L37" s="845">
        <v>0</v>
      </c>
      <c r="M37" s="846">
        <v>2</v>
      </c>
    </row>
    <row r="38" spans="2:13" ht="12" customHeight="1">
      <c r="B38" s="437"/>
      <c r="C38" s="407">
        <v>25</v>
      </c>
      <c r="D38" s="408" t="s">
        <v>170</v>
      </c>
      <c r="E38" s="851" t="s">
        <v>315</v>
      </c>
      <c r="F38" s="855">
        <v>0</v>
      </c>
      <c r="G38" s="845">
        <v>2</v>
      </c>
      <c r="H38" s="845">
        <v>0</v>
      </c>
      <c r="I38" s="845">
        <v>2</v>
      </c>
      <c r="J38" s="845">
        <v>0</v>
      </c>
      <c r="K38" s="845">
        <v>2</v>
      </c>
      <c r="L38" s="845">
        <v>0</v>
      </c>
      <c r="M38" s="846">
        <v>2</v>
      </c>
    </row>
    <row r="39" spans="2:13" ht="12" customHeight="1">
      <c r="B39" s="437"/>
      <c r="C39" s="407">
        <v>26</v>
      </c>
      <c r="D39" s="408" t="s">
        <v>171</v>
      </c>
      <c r="E39" s="851" t="s">
        <v>316</v>
      </c>
      <c r="F39" s="855">
        <v>0</v>
      </c>
      <c r="G39" s="845">
        <v>2</v>
      </c>
      <c r="H39" s="845">
        <v>0</v>
      </c>
      <c r="I39" s="845">
        <v>2</v>
      </c>
      <c r="J39" s="845">
        <v>0</v>
      </c>
      <c r="K39" s="845">
        <v>2</v>
      </c>
      <c r="L39" s="845">
        <v>0</v>
      </c>
      <c r="M39" s="846">
        <v>2</v>
      </c>
    </row>
    <row r="40" spans="2:13" ht="12" customHeight="1">
      <c r="B40" s="437"/>
      <c r="C40" s="407">
        <v>27</v>
      </c>
      <c r="D40" s="408" t="s">
        <v>172</v>
      </c>
      <c r="E40" s="851" t="s">
        <v>317</v>
      </c>
      <c r="F40" s="855">
        <v>0</v>
      </c>
      <c r="G40" s="845">
        <v>2</v>
      </c>
      <c r="H40" s="845">
        <v>0</v>
      </c>
      <c r="I40" s="845">
        <v>2</v>
      </c>
      <c r="J40" s="845">
        <v>0</v>
      </c>
      <c r="K40" s="845">
        <v>2</v>
      </c>
      <c r="L40" s="845">
        <v>0</v>
      </c>
      <c r="M40" s="846">
        <v>2</v>
      </c>
    </row>
    <row r="41" spans="2:13" ht="12" customHeight="1">
      <c r="B41" s="437"/>
      <c r="C41" s="407">
        <v>28</v>
      </c>
      <c r="D41" s="408" t="s">
        <v>173</v>
      </c>
      <c r="E41" s="851" t="s">
        <v>318</v>
      </c>
      <c r="F41" s="855">
        <v>0</v>
      </c>
      <c r="G41" s="845">
        <v>2</v>
      </c>
      <c r="H41" s="845">
        <v>0</v>
      </c>
      <c r="I41" s="845">
        <v>2</v>
      </c>
      <c r="J41" s="845">
        <v>0</v>
      </c>
      <c r="K41" s="845">
        <v>2</v>
      </c>
      <c r="L41" s="845">
        <v>0</v>
      </c>
      <c r="M41" s="846">
        <v>2</v>
      </c>
    </row>
    <row r="42" spans="2:13" ht="12" customHeight="1">
      <c r="B42" s="437"/>
      <c r="C42" s="407">
        <v>29</v>
      </c>
      <c r="D42" s="408" t="s">
        <v>174</v>
      </c>
      <c r="E42" s="851" t="s">
        <v>319</v>
      </c>
      <c r="F42" s="855">
        <v>2.8999999999999998E-2</v>
      </c>
      <c r="G42" s="845">
        <v>2</v>
      </c>
      <c r="H42" s="845">
        <v>0</v>
      </c>
      <c r="I42" s="845">
        <v>2</v>
      </c>
      <c r="J42" s="845">
        <v>0</v>
      </c>
      <c r="K42" s="845">
        <v>2</v>
      </c>
      <c r="L42" s="845">
        <v>0</v>
      </c>
      <c r="M42" s="846">
        <v>2</v>
      </c>
    </row>
    <row r="43" spans="2:13" ht="12" customHeight="1">
      <c r="B43" s="437"/>
      <c r="C43" s="407">
        <v>30</v>
      </c>
      <c r="D43" s="408" t="s">
        <v>175</v>
      </c>
      <c r="E43" s="851" t="s">
        <v>320</v>
      </c>
      <c r="F43" s="855">
        <v>0</v>
      </c>
      <c r="G43" s="845">
        <v>2</v>
      </c>
      <c r="H43" s="845">
        <v>0</v>
      </c>
      <c r="I43" s="845">
        <v>2</v>
      </c>
      <c r="J43" s="845">
        <v>0</v>
      </c>
      <c r="K43" s="845">
        <v>2</v>
      </c>
      <c r="L43" s="845">
        <v>0</v>
      </c>
      <c r="M43" s="846">
        <v>2</v>
      </c>
    </row>
    <row r="44" spans="2:13" ht="12" customHeight="1">
      <c r="B44" s="437"/>
      <c r="C44" s="407">
        <v>31</v>
      </c>
      <c r="D44" s="408" t="s">
        <v>176</v>
      </c>
      <c r="E44" s="851" t="s">
        <v>321</v>
      </c>
      <c r="F44" s="855">
        <v>0</v>
      </c>
      <c r="G44" s="845">
        <v>2</v>
      </c>
      <c r="H44" s="845">
        <v>0</v>
      </c>
      <c r="I44" s="845">
        <v>2</v>
      </c>
      <c r="J44" s="845">
        <v>0</v>
      </c>
      <c r="K44" s="845">
        <v>2</v>
      </c>
      <c r="L44" s="845">
        <v>0</v>
      </c>
      <c r="M44" s="846">
        <v>2</v>
      </c>
    </row>
    <row r="45" spans="2:13" ht="12" customHeight="1">
      <c r="B45" s="437"/>
      <c r="C45" s="407">
        <v>32</v>
      </c>
      <c r="D45" s="408" t="s">
        <v>229</v>
      </c>
      <c r="E45" s="851" t="s">
        <v>322</v>
      </c>
      <c r="F45" s="855">
        <v>0</v>
      </c>
      <c r="G45" s="845">
        <v>2</v>
      </c>
      <c r="H45" s="845">
        <v>0</v>
      </c>
      <c r="I45" s="845">
        <v>2</v>
      </c>
      <c r="J45" s="845">
        <v>0</v>
      </c>
      <c r="K45" s="845">
        <v>2</v>
      </c>
      <c r="L45" s="845">
        <v>0</v>
      </c>
      <c r="M45" s="846">
        <v>2</v>
      </c>
    </row>
    <row r="46" spans="2:13" ht="12" customHeight="1">
      <c r="B46" s="435"/>
      <c r="C46" s="422"/>
      <c r="D46" s="445" t="s">
        <v>413</v>
      </c>
      <c r="E46" s="847" t="s">
        <v>715</v>
      </c>
      <c r="F46" s="854">
        <v>0</v>
      </c>
      <c r="G46" s="839">
        <v>2</v>
      </c>
      <c r="H46" s="839">
        <v>0</v>
      </c>
      <c r="I46" s="839">
        <v>2</v>
      </c>
      <c r="J46" s="839">
        <v>0</v>
      </c>
      <c r="K46" s="839">
        <v>2</v>
      </c>
      <c r="L46" s="839">
        <v>0.26200000000000001</v>
      </c>
      <c r="M46" s="842">
        <v>2</v>
      </c>
    </row>
    <row r="47" spans="2:13" ht="12" customHeight="1">
      <c r="B47" s="437" t="s">
        <v>323</v>
      </c>
      <c r="C47" s="407">
        <v>33</v>
      </c>
      <c r="D47" s="408" t="s">
        <v>716</v>
      </c>
      <c r="E47" s="851" t="s">
        <v>327</v>
      </c>
      <c r="F47" s="855">
        <v>0</v>
      </c>
      <c r="G47" s="845">
        <v>0</v>
      </c>
      <c r="H47" s="845">
        <v>0</v>
      </c>
      <c r="I47" s="845">
        <v>0</v>
      </c>
      <c r="J47" s="845">
        <v>0</v>
      </c>
      <c r="K47" s="845">
        <v>0</v>
      </c>
      <c r="L47" s="845">
        <v>0</v>
      </c>
      <c r="M47" s="846">
        <v>0</v>
      </c>
    </row>
    <row r="48" spans="2:13" ht="12" customHeight="1">
      <c r="B48" s="437" t="s">
        <v>326</v>
      </c>
      <c r="C48" s="407">
        <v>34</v>
      </c>
      <c r="D48" s="408" t="s">
        <v>717</v>
      </c>
      <c r="E48" s="851" t="s">
        <v>329</v>
      </c>
      <c r="F48" s="855">
        <v>0</v>
      </c>
      <c r="G48" s="845">
        <v>0</v>
      </c>
      <c r="H48" s="845">
        <v>0</v>
      </c>
      <c r="I48" s="845">
        <v>0</v>
      </c>
      <c r="J48" s="845">
        <v>0</v>
      </c>
      <c r="K48" s="845">
        <v>0</v>
      </c>
      <c r="L48" s="845">
        <v>0</v>
      </c>
      <c r="M48" s="846">
        <v>0</v>
      </c>
    </row>
    <row r="49" spans="2:13" ht="12" customHeight="1">
      <c r="B49" s="437" t="s">
        <v>328</v>
      </c>
      <c r="C49" s="407">
        <v>35</v>
      </c>
      <c r="D49" s="408" t="s">
        <v>718</v>
      </c>
      <c r="E49" s="851" t="s">
        <v>330</v>
      </c>
      <c r="F49" s="855">
        <v>0</v>
      </c>
      <c r="G49" s="845">
        <v>0</v>
      </c>
      <c r="H49" s="845">
        <v>0</v>
      </c>
      <c r="I49" s="845">
        <v>0</v>
      </c>
      <c r="J49" s="845">
        <v>0</v>
      </c>
      <c r="K49" s="845">
        <v>0</v>
      </c>
      <c r="L49" s="845">
        <v>0</v>
      </c>
      <c r="M49" s="846">
        <v>0</v>
      </c>
    </row>
    <row r="50" spans="2:13" ht="12" customHeight="1">
      <c r="B50" s="437"/>
      <c r="C50" s="407">
        <v>36</v>
      </c>
      <c r="D50" s="408" t="s">
        <v>182</v>
      </c>
      <c r="E50" s="851" t="s">
        <v>719</v>
      </c>
      <c r="F50" s="855">
        <v>0</v>
      </c>
      <c r="G50" s="845">
        <v>0</v>
      </c>
      <c r="H50" s="845">
        <v>0</v>
      </c>
      <c r="I50" s="845">
        <v>0</v>
      </c>
      <c r="J50" s="845">
        <v>0</v>
      </c>
      <c r="K50" s="845">
        <v>0</v>
      </c>
      <c r="L50" s="845">
        <v>0</v>
      </c>
      <c r="M50" s="846">
        <v>0</v>
      </c>
    </row>
    <row r="51" spans="2:13" ht="12" customHeight="1">
      <c r="B51" s="437"/>
      <c r="C51" s="407">
        <v>37</v>
      </c>
      <c r="D51" s="408" t="s">
        <v>183</v>
      </c>
      <c r="E51" s="851" t="s">
        <v>720</v>
      </c>
      <c r="F51" s="855">
        <v>0</v>
      </c>
      <c r="G51" s="845">
        <v>0</v>
      </c>
      <c r="H51" s="845">
        <v>0</v>
      </c>
      <c r="I51" s="845">
        <v>0</v>
      </c>
      <c r="J51" s="845">
        <v>0</v>
      </c>
      <c r="K51" s="845">
        <v>0</v>
      </c>
      <c r="L51" s="845">
        <v>0</v>
      </c>
      <c r="M51" s="846">
        <v>0</v>
      </c>
    </row>
    <row r="52" spans="2:13" ht="12" customHeight="1">
      <c r="B52" s="446"/>
      <c r="C52" s="422"/>
      <c r="D52" s="423" t="s">
        <v>415</v>
      </c>
      <c r="E52" s="847" t="s">
        <v>721</v>
      </c>
      <c r="F52" s="854">
        <v>0</v>
      </c>
      <c r="G52" s="839">
        <v>2</v>
      </c>
      <c r="H52" s="839">
        <v>0</v>
      </c>
      <c r="I52" s="839">
        <v>2</v>
      </c>
      <c r="J52" s="839">
        <v>0</v>
      </c>
      <c r="K52" s="839">
        <v>2</v>
      </c>
      <c r="L52" s="839">
        <v>0</v>
      </c>
      <c r="M52" s="842">
        <v>2</v>
      </c>
    </row>
    <row r="53" spans="2:13" ht="12" customHeight="1">
      <c r="B53" s="437"/>
      <c r="C53" s="407">
        <v>38</v>
      </c>
      <c r="D53" s="408" t="s">
        <v>416</v>
      </c>
      <c r="E53" s="851" t="s">
        <v>335</v>
      </c>
      <c r="F53" s="855">
        <v>0</v>
      </c>
      <c r="G53" s="845">
        <v>0</v>
      </c>
      <c r="H53" s="845">
        <v>0</v>
      </c>
      <c r="I53" s="845">
        <v>0</v>
      </c>
      <c r="J53" s="845">
        <v>0</v>
      </c>
      <c r="K53" s="845">
        <v>0</v>
      </c>
      <c r="L53" s="845">
        <v>0</v>
      </c>
      <c r="M53" s="846">
        <v>0</v>
      </c>
    </row>
    <row r="54" spans="2:13" ht="12" customHeight="1">
      <c r="B54" s="437" t="s">
        <v>722</v>
      </c>
      <c r="C54" s="407">
        <v>39</v>
      </c>
      <c r="D54" s="408" t="s">
        <v>417</v>
      </c>
      <c r="E54" s="851" t="s">
        <v>336</v>
      </c>
      <c r="F54" s="855">
        <v>0</v>
      </c>
      <c r="G54" s="845">
        <v>0</v>
      </c>
      <c r="H54" s="845">
        <v>0</v>
      </c>
      <c r="I54" s="845">
        <v>0</v>
      </c>
      <c r="J54" s="845">
        <v>0</v>
      </c>
      <c r="K54" s="845">
        <v>0</v>
      </c>
      <c r="L54" s="845">
        <v>0</v>
      </c>
      <c r="M54" s="846">
        <v>0</v>
      </c>
    </row>
    <row r="55" spans="2:13" ht="12" customHeight="1">
      <c r="B55" s="437"/>
      <c r="C55" s="407">
        <v>40</v>
      </c>
      <c r="D55" s="408" t="s">
        <v>418</v>
      </c>
      <c r="E55" s="851" t="s">
        <v>337</v>
      </c>
      <c r="F55" s="855">
        <v>0</v>
      </c>
      <c r="G55" s="845">
        <v>0</v>
      </c>
      <c r="H55" s="845">
        <v>0</v>
      </c>
      <c r="I55" s="845">
        <v>0</v>
      </c>
      <c r="J55" s="845">
        <v>0</v>
      </c>
      <c r="K55" s="845">
        <v>0</v>
      </c>
      <c r="L55" s="845">
        <v>0</v>
      </c>
      <c r="M55" s="846">
        <v>0</v>
      </c>
    </row>
    <row r="56" spans="2:13" ht="12" customHeight="1">
      <c r="B56" s="437"/>
      <c r="C56" s="407">
        <v>41</v>
      </c>
      <c r="D56" s="408" t="s">
        <v>419</v>
      </c>
      <c r="E56" s="851" t="s">
        <v>338</v>
      </c>
      <c r="F56" s="855">
        <v>0</v>
      </c>
      <c r="G56" s="845">
        <v>0</v>
      </c>
      <c r="H56" s="845">
        <v>0</v>
      </c>
      <c r="I56" s="845">
        <v>0</v>
      </c>
      <c r="J56" s="845">
        <v>0</v>
      </c>
      <c r="K56" s="845">
        <v>0</v>
      </c>
      <c r="L56" s="845">
        <v>0</v>
      </c>
      <c r="M56" s="846">
        <v>0</v>
      </c>
    </row>
    <row r="57" spans="2:13" ht="12" customHeight="1">
      <c r="B57" s="437"/>
      <c r="C57" s="407">
        <v>42</v>
      </c>
      <c r="D57" s="408" t="s">
        <v>420</v>
      </c>
      <c r="E57" s="851" t="s">
        <v>339</v>
      </c>
      <c r="F57" s="855">
        <v>0</v>
      </c>
      <c r="G57" s="845">
        <v>0</v>
      </c>
      <c r="H57" s="845">
        <v>0</v>
      </c>
      <c r="I57" s="845">
        <v>0</v>
      </c>
      <c r="J57" s="845">
        <v>0</v>
      </c>
      <c r="K57" s="845">
        <v>0</v>
      </c>
      <c r="L57" s="845">
        <v>0</v>
      </c>
      <c r="M57" s="846">
        <v>0</v>
      </c>
    </row>
    <row r="58" spans="2:13" ht="12" customHeight="1">
      <c r="B58" s="435"/>
      <c r="C58" s="422"/>
      <c r="D58" s="423" t="s">
        <v>421</v>
      </c>
      <c r="E58" s="847" t="s">
        <v>723</v>
      </c>
      <c r="F58" s="854">
        <v>0.24</v>
      </c>
      <c r="G58" s="839">
        <v>2</v>
      </c>
      <c r="H58" s="839">
        <v>0</v>
      </c>
      <c r="I58" s="839">
        <v>2</v>
      </c>
      <c r="J58" s="839">
        <v>0</v>
      </c>
      <c r="K58" s="839">
        <v>2</v>
      </c>
      <c r="L58" s="839">
        <v>0</v>
      </c>
      <c r="M58" s="842">
        <v>2</v>
      </c>
    </row>
    <row r="59" spans="2:13" ht="12" customHeight="1">
      <c r="B59" s="437" t="s">
        <v>724</v>
      </c>
      <c r="C59" s="407">
        <v>43</v>
      </c>
      <c r="D59" s="408" t="s">
        <v>191</v>
      </c>
      <c r="E59" s="851" t="s">
        <v>342</v>
      </c>
      <c r="F59" s="855">
        <v>0</v>
      </c>
      <c r="G59" s="845">
        <v>0</v>
      </c>
      <c r="H59" s="845">
        <v>0</v>
      </c>
      <c r="I59" s="845">
        <v>0</v>
      </c>
      <c r="J59" s="845">
        <v>0</v>
      </c>
      <c r="K59" s="845">
        <v>0</v>
      </c>
      <c r="L59" s="845">
        <v>0</v>
      </c>
      <c r="M59" s="846">
        <v>0</v>
      </c>
    </row>
    <row r="60" spans="2:13" ht="12" customHeight="1">
      <c r="B60" s="437" t="s">
        <v>423</v>
      </c>
      <c r="C60" s="407">
        <v>44</v>
      </c>
      <c r="D60" s="408" t="s">
        <v>192</v>
      </c>
      <c r="E60" s="851" t="s">
        <v>343</v>
      </c>
      <c r="F60" s="855">
        <v>0</v>
      </c>
      <c r="G60" s="845">
        <v>0</v>
      </c>
      <c r="H60" s="845">
        <v>0</v>
      </c>
      <c r="I60" s="845">
        <v>0</v>
      </c>
      <c r="J60" s="845">
        <v>0</v>
      </c>
      <c r="K60" s="845">
        <v>0</v>
      </c>
      <c r="L60" s="845">
        <v>0</v>
      </c>
      <c r="M60" s="846">
        <v>0</v>
      </c>
    </row>
    <row r="61" spans="2:13" ht="12" customHeight="1">
      <c r="B61" s="437"/>
      <c r="C61" s="407">
        <v>45</v>
      </c>
      <c r="D61" s="408" t="s">
        <v>193</v>
      </c>
      <c r="E61" s="851" t="s">
        <v>344</v>
      </c>
      <c r="F61" s="855">
        <v>0</v>
      </c>
      <c r="G61" s="845">
        <v>0</v>
      </c>
      <c r="H61" s="845">
        <v>0</v>
      </c>
      <c r="I61" s="845">
        <v>0</v>
      </c>
      <c r="J61" s="845">
        <v>0</v>
      </c>
      <c r="K61" s="845">
        <v>0</v>
      </c>
      <c r="L61" s="845">
        <v>0</v>
      </c>
      <c r="M61" s="846">
        <v>0</v>
      </c>
    </row>
    <row r="62" spans="2:13" ht="12" customHeight="1">
      <c r="B62" s="437"/>
      <c r="C62" s="407">
        <v>46</v>
      </c>
      <c r="D62" s="408" t="s">
        <v>424</v>
      </c>
      <c r="E62" s="851"/>
      <c r="F62" s="855">
        <v>0</v>
      </c>
      <c r="G62" s="845">
        <v>0</v>
      </c>
      <c r="H62" s="845">
        <v>0</v>
      </c>
      <c r="I62" s="845">
        <v>0</v>
      </c>
      <c r="J62" s="845">
        <v>0</v>
      </c>
      <c r="K62" s="845">
        <v>0</v>
      </c>
      <c r="L62" s="845">
        <v>0</v>
      </c>
      <c r="M62" s="846">
        <v>0</v>
      </c>
    </row>
    <row r="63" spans="2:13" ht="12" customHeight="1">
      <c r="B63" s="435"/>
      <c r="C63" s="422"/>
      <c r="D63" s="423" t="s">
        <v>425</v>
      </c>
      <c r="E63" s="847" t="s">
        <v>725</v>
      </c>
      <c r="F63" s="854">
        <v>9.176999999999999E-2</v>
      </c>
      <c r="G63" s="839">
        <v>2</v>
      </c>
      <c r="H63" s="839">
        <v>0</v>
      </c>
      <c r="I63" s="839">
        <v>2</v>
      </c>
      <c r="J63" s="839">
        <v>0</v>
      </c>
      <c r="K63" s="839">
        <v>2</v>
      </c>
      <c r="L63" s="839">
        <v>0</v>
      </c>
      <c r="M63" s="842">
        <v>2</v>
      </c>
    </row>
    <row r="64" spans="2:13" ht="12" customHeight="1">
      <c r="B64" s="437"/>
      <c r="C64" s="447">
        <v>47</v>
      </c>
      <c r="D64" s="448" t="s">
        <v>196</v>
      </c>
      <c r="E64" s="851" t="s">
        <v>726</v>
      </c>
      <c r="F64" s="855">
        <v>0</v>
      </c>
      <c r="G64" s="845">
        <v>0</v>
      </c>
      <c r="H64" s="845">
        <v>0</v>
      </c>
      <c r="I64" s="845">
        <v>0</v>
      </c>
      <c r="J64" s="845">
        <v>0</v>
      </c>
      <c r="K64" s="845">
        <v>0</v>
      </c>
      <c r="L64" s="845">
        <v>0</v>
      </c>
      <c r="M64" s="846">
        <v>0</v>
      </c>
    </row>
    <row r="65" spans="2:13" ht="12" customHeight="1">
      <c r="B65" s="437"/>
      <c r="C65" s="449">
        <v>48</v>
      </c>
      <c r="D65" s="260" t="s">
        <v>727</v>
      </c>
      <c r="E65" s="851" t="s">
        <v>728</v>
      </c>
      <c r="F65" s="855">
        <v>0</v>
      </c>
      <c r="G65" s="845">
        <v>0</v>
      </c>
      <c r="H65" s="845">
        <v>0</v>
      </c>
      <c r="I65" s="845">
        <v>0</v>
      </c>
      <c r="J65" s="845">
        <v>0</v>
      </c>
      <c r="K65" s="845">
        <v>0</v>
      </c>
      <c r="L65" s="845">
        <v>0</v>
      </c>
      <c r="M65" s="846">
        <v>0</v>
      </c>
    </row>
    <row r="66" spans="2:13" ht="12" customHeight="1">
      <c r="B66" s="406"/>
      <c r="C66" s="447">
        <v>49</v>
      </c>
      <c r="D66" s="450" t="s">
        <v>198</v>
      </c>
      <c r="E66" s="851" t="s">
        <v>729</v>
      </c>
      <c r="F66" s="855">
        <v>0</v>
      </c>
      <c r="G66" s="845">
        <v>0</v>
      </c>
      <c r="H66" s="845">
        <v>0</v>
      </c>
      <c r="I66" s="845">
        <v>0</v>
      </c>
      <c r="J66" s="845">
        <v>0</v>
      </c>
      <c r="K66" s="845">
        <v>0</v>
      </c>
      <c r="L66" s="845">
        <v>0</v>
      </c>
      <c r="M66" s="846">
        <v>0</v>
      </c>
    </row>
    <row r="67" spans="2:13" ht="12" customHeight="1">
      <c r="B67" s="406" t="s">
        <v>426</v>
      </c>
      <c r="C67" s="449">
        <v>50</v>
      </c>
      <c r="D67" s="408" t="s">
        <v>199</v>
      </c>
      <c r="E67" s="851" t="s">
        <v>730</v>
      </c>
      <c r="F67" s="855">
        <v>0</v>
      </c>
      <c r="G67" s="845">
        <v>0</v>
      </c>
      <c r="H67" s="845">
        <v>0</v>
      </c>
      <c r="I67" s="845">
        <v>0</v>
      </c>
      <c r="J67" s="845">
        <v>0</v>
      </c>
      <c r="K67" s="845">
        <v>0</v>
      </c>
      <c r="L67" s="845">
        <v>0</v>
      </c>
      <c r="M67" s="846">
        <v>0</v>
      </c>
    </row>
    <row r="68" spans="2:13" ht="12" customHeight="1">
      <c r="B68" s="437" t="s">
        <v>731</v>
      </c>
      <c r="C68" s="447">
        <v>51</v>
      </c>
      <c r="D68" s="408" t="s">
        <v>732</v>
      </c>
      <c r="E68" s="851" t="s">
        <v>733</v>
      </c>
      <c r="F68" s="855">
        <v>0</v>
      </c>
      <c r="G68" s="845">
        <v>0</v>
      </c>
      <c r="H68" s="845">
        <v>0</v>
      </c>
      <c r="I68" s="845">
        <v>0</v>
      </c>
      <c r="J68" s="845">
        <v>0</v>
      </c>
      <c r="K68" s="845">
        <v>0</v>
      </c>
      <c r="L68" s="845">
        <v>0</v>
      </c>
      <c r="M68" s="846">
        <v>0</v>
      </c>
    </row>
    <row r="69" spans="2:13" ht="12" customHeight="1">
      <c r="B69" s="437"/>
      <c r="C69" s="449">
        <v>52</v>
      </c>
      <c r="D69" s="408" t="s">
        <v>734</v>
      </c>
      <c r="E69" s="851" t="s">
        <v>735</v>
      </c>
      <c r="F69" s="855">
        <v>0</v>
      </c>
      <c r="G69" s="845">
        <v>0</v>
      </c>
      <c r="H69" s="845">
        <v>0</v>
      </c>
      <c r="I69" s="845">
        <v>0</v>
      </c>
      <c r="J69" s="845">
        <v>0</v>
      </c>
      <c r="K69" s="845">
        <v>0</v>
      </c>
      <c r="L69" s="845">
        <v>0</v>
      </c>
      <c r="M69" s="846">
        <v>0</v>
      </c>
    </row>
    <row r="70" spans="2:13" ht="12" customHeight="1">
      <c r="B70" s="437"/>
      <c r="C70" s="447">
        <v>53</v>
      </c>
      <c r="D70" s="408" t="s">
        <v>736</v>
      </c>
      <c r="E70" s="851" t="s">
        <v>737</v>
      </c>
      <c r="F70" s="855">
        <v>0</v>
      </c>
      <c r="G70" s="845">
        <v>0</v>
      </c>
      <c r="H70" s="845">
        <v>0</v>
      </c>
      <c r="I70" s="845">
        <v>0</v>
      </c>
      <c r="J70" s="845">
        <v>0</v>
      </c>
      <c r="K70" s="845">
        <v>0</v>
      </c>
      <c r="L70" s="845">
        <v>0</v>
      </c>
      <c r="M70" s="846">
        <v>0</v>
      </c>
    </row>
    <row r="71" spans="2:13" ht="12" customHeight="1">
      <c r="B71" s="437"/>
      <c r="C71" s="449">
        <v>54</v>
      </c>
      <c r="D71" s="408" t="s">
        <v>203</v>
      </c>
      <c r="E71" s="851" t="s">
        <v>738</v>
      </c>
      <c r="F71" s="855">
        <v>0</v>
      </c>
      <c r="G71" s="845">
        <v>0</v>
      </c>
      <c r="H71" s="845">
        <v>0</v>
      </c>
      <c r="I71" s="845">
        <v>0</v>
      </c>
      <c r="J71" s="845">
        <v>0</v>
      </c>
      <c r="K71" s="845">
        <v>0</v>
      </c>
      <c r="L71" s="845">
        <v>0</v>
      </c>
      <c r="M71" s="846">
        <v>0</v>
      </c>
    </row>
    <row r="72" spans="2:13" ht="12" customHeight="1">
      <c r="B72" s="451"/>
      <c r="C72" s="447">
        <v>55</v>
      </c>
      <c r="D72" s="408" t="s">
        <v>429</v>
      </c>
      <c r="E72" s="851"/>
      <c r="F72" s="855">
        <v>0</v>
      </c>
      <c r="G72" s="845">
        <v>0</v>
      </c>
      <c r="H72" s="845">
        <v>0</v>
      </c>
      <c r="I72" s="845">
        <v>0</v>
      </c>
      <c r="J72" s="845">
        <v>0</v>
      </c>
      <c r="K72" s="845">
        <v>0</v>
      </c>
      <c r="L72" s="845">
        <v>0</v>
      </c>
      <c r="M72" s="846">
        <v>0</v>
      </c>
    </row>
    <row r="73" spans="2:13" ht="12" customHeight="1">
      <c r="B73" s="437" t="s">
        <v>739</v>
      </c>
      <c r="C73" s="422"/>
      <c r="D73" s="423" t="s">
        <v>431</v>
      </c>
      <c r="E73" s="847" t="s">
        <v>740</v>
      </c>
      <c r="F73" s="856">
        <v>0</v>
      </c>
      <c r="G73" s="840">
        <v>2</v>
      </c>
      <c r="H73" s="840">
        <v>0</v>
      </c>
      <c r="I73" s="840">
        <v>2</v>
      </c>
      <c r="J73" s="840">
        <v>0</v>
      </c>
      <c r="K73" s="840">
        <v>2</v>
      </c>
      <c r="L73" s="840">
        <v>0</v>
      </c>
      <c r="M73" s="843">
        <v>2</v>
      </c>
    </row>
    <row r="74" spans="2:13" ht="12" customHeight="1">
      <c r="B74" s="452" t="s">
        <v>741</v>
      </c>
      <c r="C74" s="407">
        <v>56</v>
      </c>
      <c r="D74" s="408" t="s">
        <v>741</v>
      </c>
      <c r="E74" s="851" t="s">
        <v>742</v>
      </c>
      <c r="F74" s="855">
        <v>0</v>
      </c>
      <c r="G74" s="845">
        <v>0</v>
      </c>
      <c r="H74" s="845">
        <v>0</v>
      </c>
      <c r="I74" s="845">
        <v>0</v>
      </c>
      <c r="J74" s="845">
        <v>0</v>
      </c>
      <c r="K74" s="845">
        <v>0</v>
      </c>
      <c r="L74" s="845">
        <v>0</v>
      </c>
      <c r="M74" s="846">
        <v>0</v>
      </c>
    </row>
    <row r="75" spans="2:13" ht="12" customHeight="1">
      <c r="B75" s="437" t="s">
        <v>359</v>
      </c>
      <c r="C75" s="453"/>
      <c r="D75" s="454" t="s">
        <v>433</v>
      </c>
      <c r="E75" s="852" t="s">
        <v>743</v>
      </c>
      <c r="F75" s="856">
        <v>0</v>
      </c>
      <c r="G75" s="840">
        <v>2</v>
      </c>
      <c r="H75" s="840">
        <v>0</v>
      </c>
      <c r="I75" s="840">
        <v>2</v>
      </c>
      <c r="J75" s="840">
        <v>0</v>
      </c>
      <c r="K75" s="840">
        <v>2</v>
      </c>
      <c r="L75" s="840">
        <v>4</v>
      </c>
      <c r="M75" s="843">
        <v>2</v>
      </c>
    </row>
    <row r="76" spans="2:13" ht="12" customHeight="1">
      <c r="B76" s="437" t="s">
        <v>362</v>
      </c>
      <c r="C76" s="407">
        <v>57</v>
      </c>
      <c r="D76" s="408" t="s">
        <v>434</v>
      </c>
      <c r="E76" s="851" t="s">
        <v>744</v>
      </c>
      <c r="F76" s="855">
        <v>0</v>
      </c>
      <c r="G76" s="845">
        <v>0</v>
      </c>
      <c r="H76" s="845">
        <v>0</v>
      </c>
      <c r="I76" s="845">
        <v>0</v>
      </c>
      <c r="J76" s="845">
        <v>0</v>
      </c>
      <c r="K76" s="845">
        <v>0</v>
      </c>
      <c r="L76" s="845">
        <v>0</v>
      </c>
      <c r="M76" s="846">
        <v>0</v>
      </c>
    </row>
    <row r="77" spans="2:13" ht="12" customHeight="1">
      <c r="B77" s="437"/>
      <c r="C77" s="407">
        <v>58</v>
      </c>
      <c r="D77" s="408" t="s">
        <v>209</v>
      </c>
      <c r="E77" s="851" t="s">
        <v>745</v>
      </c>
      <c r="F77" s="855">
        <v>0</v>
      </c>
      <c r="G77" s="845">
        <v>0</v>
      </c>
      <c r="H77" s="845">
        <v>0</v>
      </c>
      <c r="I77" s="845">
        <v>0</v>
      </c>
      <c r="J77" s="845">
        <v>0</v>
      </c>
      <c r="K77" s="845">
        <v>0</v>
      </c>
      <c r="L77" s="845">
        <v>0</v>
      </c>
      <c r="M77" s="846">
        <v>0</v>
      </c>
    </row>
    <row r="78" spans="2:13" ht="12" customHeight="1">
      <c r="B78" s="456" t="s">
        <v>365</v>
      </c>
      <c r="C78" s="422"/>
      <c r="D78" s="423" t="s">
        <v>435</v>
      </c>
      <c r="E78" s="847" t="s">
        <v>746</v>
      </c>
      <c r="F78" s="856">
        <v>0</v>
      </c>
      <c r="G78" s="840">
        <v>2</v>
      </c>
      <c r="H78" s="840">
        <v>0</v>
      </c>
      <c r="I78" s="840">
        <v>2</v>
      </c>
      <c r="J78" s="840">
        <v>0</v>
      </c>
      <c r="K78" s="840">
        <v>2</v>
      </c>
      <c r="L78" s="840">
        <v>27</v>
      </c>
      <c r="M78" s="843">
        <v>2</v>
      </c>
    </row>
    <row r="79" spans="2:13" ht="12" customHeight="1">
      <c r="B79" s="459" t="s">
        <v>747</v>
      </c>
      <c r="C79" s="407">
        <v>59</v>
      </c>
      <c r="D79" s="408" t="s">
        <v>748</v>
      </c>
      <c r="E79" s="851" t="s">
        <v>749</v>
      </c>
      <c r="F79" s="855">
        <v>0</v>
      </c>
      <c r="G79" s="845">
        <v>0</v>
      </c>
      <c r="H79" s="845">
        <v>0</v>
      </c>
      <c r="I79" s="845">
        <v>0</v>
      </c>
      <c r="J79" s="845">
        <v>0</v>
      </c>
      <c r="K79" s="845">
        <v>0</v>
      </c>
      <c r="L79" s="845">
        <v>0</v>
      </c>
      <c r="M79" s="846">
        <v>0</v>
      </c>
    </row>
    <row r="80" spans="2:13" ht="12" customHeight="1">
      <c r="B80" s="451"/>
      <c r="C80" s="407">
        <v>60</v>
      </c>
      <c r="D80" s="408" t="s">
        <v>750</v>
      </c>
      <c r="E80" s="851"/>
      <c r="F80" s="855">
        <v>0</v>
      </c>
      <c r="G80" s="845">
        <v>0</v>
      </c>
      <c r="H80" s="845">
        <v>0</v>
      </c>
      <c r="I80" s="845">
        <v>0</v>
      </c>
      <c r="J80" s="845">
        <v>0</v>
      </c>
      <c r="K80" s="845">
        <v>0</v>
      </c>
      <c r="L80" s="845">
        <v>0</v>
      </c>
      <c r="M80" s="846">
        <v>0</v>
      </c>
    </row>
    <row r="81" spans="2:15" ht="12" customHeight="1">
      <c r="B81" s="459" t="s">
        <v>751</v>
      </c>
      <c r="C81" s="422"/>
      <c r="D81" s="423" t="s">
        <v>440</v>
      </c>
      <c r="E81" s="847" t="s">
        <v>752</v>
      </c>
      <c r="F81" s="856">
        <v>0</v>
      </c>
      <c r="G81" s="840">
        <v>2</v>
      </c>
      <c r="H81" s="840">
        <v>0</v>
      </c>
      <c r="I81" s="840">
        <v>2</v>
      </c>
      <c r="J81" s="840">
        <v>0</v>
      </c>
      <c r="K81" s="840">
        <v>2</v>
      </c>
      <c r="L81" s="840">
        <v>0</v>
      </c>
      <c r="M81" s="843">
        <v>2</v>
      </c>
    </row>
    <row r="82" spans="2:15" ht="12" customHeight="1">
      <c r="B82" s="460" t="s">
        <v>753</v>
      </c>
      <c r="C82" s="407">
        <v>61</v>
      </c>
      <c r="D82" s="408" t="s">
        <v>214</v>
      </c>
      <c r="E82" s="851" t="s">
        <v>754</v>
      </c>
      <c r="F82" s="855">
        <v>0</v>
      </c>
      <c r="G82" s="845">
        <v>0</v>
      </c>
      <c r="H82" s="845">
        <v>0</v>
      </c>
      <c r="I82" s="845">
        <v>0</v>
      </c>
      <c r="J82" s="845">
        <v>0</v>
      </c>
      <c r="K82" s="845">
        <v>0</v>
      </c>
      <c r="L82" s="845">
        <v>0</v>
      </c>
      <c r="M82" s="846">
        <v>0</v>
      </c>
    </row>
    <row r="83" spans="2:15" ht="12" customHeight="1">
      <c r="B83" s="461" t="s">
        <v>442</v>
      </c>
      <c r="C83" s="422">
        <v>62</v>
      </c>
      <c r="D83" s="423" t="s">
        <v>442</v>
      </c>
      <c r="E83" s="847" t="s">
        <v>755</v>
      </c>
      <c r="F83" s="856">
        <v>0</v>
      </c>
      <c r="G83" s="840">
        <v>1</v>
      </c>
      <c r="H83" s="840">
        <v>0</v>
      </c>
      <c r="I83" s="840">
        <v>1</v>
      </c>
      <c r="J83" s="840">
        <v>0</v>
      </c>
      <c r="K83" s="840">
        <v>1</v>
      </c>
      <c r="L83" s="840">
        <v>0</v>
      </c>
      <c r="M83" s="843">
        <v>1</v>
      </c>
    </row>
    <row r="84" spans="2:15" ht="12" customHeight="1">
      <c r="B84" s="446"/>
      <c r="C84" s="422"/>
      <c r="D84" s="423" t="s">
        <v>443</v>
      </c>
      <c r="E84" s="847" t="s">
        <v>756</v>
      </c>
      <c r="F84" s="856">
        <v>0</v>
      </c>
      <c r="G84" s="840">
        <v>2</v>
      </c>
      <c r="H84" s="840">
        <v>0.34607500000000002</v>
      </c>
      <c r="I84" s="840">
        <v>2</v>
      </c>
      <c r="J84" s="840">
        <v>6</v>
      </c>
      <c r="K84" s="840">
        <v>2</v>
      </c>
      <c r="L84" s="840">
        <v>0.10200000000000001</v>
      </c>
      <c r="M84" s="843">
        <v>2</v>
      </c>
    </row>
    <row r="85" spans="2:15" ht="12" customHeight="1">
      <c r="B85" s="437" t="s">
        <v>757</v>
      </c>
      <c r="C85" s="407">
        <v>63</v>
      </c>
      <c r="D85" s="408" t="s">
        <v>217</v>
      </c>
      <c r="E85" s="851" t="s">
        <v>758</v>
      </c>
      <c r="F85" s="855">
        <v>0</v>
      </c>
      <c r="G85" s="845">
        <v>0</v>
      </c>
      <c r="H85" s="845">
        <v>0</v>
      </c>
      <c r="I85" s="845">
        <v>0</v>
      </c>
      <c r="J85" s="845">
        <v>0</v>
      </c>
      <c r="K85" s="845">
        <v>0</v>
      </c>
      <c r="L85" s="845">
        <v>0</v>
      </c>
      <c r="M85" s="846">
        <v>0</v>
      </c>
    </row>
    <row r="86" spans="2:15" ht="12" customHeight="1">
      <c r="B86" s="437"/>
      <c r="C86" s="407">
        <v>64</v>
      </c>
      <c r="D86" s="408" t="s">
        <v>446</v>
      </c>
      <c r="E86" s="851"/>
      <c r="F86" s="855">
        <v>0</v>
      </c>
      <c r="G86" s="845">
        <v>0</v>
      </c>
      <c r="H86" s="845">
        <v>0</v>
      </c>
      <c r="I86" s="845">
        <v>0</v>
      </c>
      <c r="J86" s="845">
        <v>0</v>
      </c>
      <c r="K86" s="845">
        <v>0</v>
      </c>
      <c r="L86" s="845">
        <v>0</v>
      </c>
      <c r="M86" s="846">
        <v>0</v>
      </c>
    </row>
    <row r="87" spans="2:15">
      <c r="B87" s="461" t="s">
        <v>447</v>
      </c>
      <c r="C87" s="422">
        <v>65</v>
      </c>
      <c r="D87" s="423" t="s">
        <v>448</v>
      </c>
      <c r="E87" s="847" t="s">
        <v>759</v>
      </c>
      <c r="F87" s="856">
        <v>0</v>
      </c>
      <c r="G87" s="840">
        <v>2</v>
      </c>
      <c r="H87" s="840">
        <v>0</v>
      </c>
      <c r="I87" s="840">
        <v>2</v>
      </c>
      <c r="J87" s="840">
        <v>18</v>
      </c>
      <c r="K87" s="840">
        <v>2</v>
      </c>
      <c r="L87" s="840">
        <v>6</v>
      </c>
      <c r="M87" s="843">
        <v>2</v>
      </c>
    </row>
    <row r="88" spans="2:15" ht="12" customHeight="1">
      <c r="B88" s="446"/>
      <c r="C88" s="422"/>
      <c r="D88" s="423" t="s">
        <v>449</v>
      </c>
      <c r="E88" s="847" t="s">
        <v>760</v>
      </c>
      <c r="F88" s="856">
        <v>8.6658000000000008</v>
      </c>
      <c r="G88" s="840">
        <v>2</v>
      </c>
      <c r="H88" s="840">
        <v>0</v>
      </c>
      <c r="I88" s="840">
        <v>2</v>
      </c>
      <c r="J88" s="840">
        <v>0</v>
      </c>
      <c r="K88" s="840">
        <v>2</v>
      </c>
      <c r="L88" s="840">
        <v>0</v>
      </c>
      <c r="M88" s="843">
        <v>2</v>
      </c>
    </row>
    <row r="89" spans="2:15" ht="12" customHeight="1">
      <c r="B89" s="437" t="s">
        <v>747</v>
      </c>
      <c r="C89" s="407">
        <v>66</v>
      </c>
      <c r="D89" s="408" t="s">
        <v>221</v>
      </c>
      <c r="E89" s="851" t="s">
        <v>761</v>
      </c>
      <c r="F89" s="855">
        <v>0</v>
      </c>
      <c r="G89" s="845">
        <v>0</v>
      </c>
      <c r="H89" s="845">
        <v>0</v>
      </c>
      <c r="I89" s="845">
        <v>0</v>
      </c>
      <c r="J89" s="845">
        <v>0</v>
      </c>
      <c r="K89" s="845">
        <v>0</v>
      </c>
      <c r="L89" s="845">
        <v>0</v>
      </c>
      <c r="M89" s="846">
        <v>0</v>
      </c>
    </row>
    <row r="90" spans="2:15" ht="12" customHeight="1">
      <c r="B90" s="437"/>
      <c r="C90" s="463">
        <v>67</v>
      </c>
      <c r="D90" s="408" t="s">
        <v>762</v>
      </c>
      <c r="E90" s="851" t="s">
        <v>763</v>
      </c>
      <c r="F90" s="855">
        <v>0</v>
      </c>
      <c r="G90" s="845">
        <v>0</v>
      </c>
      <c r="H90" s="845">
        <v>0</v>
      </c>
      <c r="I90" s="845">
        <v>0</v>
      </c>
      <c r="J90" s="845">
        <v>0</v>
      </c>
      <c r="K90" s="845">
        <v>0</v>
      </c>
      <c r="L90" s="845">
        <v>0</v>
      </c>
      <c r="M90" s="846">
        <v>0</v>
      </c>
    </row>
    <row r="91" spans="2:15" ht="12" customHeight="1">
      <c r="B91" s="437"/>
      <c r="C91" s="463">
        <v>68</v>
      </c>
      <c r="D91" s="408" t="s">
        <v>223</v>
      </c>
      <c r="E91" s="851"/>
      <c r="F91" s="855">
        <v>0</v>
      </c>
      <c r="G91" s="845">
        <v>0</v>
      </c>
      <c r="H91" s="845">
        <v>0</v>
      </c>
      <c r="I91" s="845">
        <v>0</v>
      </c>
      <c r="J91" s="845">
        <v>0</v>
      </c>
      <c r="K91" s="845">
        <v>0</v>
      </c>
      <c r="L91" s="845">
        <v>0</v>
      </c>
      <c r="M91" s="846">
        <v>0</v>
      </c>
    </row>
    <row r="92" spans="2:15" ht="12" customHeight="1" thickBot="1">
      <c r="B92" s="464" t="s">
        <v>452</v>
      </c>
      <c r="C92" s="422">
        <v>69</v>
      </c>
      <c r="D92" s="423" t="s">
        <v>452</v>
      </c>
      <c r="E92" s="847" t="s">
        <v>764</v>
      </c>
      <c r="F92" s="856">
        <v>0</v>
      </c>
      <c r="G92" s="840">
        <v>2</v>
      </c>
      <c r="H92" s="840">
        <v>0</v>
      </c>
      <c r="I92" s="840">
        <v>2</v>
      </c>
      <c r="J92" s="840">
        <v>0</v>
      </c>
      <c r="K92" s="840">
        <v>2</v>
      </c>
      <c r="L92" s="840">
        <v>0</v>
      </c>
      <c r="M92" s="843">
        <v>2</v>
      </c>
    </row>
    <row r="93" spans="2:15" ht="12" customHeight="1" thickTop="1" thickBot="1">
      <c r="B93" s="466"/>
      <c r="C93" s="467"/>
      <c r="D93" s="467" t="s">
        <v>459</v>
      </c>
      <c r="E93" s="853"/>
      <c r="F93" s="857">
        <f>SUM(F11,F16,F19:F21,F46,F52,F58,F63,F73,F75,F78,F81,F83:F84,F87:F88,F92)</f>
        <v>249.5679433993015</v>
      </c>
      <c r="G93" s="841">
        <v>0</v>
      </c>
      <c r="H93" s="841">
        <f>SUM(H11,H16,H19:H21,H46,H52,H58,H63,H73,H75,H78,H81,H83:H84,H87:H88,H92)</f>
        <v>22.346074999999999</v>
      </c>
      <c r="I93" s="841">
        <v>0</v>
      </c>
      <c r="J93" s="841">
        <f>SUM(J11,J16,J19:J21,J46,J52,J58,J63,J73,J75,J78,J81,J83:J84,J87:J88,J92)</f>
        <v>2827.002</v>
      </c>
      <c r="K93" s="841">
        <v>0</v>
      </c>
      <c r="L93" s="841">
        <f>SUM(L11,L16,L19:L21,L46,L52,L58,L63,L73,L75,L78,L81,L83:L84,L87:L88,L92)</f>
        <v>274.77341999999999</v>
      </c>
      <c r="M93" s="844">
        <v>0</v>
      </c>
    </row>
    <row r="94" spans="2:15">
      <c r="G94" s="828">
        <f>G93/1000</f>
        <v>0</v>
      </c>
      <c r="K94" s="828">
        <f>K93/1000</f>
        <v>0</v>
      </c>
    </row>
    <row r="96" spans="2:15" ht="16.5">
      <c r="B96" s="858" t="s">
        <v>800</v>
      </c>
      <c r="O96" s="867" t="s">
        <v>801</v>
      </c>
    </row>
    <row r="98" spans="2:41" ht="13.5" thickBot="1">
      <c r="G98" s="478" t="s">
        <v>773</v>
      </c>
      <c r="AO98" s="478" t="s">
        <v>773</v>
      </c>
    </row>
    <row r="99" spans="2:41">
      <c r="B99" s="371" t="s">
        <v>275</v>
      </c>
      <c r="C99" s="372" t="s">
        <v>688</v>
      </c>
      <c r="D99" s="373" t="s">
        <v>277</v>
      </c>
      <c r="E99" s="848" t="s">
        <v>278</v>
      </c>
      <c r="F99" s="1489" t="s">
        <v>802</v>
      </c>
      <c r="G99" s="1487" t="s">
        <v>795</v>
      </c>
      <c r="O99" s="371" t="s">
        <v>275</v>
      </c>
      <c r="P99" s="373" t="s">
        <v>277</v>
      </c>
      <c r="Q99" s="848" t="s">
        <v>278</v>
      </c>
      <c r="R99" s="859" t="s">
        <v>803</v>
      </c>
      <c r="S99" s="903"/>
      <c r="T99" s="903"/>
      <c r="U99" s="905"/>
      <c r="V99" s="859" t="s">
        <v>804</v>
      </c>
      <c r="W99" s="903"/>
      <c r="X99" s="903"/>
      <c r="Y99" s="905"/>
      <c r="Z99" s="859" t="s">
        <v>805</v>
      </c>
      <c r="AA99" s="903"/>
      <c r="AB99" s="903"/>
      <c r="AC99" s="905"/>
      <c r="AD99" s="859" t="s">
        <v>806</v>
      </c>
      <c r="AE99" s="903"/>
      <c r="AF99" s="903"/>
      <c r="AG99" s="905"/>
      <c r="AH99" s="859" t="s">
        <v>807</v>
      </c>
      <c r="AI99" s="903"/>
      <c r="AJ99" s="903"/>
      <c r="AK99" s="905"/>
      <c r="AL99" s="859" t="s">
        <v>808</v>
      </c>
      <c r="AM99" s="903"/>
      <c r="AN99" s="903"/>
      <c r="AO99" s="904"/>
    </row>
    <row r="100" spans="2:41" ht="11.5" thickBot="1">
      <c r="B100" s="381"/>
      <c r="C100" s="382" t="s">
        <v>693</v>
      </c>
      <c r="D100" s="383"/>
      <c r="E100" s="849"/>
      <c r="F100" s="1490"/>
      <c r="G100" s="1488"/>
      <c r="O100" s="381"/>
      <c r="P100" s="383"/>
      <c r="Q100" s="849"/>
      <c r="R100" s="860"/>
      <c r="S100" s="908" t="s">
        <v>809</v>
      </c>
      <c r="T100" s="908" t="s">
        <v>810</v>
      </c>
      <c r="U100" s="909" t="s">
        <v>699</v>
      </c>
      <c r="V100" s="860"/>
      <c r="W100" s="908" t="s">
        <v>809</v>
      </c>
      <c r="X100" s="908" t="s">
        <v>810</v>
      </c>
      <c r="Y100" s="909" t="s">
        <v>699</v>
      </c>
      <c r="Z100" s="860"/>
      <c r="AA100" s="908" t="s">
        <v>809</v>
      </c>
      <c r="AB100" s="908" t="s">
        <v>810</v>
      </c>
      <c r="AC100" s="909" t="s">
        <v>699</v>
      </c>
      <c r="AD100" s="860"/>
      <c r="AE100" s="908" t="s">
        <v>809</v>
      </c>
      <c r="AF100" s="908" t="s">
        <v>810</v>
      </c>
      <c r="AG100" s="909" t="s">
        <v>699</v>
      </c>
      <c r="AH100" s="860"/>
      <c r="AI100" s="908" t="s">
        <v>809</v>
      </c>
      <c r="AJ100" s="908" t="s">
        <v>810</v>
      </c>
      <c r="AK100" s="909" t="s">
        <v>699</v>
      </c>
      <c r="AL100" s="860"/>
      <c r="AM100" s="906" t="s">
        <v>809</v>
      </c>
      <c r="AN100" s="906" t="s">
        <v>810</v>
      </c>
      <c r="AO100" s="907" t="s">
        <v>699</v>
      </c>
    </row>
    <row r="101" spans="2:41">
      <c r="B101" s="393"/>
      <c r="C101" s="394"/>
      <c r="D101" s="395" t="s">
        <v>399</v>
      </c>
      <c r="E101" s="850" t="s">
        <v>700</v>
      </c>
      <c r="F101" s="854">
        <v>5.25</v>
      </c>
      <c r="G101" s="842">
        <v>6</v>
      </c>
      <c r="O101" s="393"/>
      <c r="P101" s="395" t="s">
        <v>399</v>
      </c>
      <c r="Q101" s="850" t="s">
        <v>700</v>
      </c>
      <c r="R101" s="861">
        <v>0</v>
      </c>
      <c r="S101" s="900">
        <v>0</v>
      </c>
      <c r="T101" s="900">
        <v>2</v>
      </c>
      <c r="U101" s="894" t="s">
        <v>401</v>
      </c>
      <c r="V101" s="861">
        <v>22564</v>
      </c>
      <c r="W101" s="900">
        <v>0</v>
      </c>
      <c r="X101" s="900">
        <v>2</v>
      </c>
      <c r="Y101" s="894">
        <v>0</v>
      </c>
      <c r="Z101" s="861">
        <v>0</v>
      </c>
      <c r="AA101" s="900">
        <v>0</v>
      </c>
      <c r="AB101" s="900">
        <v>2</v>
      </c>
      <c r="AC101" s="894" t="s">
        <v>401</v>
      </c>
      <c r="AD101" s="861">
        <v>0</v>
      </c>
      <c r="AE101" s="900">
        <v>0</v>
      </c>
      <c r="AF101" s="900">
        <v>2</v>
      </c>
      <c r="AG101" s="894" t="s">
        <v>401</v>
      </c>
      <c r="AH101" s="861">
        <v>0</v>
      </c>
      <c r="AI101" s="900">
        <v>0</v>
      </c>
      <c r="AJ101" s="900">
        <v>2</v>
      </c>
      <c r="AK101" s="894" t="s">
        <v>401</v>
      </c>
      <c r="AL101" s="861">
        <v>0</v>
      </c>
      <c r="AM101" s="881">
        <v>0</v>
      </c>
      <c r="AN101" s="881">
        <v>2</v>
      </c>
      <c r="AO101" s="887" t="s">
        <v>401</v>
      </c>
    </row>
    <row r="102" spans="2:41">
      <c r="B102" s="406"/>
      <c r="C102" s="407">
        <v>1</v>
      </c>
      <c r="D102" s="408" t="s">
        <v>145</v>
      </c>
      <c r="E102" s="851" t="s">
        <v>287</v>
      </c>
      <c r="F102" s="855">
        <v>0</v>
      </c>
      <c r="G102" s="846">
        <v>0</v>
      </c>
      <c r="O102" s="406"/>
      <c r="P102" s="408" t="s">
        <v>145</v>
      </c>
      <c r="Q102" s="851" t="s">
        <v>287</v>
      </c>
      <c r="R102" s="865">
        <v>0</v>
      </c>
      <c r="S102" s="845">
        <v>0</v>
      </c>
      <c r="T102" s="845">
        <v>0</v>
      </c>
      <c r="U102" s="895" t="s">
        <v>401</v>
      </c>
      <c r="V102" s="865">
        <v>0</v>
      </c>
      <c r="W102" s="845">
        <v>0</v>
      </c>
      <c r="X102" s="845">
        <v>0</v>
      </c>
      <c r="Y102" s="895" t="s">
        <v>401</v>
      </c>
      <c r="Z102" s="865">
        <v>0</v>
      </c>
      <c r="AA102" s="845">
        <v>0</v>
      </c>
      <c r="AB102" s="845">
        <v>0</v>
      </c>
      <c r="AC102" s="895" t="s">
        <v>401</v>
      </c>
      <c r="AD102" s="865">
        <v>0</v>
      </c>
      <c r="AE102" s="845">
        <v>0</v>
      </c>
      <c r="AF102" s="845">
        <v>0</v>
      </c>
      <c r="AG102" s="895" t="s">
        <v>401</v>
      </c>
      <c r="AH102" s="865">
        <v>0</v>
      </c>
      <c r="AI102" s="845">
        <v>0</v>
      </c>
      <c r="AJ102" s="845">
        <v>0</v>
      </c>
      <c r="AK102" s="895" t="s">
        <v>401</v>
      </c>
      <c r="AL102" s="865">
        <v>0</v>
      </c>
      <c r="AM102" s="882">
        <v>0</v>
      </c>
      <c r="AN102" s="882">
        <v>0</v>
      </c>
      <c r="AO102" s="888" t="s">
        <v>401</v>
      </c>
    </row>
    <row r="103" spans="2:41">
      <c r="B103" s="406" t="s">
        <v>701</v>
      </c>
      <c r="C103" s="407">
        <v>2</v>
      </c>
      <c r="D103" s="408" t="s">
        <v>146</v>
      </c>
      <c r="E103" s="851" t="s">
        <v>288</v>
      </c>
      <c r="F103" s="855">
        <v>0</v>
      </c>
      <c r="G103" s="846">
        <v>0</v>
      </c>
      <c r="O103" s="406" t="s">
        <v>701</v>
      </c>
      <c r="P103" s="408" t="s">
        <v>146</v>
      </c>
      <c r="Q103" s="851" t="s">
        <v>288</v>
      </c>
      <c r="R103" s="865">
        <v>0</v>
      </c>
      <c r="S103" s="845">
        <v>0</v>
      </c>
      <c r="T103" s="845">
        <v>0</v>
      </c>
      <c r="U103" s="895" t="s">
        <v>401</v>
      </c>
      <c r="V103" s="865">
        <v>0</v>
      </c>
      <c r="W103" s="845">
        <v>0</v>
      </c>
      <c r="X103" s="845">
        <v>0</v>
      </c>
      <c r="Y103" s="895" t="s">
        <v>401</v>
      </c>
      <c r="Z103" s="865">
        <v>0</v>
      </c>
      <c r="AA103" s="845">
        <v>0</v>
      </c>
      <c r="AB103" s="845">
        <v>0</v>
      </c>
      <c r="AC103" s="895" t="s">
        <v>401</v>
      </c>
      <c r="AD103" s="865">
        <v>0</v>
      </c>
      <c r="AE103" s="845">
        <v>0</v>
      </c>
      <c r="AF103" s="845">
        <v>0</v>
      </c>
      <c r="AG103" s="895" t="s">
        <v>401</v>
      </c>
      <c r="AH103" s="865">
        <v>0</v>
      </c>
      <c r="AI103" s="845">
        <v>0</v>
      </c>
      <c r="AJ103" s="845">
        <v>0</v>
      </c>
      <c r="AK103" s="895" t="s">
        <v>401</v>
      </c>
      <c r="AL103" s="865">
        <v>0</v>
      </c>
      <c r="AM103" s="882">
        <v>0</v>
      </c>
      <c r="AN103" s="882">
        <v>0</v>
      </c>
      <c r="AO103" s="888" t="s">
        <v>401</v>
      </c>
    </row>
    <row r="104" spans="2:41">
      <c r="B104" s="406"/>
      <c r="C104" s="407">
        <v>3</v>
      </c>
      <c r="D104" s="408" t="s">
        <v>702</v>
      </c>
      <c r="E104" s="851" t="s">
        <v>703</v>
      </c>
      <c r="F104" s="855">
        <v>0</v>
      </c>
      <c r="G104" s="846">
        <v>0</v>
      </c>
      <c r="O104" s="406"/>
      <c r="P104" s="408" t="s">
        <v>702</v>
      </c>
      <c r="Q104" s="851" t="s">
        <v>703</v>
      </c>
      <c r="R104" s="865">
        <v>0</v>
      </c>
      <c r="S104" s="845">
        <v>0</v>
      </c>
      <c r="T104" s="845">
        <v>0</v>
      </c>
      <c r="U104" s="895" t="s">
        <v>401</v>
      </c>
      <c r="V104" s="865">
        <v>0</v>
      </c>
      <c r="W104" s="845">
        <v>0</v>
      </c>
      <c r="X104" s="845">
        <v>0</v>
      </c>
      <c r="Y104" s="895" t="s">
        <v>401</v>
      </c>
      <c r="Z104" s="865">
        <v>0</v>
      </c>
      <c r="AA104" s="845">
        <v>0</v>
      </c>
      <c r="AB104" s="845">
        <v>0</v>
      </c>
      <c r="AC104" s="895" t="s">
        <v>401</v>
      </c>
      <c r="AD104" s="865">
        <v>0</v>
      </c>
      <c r="AE104" s="845">
        <v>0</v>
      </c>
      <c r="AF104" s="845">
        <v>0</v>
      </c>
      <c r="AG104" s="895" t="s">
        <v>401</v>
      </c>
      <c r="AH104" s="865">
        <v>0</v>
      </c>
      <c r="AI104" s="845">
        <v>0</v>
      </c>
      <c r="AJ104" s="845">
        <v>0</v>
      </c>
      <c r="AK104" s="895" t="s">
        <v>401</v>
      </c>
      <c r="AL104" s="865">
        <v>0</v>
      </c>
      <c r="AM104" s="882">
        <v>0</v>
      </c>
      <c r="AN104" s="882">
        <v>0</v>
      </c>
      <c r="AO104" s="888" t="s">
        <v>401</v>
      </c>
    </row>
    <row r="105" spans="2:41">
      <c r="B105" s="420"/>
      <c r="C105" s="407">
        <v>4</v>
      </c>
      <c r="D105" s="408" t="s">
        <v>406</v>
      </c>
      <c r="E105" s="851"/>
      <c r="F105" s="855">
        <v>0</v>
      </c>
      <c r="G105" s="846">
        <v>0</v>
      </c>
      <c r="O105" s="420"/>
      <c r="P105" s="408" t="s">
        <v>406</v>
      </c>
      <c r="Q105" s="851"/>
      <c r="R105" s="865">
        <v>0</v>
      </c>
      <c r="S105" s="845">
        <v>0</v>
      </c>
      <c r="T105" s="845">
        <v>0</v>
      </c>
      <c r="U105" s="895" t="s">
        <v>401</v>
      </c>
      <c r="V105" s="865">
        <v>0</v>
      </c>
      <c r="W105" s="845">
        <v>0</v>
      </c>
      <c r="X105" s="845">
        <v>0</v>
      </c>
      <c r="Y105" s="895" t="s">
        <v>401</v>
      </c>
      <c r="Z105" s="865">
        <v>0</v>
      </c>
      <c r="AA105" s="845">
        <v>0</v>
      </c>
      <c r="AB105" s="845">
        <v>0</v>
      </c>
      <c r="AC105" s="895" t="s">
        <v>401</v>
      </c>
      <c r="AD105" s="865">
        <v>0</v>
      </c>
      <c r="AE105" s="845">
        <v>0</v>
      </c>
      <c r="AF105" s="845">
        <v>0</v>
      </c>
      <c r="AG105" s="895" t="s">
        <v>401</v>
      </c>
      <c r="AH105" s="865">
        <v>0</v>
      </c>
      <c r="AI105" s="845">
        <v>0</v>
      </c>
      <c r="AJ105" s="845">
        <v>0</v>
      </c>
      <c r="AK105" s="895" t="s">
        <v>401</v>
      </c>
      <c r="AL105" s="865">
        <v>0</v>
      </c>
      <c r="AM105" s="882">
        <v>0</v>
      </c>
      <c r="AN105" s="882">
        <v>0</v>
      </c>
      <c r="AO105" s="888" t="s">
        <v>401</v>
      </c>
    </row>
    <row r="106" spans="2:41">
      <c r="B106" s="421"/>
      <c r="C106" s="422"/>
      <c r="D106" s="423" t="s">
        <v>290</v>
      </c>
      <c r="E106" s="847" t="s">
        <v>704</v>
      </c>
      <c r="F106" s="854">
        <v>0</v>
      </c>
      <c r="G106" s="842">
        <v>6</v>
      </c>
      <c r="O106" s="421"/>
      <c r="P106" s="423" t="s">
        <v>290</v>
      </c>
      <c r="Q106" s="847" t="s">
        <v>704</v>
      </c>
      <c r="R106" s="862">
        <v>0</v>
      </c>
      <c r="S106" s="840">
        <v>0</v>
      </c>
      <c r="T106" s="840">
        <v>2</v>
      </c>
      <c r="U106" s="896" t="s">
        <v>401</v>
      </c>
      <c r="V106" s="862">
        <v>0</v>
      </c>
      <c r="W106" s="840">
        <v>0</v>
      </c>
      <c r="X106" s="840">
        <v>2</v>
      </c>
      <c r="Y106" s="896" t="s">
        <v>401</v>
      </c>
      <c r="Z106" s="862">
        <v>0</v>
      </c>
      <c r="AA106" s="840">
        <v>0</v>
      </c>
      <c r="AB106" s="840">
        <v>2</v>
      </c>
      <c r="AC106" s="896" t="s">
        <v>401</v>
      </c>
      <c r="AD106" s="862">
        <v>0</v>
      </c>
      <c r="AE106" s="840">
        <v>0</v>
      </c>
      <c r="AF106" s="840">
        <v>2</v>
      </c>
      <c r="AG106" s="896" t="s">
        <v>401</v>
      </c>
      <c r="AH106" s="862">
        <v>0</v>
      </c>
      <c r="AI106" s="840">
        <v>0</v>
      </c>
      <c r="AJ106" s="840">
        <v>2</v>
      </c>
      <c r="AK106" s="896" t="s">
        <v>401</v>
      </c>
      <c r="AL106" s="862">
        <v>0</v>
      </c>
      <c r="AM106" s="883">
        <v>0</v>
      </c>
      <c r="AN106" s="883">
        <v>2</v>
      </c>
      <c r="AO106" s="889" t="s">
        <v>401</v>
      </c>
    </row>
    <row r="107" spans="2:41">
      <c r="B107" s="433" t="s">
        <v>705</v>
      </c>
      <c r="C107" s="407">
        <v>5</v>
      </c>
      <c r="D107" s="408" t="s">
        <v>706</v>
      </c>
      <c r="E107" s="851" t="s">
        <v>707</v>
      </c>
      <c r="F107" s="855">
        <v>0</v>
      </c>
      <c r="G107" s="846">
        <v>0</v>
      </c>
      <c r="O107" s="433" t="s">
        <v>705</v>
      </c>
      <c r="P107" s="408" t="s">
        <v>706</v>
      </c>
      <c r="Q107" s="851" t="s">
        <v>707</v>
      </c>
      <c r="R107" s="865">
        <v>0</v>
      </c>
      <c r="S107" s="845">
        <v>0</v>
      </c>
      <c r="T107" s="845">
        <v>0</v>
      </c>
      <c r="U107" s="895" t="s">
        <v>401</v>
      </c>
      <c r="V107" s="865">
        <v>0</v>
      </c>
      <c r="W107" s="845">
        <v>0</v>
      </c>
      <c r="X107" s="845">
        <v>0</v>
      </c>
      <c r="Y107" s="895" t="s">
        <v>401</v>
      </c>
      <c r="Z107" s="865">
        <v>0</v>
      </c>
      <c r="AA107" s="845">
        <v>0</v>
      </c>
      <c r="AB107" s="845">
        <v>0</v>
      </c>
      <c r="AC107" s="895" t="s">
        <v>401</v>
      </c>
      <c r="AD107" s="865">
        <v>0</v>
      </c>
      <c r="AE107" s="845">
        <v>0</v>
      </c>
      <c r="AF107" s="845">
        <v>0</v>
      </c>
      <c r="AG107" s="895" t="s">
        <v>401</v>
      </c>
      <c r="AH107" s="865">
        <v>0</v>
      </c>
      <c r="AI107" s="845">
        <v>0</v>
      </c>
      <c r="AJ107" s="845">
        <v>0</v>
      </c>
      <c r="AK107" s="895" t="s">
        <v>401</v>
      </c>
      <c r="AL107" s="865">
        <v>0</v>
      </c>
      <c r="AM107" s="882">
        <v>0</v>
      </c>
      <c r="AN107" s="882">
        <v>0</v>
      </c>
      <c r="AO107" s="888" t="s">
        <v>401</v>
      </c>
    </row>
    <row r="108" spans="2:41">
      <c r="B108" s="434"/>
      <c r="C108" s="407">
        <v>6</v>
      </c>
      <c r="D108" s="408" t="s">
        <v>150</v>
      </c>
      <c r="E108" s="851" t="s">
        <v>708</v>
      </c>
      <c r="F108" s="855">
        <v>0</v>
      </c>
      <c r="G108" s="846">
        <v>0</v>
      </c>
      <c r="O108" s="434"/>
      <c r="P108" s="408" t="s">
        <v>150</v>
      </c>
      <c r="Q108" s="851" t="s">
        <v>708</v>
      </c>
      <c r="R108" s="865">
        <v>0</v>
      </c>
      <c r="S108" s="845">
        <v>0</v>
      </c>
      <c r="T108" s="845">
        <v>0</v>
      </c>
      <c r="U108" s="895" t="s">
        <v>401</v>
      </c>
      <c r="V108" s="865">
        <v>0</v>
      </c>
      <c r="W108" s="845">
        <v>0</v>
      </c>
      <c r="X108" s="845">
        <v>0</v>
      </c>
      <c r="Y108" s="895" t="s">
        <v>401</v>
      </c>
      <c r="Z108" s="865">
        <v>0</v>
      </c>
      <c r="AA108" s="845">
        <v>0</v>
      </c>
      <c r="AB108" s="845">
        <v>0</v>
      </c>
      <c r="AC108" s="895" t="s">
        <v>401</v>
      </c>
      <c r="AD108" s="865">
        <v>0</v>
      </c>
      <c r="AE108" s="845">
        <v>0</v>
      </c>
      <c r="AF108" s="845">
        <v>0</v>
      </c>
      <c r="AG108" s="895" t="s">
        <v>401</v>
      </c>
      <c r="AH108" s="865">
        <v>0</v>
      </c>
      <c r="AI108" s="845">
        <v>0</v>
      </c>
      <c r="AJ108" s="845">
        <v>0</v>
      </c>
      <c r="AK108" s="895" t="s">
        <v>401</v>
      </c>
      <c r="AL108" s="865">
        <v>0</v>
      </c>
      <c r="AM108" s="882">
        <v>0</v>
      </c>
      <c r="AN108" s="882">
        <v>0</v>
      </c>
      <c r="AO108" s="888" t="s">
        <v>401</v>
      </c>
    </row>
    <row r="109" spans="2:41">
      <c r="B109" s="435" t="s">
        <v>230</v>
      </c>
      <c r="C109" s="422">
        <v>7</v>
      </c>
      <c r="D109" s="423" t="s">
        <v>409</v>
      </c>
      <c r="E109" s="847" t="s">
        <v>709</v>
      </c>
      <c r="F109" s="856">
        <v>0</v>
      </c>
      <c r="G109" s="843">
        <v>6</v>
      </c>
      <c r="O109" s="435" t="s">
        <v>230</v>
      </c>
      <c r="P109" s="423" t="s">
        <v>409</v>
      </c>
      <c r="Q109" s="847" t="s">
        <v>709</v>
      </c>
      <c r="R109" s="862">
        <v>0</v>
      </c>
      <c r="S109" s="840">
        <v>0</v>
      </c>
      <c r="T109" s="840">
        <v>2</v>
      </c>
      <c r="U109" s="896" t="s">
        <v>401</v>
      </c>
      <c r="V109" s="862">
        <v>0</v>
      </c>
      <c r="W109" s="840">
        <v>0</v>
      </c>
      <c r="X109" s="840">
        <v>2</v>
      </c>
      <c r="Y109" s="896" t="s">
        <v>401</v>
      </c>
      <c r="Z109" s="862">
        <v>0</v>
      </c>
      <c r="AA109" s="840">
        <v>0</v>
      </c>
      <c r="AB109" s="840">
        <v>2</v>
      </c>
      <c r="AC109" s="896" t="s">
        <v>401</v>
      </c>
      <c r="AD109" s="862">
        <v>0</v>
      </c>
      <c r="AE109" s="840">
        <v>0</v>
      </c>
      <c r="AF109" s="840">
        <v>2</v>
      </c>
      <c r="AG109" s="896" t="s">
        <v>401</v>
      </c>
      <c r="AH109" s="862">
        <v>58</v>
      </c>
      <c r="AI109" s="840">
        <v>0</v>
      </c>
      <c r="AJ109" s="840">
        <v>2</v>
      </c>
      <c r="AK109" s="896">
        <v>0</v>
      </c>
      <c r="AL109" s="862">
        <v>0</v>
      </c>
      <c r="AM109" s="883">
        <v>0</v>
      </c>
      <c r="AN109" s="883">
        <v>2</v>
      </c>
      <c r="AO109" s="889" t="s">
        <v>401</v>
      </c>
    </row>
    <row r="110" spans="2:41">
      <c r="B110" s="435" t="s">
        <v>152</v>
      </c>
      <c r="C110" s="422">
        <v>8</v>
      </c>
      <c r="D110" s="423" t="s">
        <v>710</v>
      </c>
      <c r="E110" s="847" t="s">
        <v>711</v>
      </c>
      <c r="F110" s="856">
        <v>1803.1872067584952</v>
      </c>
      <c r="G110" s="843">
        <v>8</v>
      </c>
      <c r="O110" s="435" t="s">
        <v>152</v>
      </c>
      <c r="P110" s="423" t="s">
        <v>710</v>
      </c>
      <c r="Q110" s="847" t="s">
        <v>711</v>
      </c>
      <c r="R110" s="862">
        <v>396.66800000000001</v>
      </c>
      <c r="S110" s="840">
        <v>1</v>
      </c>
      <c r="T110" s="840">
        <v>3</v>
      </c>
      <c r="U110" s="896">
        <v>2.5209999294120021E-3</v>
      </c>
      <c r="V110" s="862">
        <v>3554850.8765735328</v>
      </c>
      <c r="W110" s="840">
        <v>10199</v>
      </c>
      <c r="X110" s="840">
        <v>3</v>
      </c>
      <c r="Y110" s="896">
        <v>2.8690373672806951E-3</v>
      </c>
      <c r="Z110" s="862">
        <v>14.322710000000001</v>
      </c>
      <c r="AA110" s="840">
        <v>0</v>
      </c>
      <c r="AB110" s="840">
        <v>2</v>
      </c>
      <c r="AC110" s="896">
        <v>0</v>
      </c>
      <c r="AD110" s="862">
        <v>39.615790000000004</v>
      </c>
      <c r="AE110" s="840">
        <v>3.46</v>
      </c>
      <c r="AF110" s="840">
        <v>2</v>
      </c>
      <c r="AG110" s="896">
        <v>8.7338912085307391E-2</v>
      </c>
      <c r="AH110" s="862">
        <v>3.633</v>
      </c>
      <c r="AI110" s="840">
        <v>0</v>
      </c>
      <c r="AJ110" s="840">
        <v>2</v>
      </c>
      <c r="AK110" s="896">
        <v>0</v>
      </c>
      <c r="AL110" s="862">
        <v>962.00380000000007</v>
      </c>
      <c r="AM110" s="883">
        <v>0</v>
      </c>
      <c r="AN110" s="883">
        <v>2</v>
      </c>
      <c r="AO110" s="889">
        <v>0</v>
      </c>
    </row>
    <row r="111" spans="2:41">
      <c r="B111" s="435"/>
      <c r="C111" s="422"/>
      <c r="D111" s="423" t="s">
        <v>411</v>
      </c>
      <c r="E111" s="847" t="s">
        <v>712</v>
      </c>
      <c r="F111" s="856">
        <v>1938.9365770675936</v>
      </c>
      <c r="G111" s="843">
        <v>0</v>
      </c>
      <c r="O111" s="435"/>
      <c r="P111" s="423" t="s">
        <v>411</v>
      </c>
      <c r="Q111" s="847" t="s">
        <v>712</v>
      </c>
      <c r="R111" s="863">
        <v>28593.875346017372</v>
      </c>
      <c r="S111" s="901">
        <v>0</v>
      </c>
      <c r="T111" s="901">
        <v>0</v>
      </c>
      <c r="U111" s="897">
        <v>0</v>
      </c>
      <c r="V111" s="863">
        <v>1602986.867904773</v>
      </c>
      <c r="W111" s="901">
        <v>2</v>
      </c>
      <c r="X111" s="901">
        <v>0</v>
      </c>
      <c r="Y111" s="897">
        <v>1.2476708574750544E-6</v>
      </c>
      <c r="Z111" s="863">
        <v>55767.474711280505</v>
      </c>
      <c r="AA111" s="901">
        <v>0</v>
      </c>
      <c r="AB111" s="901">
        <v>0</v>
      </c>
      <c r="AC111" s="897">
        <v>0</v>
      </c>
      <c r="AD111" s="863">
        <v>105725.72405865414</v>
      </c>
      <c r="AE111" s="901">
        <v>0</v>
      </c>
      <c r="AF111" s="901">
        <v>0</v>
      </c>
      <c r="AG111" s="897">
        <v>0</v>
      </c>
      <c r="AH111" s="863">
        <v>25469.014773043207</v>
      </c>
      <c r="AI111" s="901">
        <v>13194.420000000002</v>
      </c>
      <c r="AJ111" s="901">
        <v>0</v>
      </c>
      <c r="AK111" s="897">
        <v>0.51805773083791118</v>
      </c>
      <c r="AL111" s="863">
        <v>56909.393786856264</v>
      </c>
      <c r="AM111" s="884">
        <v>7.8734999999999991</v>
      </c>
      <c r="AN111" s="884">
        <v>0</v>
      </c>
      <c r="AO111" s="890">
        <v>1.3835150009660539E-4</v>
      </c>
    </row>
    <row r="112" spans="2:41">
      <c r="B112" s="437"/>
      <c r="C112" s="407">
        <v>9</v>
      </c>
      <c r="D112" s="408" t="s">
        <v>154</v>
      </c>
      <c r="E112" s="851" t="s">
        <v>412</v>
      </c>
      <c r="F112" s="855">
        <v>38.972856565670156</v>
      </c>
      <c r="G112" s="846">
        <v>8</v>
      </c>
      <c r="O112" s="437"/>
      <c r="P112" s="408" t="s">
        <v>154</v>
      </c>
      <c r="Q112" s="851" t="s">
        <v>412</v>
      </c>
      <c r="R112" s="865">
        <v>13.5938</v>
      </c>
      <c r="S112" s="845">
        <v>0</v>
      </c>
      <c r="T112" s="845">
        <v>2</v>
      </c>
      <c r="U112" s="895">
        <v>0</v>
      </c>
      <c r="V112" s="865">
        <v>331089.1167463946</v>
      </c>
      <c r="W112" s="845">
        <v>0</v>
      </c>
      <c r="X112" s="845">
        <v>2</v>
      </c>
      <c r="Y112" s="895">
        <v>0</v>
      </c>
      <c r="Z112" s="865">
        <v>7675.0102477330001</v>
      </c>
      <c r="AA112" s="845">
        <v>0</v>
      </c>
      <c r="AB112" s="845">
        <v>2</v>
      </c>
      <c r="AC112" s="895">
        <v>0</v>
      </c>
      <c r="AD112" s="865">
        <v>733.75</v>
      </c>
      <c r="AE112" s="845">
        <v>0</v>
      </c>
      <c r="AF112" s="845">
        <v>2</v>
      </c>
      <c r="AG112" s="895">
        <v>0</v>
      </c>
      <c r="AH112" s="865">
        <v>0</v>
      </c>
      <c r="AI112" s="845">
        <v>0</v>
      </c>
      <c r="AJ112" s="845">
        <v>2</v>
      </c>
      <c r="AK112" s="895" t="s">
        <v>401</v>
      </c>
      <c r="AL112" s="865">
        <v>3</v>
      </c>
      <c r="AM112" s="882">
        <v>0</v>
      </c>
      <c r="AN112" s="882">
        <v>2</v>
      </c>
      <c r="AO112" s="888">
        <v>0</v>
      </c>
    </row>
    <row r="113" spans="2:41">
      <c r="B113" s="437"/>
      <c r="C113" s="407">
        <v>10</v>
      </c>
      <c r="D113" s="408" t="s">
        <v>155</v>
      </c>
      <c r="E113" s="851" t="s">
        <v>300</v>
      </c>
      <c r="F113" s="855">
        <v>3.7956874378233287</v>
      </c>
      <c r="G113" s="846">
        <v>8</v>
      </c>
      <c r="O113" s="437"/>
      <c r="P113" s="408" t="s">
        <v>155</v>
      </c>
      <c r="Q113" s="851" t="s">
        <v>300</v>
      </c>
      <c r="R113" s="865">
        <v>21.272115393056339</v>
      </c>
      <c r="S113" s="845">
        <v>0</v>
      </c>
      <c r="T113" s="845">
        <v>2</v>
      </c>
      <c r="U113" s="895">
        <v>0</v>
      </c>
      <c r="V113" s="865">
        <v>52200.453434725219</v>
      </c>
      <c r="W113" s="845">
        <v>0</v>
      </c>
      <c r="X113" s="845">
        <v>2</v>
      </c>
      <c r="Y113" s="895">
        <v>0</v>
      </c>
      <c r="Z113" s="865">
        <v>37657.831789273485</v>
      </c>
      <c r="AA113" s="845">
        <v>0</v>
      </c>
      <c r="AB113" s="845">
        <v>2</v>
      </c>
      <c r="AC113" s="895">
        <v>0</v>
      </c>
      <c r="AD113" s="865">
        <v>435.66937179768541</v>
      </c>
      <c r="AE113" s="845">
        <v>0</v>
      </c>
      <c r="AF113" s="845">
        <v>2</v>
      </c>
      <c r="AG113" s="895">
        <v>0</v>
      </c>
      <c r="AH113" s="865">
        <v>0</v>
      </c>
      <c r="AI113" s="845">
        <v>0</v>
      </c>
      <c r="AJ113" s="845">
        <v>2</v>
      </c>
      <c r="AK113" s="895" t="s">
        <v>401</v>
      </c>
      <c r="AL113" s="865">
        <v>0</v>
      </c>
      <c r="AM113" s="882">
        <v>0</v>
      </c>
      <c r="AN113" s="882">
        <v>2</v>
      </c>
      <c r="AO113" s="888" t="s">
        <v>401</v>
      </c>
    </row>
    <row r="114" spans="2:41">
      <c r="B114" s="437"/>
      <c r="C114" s="407">
        <v>11</v>
      </c>
      <c r="D114" s="408" t="s">
        <v>156</v>
      </c>
      <c r="E114" s="851" t="s">
        <v>301</v>
      </c>
      <c r="F114" s="855">
        <v>8.0091301052722166</v>
      </c>
      <c r="G114" s="846">
        <v>8</v>
      </c>
      <c r="O114" s="437"/>
      <c r="P114" s="408" t="s">
        <v>156</v>
      </c>
      <c r="Q114" s="851" t="s">
        <v>301</v>
      </c>
      <c r="R114" s="865">
        <v>0</v>
      </c>
      <c r="S114" s="845">
        <v>0</v>
      </c>
      <c r="T114" s="845">
        <v>2</v>
      </c>
      <c r="U114" s="895" t="s">
        <v>401</v>
      </c>
      <c r="V114" s="865">
        <v>31.41583854113308</v>
      </c>
      <c r="W114" s="845">
        <v>0</v>
      </c>
      <c r="X114" s="845">
        <v>2</v>
      </c>
      <c r="Y114" s="895">
        <v>0</v>
      </c>
      <c r="Z114" s="865">
        <v>0</v>
      </c>
      <c r="AA114" s="845">
        <v>0</v>
      </c>
      <c r="AB114" s="845">
        <v>2</v>
      </c>
      <c r="AC114" s="895" t="s">
        <v>401</v>
      </c>
      <c r="AD114" s="865">
        <v>0</v>
      </c>
      <c r="AE114" s="845">
        <v>0</v>
      </c>
      <c r="AF114" s="845">
        <v>2</v>
      </c>
      <c r="AG114" s="895" t="s">
        <v>401</v>
      </c>
      <c r="AH114" s="865">
        <v>0</v>
      </c>
      <c r="AI114" s="845">
        <v>0</v>
      </c>
      <c r="AJ114" s="845">
        <v>2</v>
      </c>
      <c r="AK114" s="895" t="s">
        <v>401</v>
      </c>
      <c r="AL114" s="865">
        <v>0</v>
      </c>
      <c r="AM114" s="882">
        <v>0</v>
      </c>
      <c r="AN114" s="882">
        <v>2</v>
      </c>
      <c r="AO114" s="888" t="s">
        <v>401</v>
      </c>
    </row>
    <row r="115" spans="2:41">
      <c r="B115" s="437"/>
      <c r="C115" s="407">
        <v>12</v>
      </c>
      <c r="D115" s="408" t="s">
        <v>713</v>
      </c>
      <c r="E115" s="851" t="s">
        <v>302</v>
      </c>
      <c r="F115" s="855">
        <v>12.774913029823153</v>
      </c>
      <c r="G115" s="846">
        <v>6</v>
      </c>
      <c r="O115" s="437"/>
      <c r="P115" s="408" t="s">
        <v>713</v>
      </c>
      <c r="Q115" s="851" t="s">
        <v>302</v>
      </c>
      <c r="R115" s="865">
        <v>19911.261000000006</v>
      </c>
      <c r="S115" s="845">
        <v>0</v>
      </c>
      <c r="T115" s="845">
        <v>2</v>
      </c>
      <c r="U115" s="895">
        <v>0</v>
      </c>
      <c r="V115" s="865">
        <v>0</v>
      </c>
      <c r="W115" s="845">
        <v>0</v>
      </c>
      <c r="X115" s="845">
        <v>2</v>
      </c>
      <c r="Y115" s="895" t="s">
        <v>401</v>
      </c>
      <c r="Z115" s="865">
        <v>0</v>
      </c>
      <c r="AA115" s="845">
        <v>0</v>
      </c>
      <c r="AB115" s="845">
        <v>2</v>
      </c>
      <c r="AC115" s="895" t="s">
        <v>401</v>
      </c>
      <c r="AD115" s="865">
        <v>0</v>
      </c>
      <c r="AE115" s="845">
        <v>0</v>
      </c>
      <c r="AF115" s="845">
        <v>2</v>
      </c>
      <c r="AG115" s="895" t="s">
        <v>401</v>
      </c>
      <c r="AH115" s="865">
        <v>0</v>
      </c>
      <c r="AI115" s="845">
        <v>0</v>
      </c>
      <c r="AJ115" s="845">
        <v>2</v>
      </c>
      <c r="AK115" s="895" t="s">
        <v>401</v>
      </c>
      <c r="AL115" s="865">
        <v>8976.4193000000032</v>
      </c>
      <c r="AM115" s="882">
        <v>0</v>
      </c>
      <c r="AN115" s="882">
        <v>2</v>
      </c>
      <c r="AO115" s="888">
        <v>0</v>
      </c>
    </row>
    <row r="116" spans="2:41">
      <c r="B116" s="437"/>
      <c r="C116" s="407">
        <v>13</v>
      </c>
      <c r="D116" s="408" t="s">
        <v>158</v>
      </c>
      <c r="E116" s="851" t="s">
        <v>303</v>
      </c>
      <c r="F116" s="855">
        <v>1.9875863321408369</v>
      </c>
      <c r="G116" s="846">
        <v>7</v>
      </c>
      <c r="O116" s="437"/>
      <c r="P116" s="408" t="s">
        <v>158</v>
      </c>
      <c r="Q116" s="851" t="s">
        <v>303</v>
      </c>
      <c r="R116" s="865">
        <v>0.30780000000000002</v>
      </c>
      <c r="S116" s="845">
        <v>0</v>
      </c>
      <c r="T116" s="845">
        <v>2</v>
      </c>
      <c r="U116" s="895">
        <v>0</v>
      </c>
      <c r="V116" s="865">
        <v>45.470929961271061</v>
      </c>
      <c r="W116" s="845">
        <v>0</v>
      </c>
      <c r="X116" s="845">
        <v>2</v>
      </c>
      <c r="Y116" s="895">
        <v>0</v>
      </c>
      <c r="Z116" s="865">
        <v>0</v>
      </c>
      <c r="AA116" s="845">
        <v>0</v>
      </c>
      <c r="AB116" s="845">
        <v>2</v>
      </c>
      <c r="AC116" s="895" t="s">
        <v>401</v>
      </c>
      <c r="AD116" s="865">
        <v>0</v>
      </c>
      <c r="AE116" s="845">
        <v>0</v>
      </c>
      <c r="AF116" s="845">
        <v>2</v>
      </c>
      <c r="AG116" s="895" t="s">
        <v>401</v>
      </c>
      <c r="AH116" s="865">
        <v>0</v>
      </c>
      <c r="AI116" s="845">
        <v>0</v>
      </c>
      <c r="AJ116" s="845">
        <v>2</v>
      </c>
      <c r="AK116" s="895" t="s">
        <v>401</v>
      </c>
      <c r="AL116" s="865">
        <v>0</v>
      </c>
      <c r="AM116" s="882">
        <v>0</v>
      </c>
      <c r="AN116" s="882">
        <v>2</v>
      </c>
      <c r="AO116" s="888" t="s">
        <v>401</v>
      </c>
    </row>
    <row r="117" spans="2:41">
      <c r="B117" s="437"/>
      <c r="C117" s="407">
        <v>14</v>
      </c>
      <c r="D117" s="408" t="s">
        <v>231</v>
      </c>
      <c r="E117" s="851" t="s">
        <v>304</v>
      </c>
      <c r="F117" s="855">
        <v>18.554526738299177</v>
      </c>
      <c r="G117" s="846">
        <v>7</v>
      </c>
      <c r="O117" s="437"/>
      <c r="P117" s="408" t="s">
        <v>231</v>
      </c>
      <c r="Q117" s="851" t="s">
        <v>304</v>
      </c>
      <c r="R117" s="865">
        <v>4154.4400000000005</v>
      </c>
      <c r="S117" s="845">
        <v>0</v>
      </c>
      <c r="T117" s="845">
        <v>2</v>
      </c>
      <c r="U117" s="895">
        <v>0</v>
      </c>
      <c r="V117" s="865">
        <v>1041289.6919899998</v>
      </c>
      <c r="W117" s="845">
        <v>0</v>
      </c>
      <c r="X117" s="845">
        <v>2</v>
      </c>
      <c r="Y117" s="895">
        <v>0</v>
      </c>
      <c r="Z117" s="865">
        <v>8.26</v>
      </c>
      <c r="AA117" s="845">
        <v>0</v>
      </c>
      <c r="AB117" s="845">
        <v>2</v>
      </c>
      <c r="AC117" s="895">
        <v>0</v>
      </c>
      <c r="AD117" s="865">
        <v>18</v>
      </c>
      <c r="AE117" s="845">
        <v>0</v>
      </c>
      <c r="AF117" s="845">
        <v>2</v>
      </c>
      <c r="AG117" s="895">
        <v>0</v>
      </c>
      <c r="AH117" s="865">
        <v>238</v>
      </c>
      <c r="AI117" s="845">
        <v>0</v>
      </c>
      <c r="AJ117" s="845">
        <v>2</v>
      </c>
      <c r="AK117" s="895">
        <v>0</v>
      </c>
      <c r="AL117" s="865">
        <v>23883.78</v>
      </c>
      <c r="AM117" s="882">
        <v>0</v>
      </c>
      <c r="AN117" s="882">
        <v>2</v>
      </c>
      <c r="AO117" s="888">
        <v>0</v>
      </c>
    </row>
    <row r="118" spans="2:41">
      <c r="B118" s="437"/>
      <c r="C118" s="407">
        <v>15</v>
      </c>
      <c r="D118" s="408" t="s">
        <v>160</v>
      </c>
      <c r="E118" s="851" t="s">
        <v>305</v>
      </c>
      <c r="F118" s="855">
        <v>15.853750148422547</v>
      </c>
      <c r="G118" s="846">
        <v>8</v>
      </c>
      <c r="O118" s="437"/>
      <c r="P118" s="408" t="s">
        <v>160</v>
      </c>
      <c r="Q118" s="851" t="s">
        <v>305</v>
      </c>
      <c r="R118" s="865">
        <v>0</v>
      </c>
      <c r="S118" s="845">
        <v>0</v>
      </c>
      <c r="T118" s="845">
        <v>2</v>
      </c>
      <c r="U118" s="895" t="s">
        <v>401</v>
      </c>
      <c r="V118" s="865">
        <v>0</v>
      </c>
      <c r="W118" s="845">
        <v>0</v>
      </c>
      <c r="X118" s="845">
        <v>2</v>
      </c>
      <c r="Y118" s="895" t="s">
        <v>401</v>
      </c>
      <c r="Z118" s="865">
        <v>4.2556599739536169</v>
      </c>
      <c r="AA118" s="845">
        <v>0</v>
      </c>
      <c r="AB118" s="845">
        <v>2</v>
      </c>
      <c r="AC118" s="895">
        <v>0</v>
      </c>
      <c r="AD118" s="865">
        <v>113.68902953116509</v>
      </c>
      <c r="AE118" s="845">
        <v>0</v>
      </c>
      <c r="AF118" s="845">
        <v>2</v>
      </c>
      <c r="AG118" s="895">
        <v>0</v>
      </c>
      <c r="AH118" s="865">
        <v>0</v>
      </c>
      <c r="AI118" s="845">
        <v>0</v>
      </c>
      <c r="AJ118" s="845">
        <v>2</v>
      </c>
      <c r="AK118" s="895" t="s">
        <v>401</v>
      </c>
      <c r="AL118" s="865">
        <v>0</v>
      </c>
      <c r="AM118" s="882">
        <v>0</v>
      </c>
      <c r="AN118" s="882">
        <v>2</v>
      </c>
      <c r="AO118" s="888" t="s">
        <v>401</v>
      </c>
    </row>
    <row r="119" spans="2:41">
      <c r="B119" s="437"/>
      <c r="C119" s="407">
        <v>16</v>
      </c>
      <c r="D119" s="408" t="s">
        <v>161</v>
      </c>
      <c r="E119" s="851" t="s">
        <v>306</v>
      </c>
      <c r="F119" s="855">
        <v>460.57404735538245</v>
      </c>
      <c r="G119" s="846">
        <v>8</v>
      </c>
      <c r="O119" s="437"/>
      <c r="P119" s="408" t="s">
        <v>161</v>
      </c>
      <c r="Q119" s="851" t="s">
        <v>306</v>
      </c>
      <c r="R119" s="865">
        <v>4318.5946861677903</v>
      </c>
      <c r="S119" s="845">
        <v>0</v>
      </c>
      <c r="T119" s="845">
        <v>2</v>
      </c>
      <c r="U119" s="895">
        <v>0</v>
      </c>
      <c r="V119" s="865">
        <v>47878.834601845854</v>
      </c>
      <c r="W119" s="845">
        <v>0</v>
      </c>
      <c r="X119" s="845">
        <v>2</v>
      </c>
      <c r="Y119" s="895">
        <v>0</v>
      </c>
      <c r="Z119" s="865">
        <v>2421.6329854008491</v>
      </c>
      <c r="AA119" s="845">
        <v>0</v>
      </c>
      <c r="AB119" s="845">
        <v>2</v>
      </c>
      <c r="AC119" s="895">
        <v>0</v>
      </c>
      <c r="AD119" s="865">
        <v>94256.113834484509</v>
      </c>
      <c r="AE119" s="845">
        <v>0</v>
      </c>
      <c r="AF119" s="845">
        <v>2</v>
      </c>
      <c r="AG119" s="895">
        <v>0</v>
      </c>
      <c r="AH119" s="865">
        <v>8.7410600000000009</v>
      </c>
      <c r="AI119" s="845">
        <v>0</v>
      </c>
      <c r="AJ119" s="845">
        <v>2</v>
      </c>
      <c r="AK119" s="895">
        <v>0</v>
      </c>
      <c r="AL119" s="865">
        <v>22.171668043414918</v>
      </c>
      <c r="AM119" s="882">
        <v>0</v>
      </c>
      <c r="AN119" s="882">
        <v>2</v>
      </c>
      <c r="AO119" s="888">
        <v>0</v>
      </c>
    </row>
    <row r="120" spans="2:41">
      <c r="B120" s="437"/>
      <c r="C120" s="407">
        <v>17</v>
      </c>
      <c r="D120" s="408" t="s">
        <v>162</v>
      </c>
      <c r="E120" s="851" t="s">
        <v>307</v>
      </c>
      <c r="F120" s="855">
        <v>10.213999999999999</v>
      </c>
      <c r="G120" s="846">
        <v>7</v>
      </c>
      <c r="O120" s="437"/>
      <c r="P120" s="408" t="s">
        <v>162</v>
      </c>
      <c r="Q120" s="851" t="s">
        <v>307</v>
      </c>
      <c r="R120" s="865">
        <v>102</v>
      </c>
      <c r="S120" s="845">
        <v>0</v>
      </c>
      <c r="T120" s="845">
        <v>2</v>
      </c>
      <c r="U120" s="895">
        <v>0</v>
      </c>
      <c r="V120" s="865">
        <v>3680</v>
      </c>
      <c r="W120" s="845">
        <v>0</v>
      </c>
      <c r="X120" s="845">
        <v>2</v>
      </c>
      <c r="Y120" s="895">
        <v>0</v>
      </c>
      <c r="Z120" s="865">
        <v>0</v>
      </c>
      <c r="AA120" s="845">
        <v>0</v>
      </c>
      <c r="AB120" s="845">
        <v>2</v>
      </c>
      <c r="AC120" s="895" t="s">
        <v>401</v>
      </c>
      <c r="AD120" s="865">
        <v>20</v>
      </c>
      <c r="AE120" s="845">
        <v>0</v>
      </c>
      <c r="AF120" s="845">
        <v>2</v>
      </c>
      <c r="AG120" s="895">
        <v>0</v>
      </c>
      <c r="AH120" s="865">
        <v>0</v>
      </c>
      <c r="AI120" s="845">
        <v>0</v>
      </c>
      <c r="AJ120" s="845">
        <v>2</v>
      </c>
      <c r="AK120" s="895" t="s">
        <v>401</v>
      </c>
      <c r="AL120" s="865">
        <v>2117</v>
      </c>
      <c r="AM120" s="882">
        <v>0</v>
      </c>
      <c r="AN120" s="882">
        <v>2</v>
      </c>
      <c r="AO120" s="888">
        <v>0</v>
      </c>
    </row>
    <row r="121" spans="2:41">
      <c r="B121" s="437" t="s">
        <v>232</v>
      </c>
      <c r="C121" s="407">
        <v>18</v>
      </c>
      <c r="D121" s="408" t="s">
        <v>714</v>
      </c>
      <c r="E121" s="851" t="s">
        <v>308</v>
      </c>
      <c r="F121" s="855">
        <v>81.652562690060719</v>
      </c>
      <c r="G121" s="846">
        <v>8</v>
      </c>
      <c r="O121" s="437" t="s">
        <v>232</v>
      </c>
      <c r="P121" s="408" t="s">
        <v>714</v>
      </c>
      <c r="Q121" s="851" t="s">
        <v>308</v>
      </c>
      <c r="R121" s="865">
        <v>0</v>
      </c>
      <c r="S121" s="845">
        <v>0</v>
      </c>
      <c r="T121" s="845">
        <v>2</v>
      </c>
      <c r="U121" s="895" t="s">
        <v>401</v>
      </c>
      <c r="V121" s="865">
        <v>630.38137102694088</v>
      </c>
      <c r="W121" s="845">
        <v>0</v>
      </c>
      <c r="X121" s="845">
        <v>2</v>
      </c>
      <c r="Y121" s="895">
        <v>0</v>
      </c>
      <c r="Z121" s="865">
        <v>0</v>
      </c>
      <c r="AA121" s="845">
        <v>0</v>
      </c>
      <c r="AB121" s="845">
        <v>2</v>
      </c>
      <c r="AC121" s="895" t="s">
        <v>401</v>
      </c>
      <c r="AD121" s="865">
        <v>108.3292</v>
      </c>
      <c r="AE121" s="845">
        <v>0</v>
      </c>
      <c r="AF121" s="845">
        <v>2</v>
      </c>
      <c r="AG121" s="895">
        <v>0</v>
      </c>
      <c r="AH121" s="865">
        <v>0</v>
      </c>
      <c r="AI121" s="845">
        <v>0</v>
      </c>
      <c r="AJ121" s="845">
        <v>2</v>
      </c>
      <c r="AK121" s="895" t="s">
        <v>401</v>
      </c>
      <c r="AL121" s="865">
        <v>0</v>
      </c>
      <c r="AM121" s="882">
        <v>0</v>
      </c>
      <c r="AN121" s="882">
        <v>2</v>
      </c>
      <c r="AO121" s="888" t="s">
        <v>401</v>
      </c>
    </row>
    <row r="122" spans="2:41">
      <c r="B122" s="437"/>
      <c r="C122" s="407">
        <v>19</v>
      </c>
      <c r="D122" s="408" t="s">
        <v>164</v>
      </c>
      <c r="E122" s="851" t="s">
        <v>309</v>
      </c>
      <c r="F122" s="855">
        <v>7.7228166684866935</v>
      </c>
      <c r="G122" s="846">
        <v>8</v>
      </c>
      <c r="O122" s="437"/>
      <c r="P122" s="408" t="s">
        <v>164</v>
      </c>
      <c r="Q122" s="851" t="s">
        <v>309</v>
      </c>
      <c r="R122" s="865">
        <v>49.822560000000003</v>
      </c>
      <c r="S122" s="845">
        <v>0</v>
      </c>
      <c r="T122" s="845">
        <v>2</v>
      </c>
      <c r="U122" s="895">
        <v>0</v>
      </c>
      <c r="V122" s="865">
        <v>3513.4860852711504</v>
      </c>
      <c r="W122" s="845">
        <v>0</v>
      </c>
      <c r="X122" s="845">
        <v>2</v>
      </c>
      <c r="Y122" s="895">
        <v>0</v>
      </c>
      <c r="Z122" s="865">
        <v>17.797565086063649</v>
      </c>
      <c r="AA122" s="845">
        <v>0</v>
      </c>
      <c r="AB122" s="845">
        <v>2</v>
      </c>
      <c r="AC122" s="895">
        <v>0</v>
      </c>
      <c r="AD122" s="865">
        <v>1317.8559373903436</v>
      </c>
      <c r="AE122" s="845">
        <v>0</v>
      </c>
      <c r="AF122" s="845">
        <v>2</v>
      </c>
      <c r="AG122" s="895">
        <v>0</v>
      </c>
      <c r="AH122" s="865">
        <v>0</v>
      </c>
      <c r="AI122" s="845">
        <v>0</v>
      </c>
      <c r="AJ122" s="845">
        <v>2</v>
      </c>
      <c r="AK122" s="895" t="s">
        <v>401</v>
      </c>
      <c r="AL122" s="865">
        <v>0</v>
      </c>
      <c r="AM122" s="882">
        <v>0</v>
      </c>
      <c r="AN122" s="882">
        <v>2</v>
      </c>
      <c r="AO122" s="888" t="s">
        <v>401</v>
      </c>
    </row>
    <row r="123" spans="2:41">
      <c r="B123" s="437"/>
      <c r="C123" s="407">
        <v>20</v>
      </c>
      <c r="D123" s="408" t="s">
        <v>165</v>
      </c>
      <c r="E123" s="851" t="s">
        <v>310</v>
      </c>
      <c r="F123" s="855">
        <v>0</v>
      </c>
      <c r="G123" s="846">
        <v>6</v>
      </c>
      <c r="O123" s="437"/>
      <c r="P123" s="408" t="s">
        <v>165</v>
      </c>
      <c r="Q123" s="851" t="s">
        <v>310</v>
      </c>
      <c r="R123" s="865">
        <v>0</v>
      </c>
      <c r="S123" s="845">
        <v>0</v>
      </c>
      <c r="T123" s="845">
        <v>2</v>
      </c>
      <c r="U123" s="895" t="s">
        <v>401</v>
      </c>
      <c r="V123" s="865">
        <v>0</v>
      </c>
      <c r="W123" s="845">
        <v>0</v>
      </c>
      <c r="X123" s="845">
        <v>2</v>
      </c>
      <c r="Y123" s="895" t="s">
        <v>401</v>
      </c>
      <c r="Z123" s="865">
        <v>0</v>
      </c>
      <c r="AA123" s="845">
        <v>0</v>
      </c>
      <c r="AB123" s="845">
        <v>2</v>
      </c>
      <c r="AC123" s="895" t="s">
        <v>401</v>
      </c>
      <c r="AD123" s="865">
        <v>0</v>
      </c>
      <c r="AE123" s="845">
        <v>0</v>
      </c>
      <c r="AF123" s="845">
        <v>2</v>
      </c>
      <c r="AG123" s="895" t="s">
        <v>401</v>
      </c>
      <c r="AH123" s="865">
        <v>0</v>
      </c>
      <c r="AI123" s="845">
        <v>0</v>
      </c>
      <c r="AJ123" s="845">
        <v>2</v>
      </c>
      <c r="AK123" s="895" t="s">
        <v>401</v>
      </c>
      <c r="AL123" s="865">
        <v>0</v>
      </c>
      <c r="AM123" s="882">
        <v>0</v>
      </c>
      <c r="AN123" s="882">
        <v>2</v>
      </c>
      <c r="AO123" s="888" t="s">
        <v>401</v>
      </c>
    </row>
    <row r="124" spans="2:41">
      <c r="B124" s="437"/>
      <c r="C124" s="407">
        <v>21</v>
      </c>
      <c r="D124" s="408" t="s">
        <v>228</v>
      </c>
      <c r="E124" s="851" t="s">
        <v>311</v>
      </c>
      <c r="F124" s="855">
        <v>12.820482431283821</v>
      </c>
      <c r="G124" s="846">
        <v>8</v>
      </c>
      <c r="O124" s="437"/>
      <c r="P124" s="408" t="s">
        <v>228</v>
      </c>
      <c r="Q124" s="851" t="s">
        <v>311</v>
      </c>
      <c r="R124" s="865">
        <v>4.5955500180623847</v>
      </c>
      <c r="S124" s="845">
        <v>0</v>
      </c>
      <c r="T124" s="845">
        <v>2</v>
      </c>
      <c r="U124" s="895">
        <v>0</v>
      </c>
      <c r="V124" s="865">
        <v>81811.068871282274</v>
      </c>
      <c r="W124" s="845">
        <v>2</v>
      </c>
      <c r="X124" s="845">
        <v>2</v>
      </c>
      <c r="Y124" s="895">
        <v>2.4446569731862405E-5</v>
      </c>
      <c r="Z124" s="865">
        <v>0</v>
      </c>
      <c r="AA124" s="845">
        <v>0</v>
      </c>
      <c r="AB124" s="845">
        <v>2</v>
      </c>
      <c r="AC124" s="895" t="s">
        <v>401</v>
      </c>
      <c r="AD124" s="865">
        <v>0</v>
      </c>
      <c r="AE124" s="845">
        <v>0</v>
      </c>
      <c r="AF124" s="845">
        <v>2</v>
      </c>
      <c r="AG124" s="895" t="s">
        <v>401</v>
      </c>
      <c r="AH124" s="865">
        <v>0</v>
      </c>
      <c r="AI124" s="845">
        <v>0</v>
      </c>
      <c r="AJ124" s="845">
        <v>2</v>
      </c>
      <c r="AK124" s="895" t="s">
        <v>401</v>
      </c>
      <c r="AL124" s="865">
        <v>17447.005643573844</v>
      </c>
      <c r="AM124" s="882">
        <v>0</v>
      </c>
      <c r="AN124" s="882">
        <v>2</v>
      </c>
      <c r="AO124" s="888">
        <v>0</v>
      </c>
    </row>
    <row r="125" spans="2:41">
      <c r="B125" s="437"/>
      <c r="C125" s="407">
        <v>22</v>
      </c>
      <c r="D125" s="408" t="s">
        <v>167</v>
      </c>
      <c r="E125" s="851" t="s">
        <v>312</v>
      </c>
      <c r="F125" s="855">
        <v>30.187015764493815</v>
      </c>
      <c r="G125" s="846">
        <v>8</v>
      </c>
      <c r="O125" s="437"/>
      <c r="P125" s="408" t="s">
        <v>167</v>
      </c>
      <c r="Q125" s="851" t="s">
        <v>312</v>
      </c>
      <c r="R125" s="865">
        <v>0</v>
      </c>
      <c r="S125" s="845">
        <v>0</v>
      </c>
      <c r="T125" s="845">
        <v>2</v>
      </c>
      <c r="U125" s="895" t="s">
        <v>401</v>
      </c>
      <c r="V125" s="865">
        <v>3264.2218597803067</v>
      </c>
      <c r="W125" s="845">
        <v>0</v>
      </c>
      <c r="X125" s="845">
        <v>2</v>
      </c>
      <c r="Y125" s="895">
        <v>0</v>
      </c>
      <c r="Z125" s="865">
        <v>349.44441921574128</v>
      </c>
      <c r="AA125" s="845">
        <v>0</v>
      </c>
      <c r="AB125" s="845">
        <v>2</v>
      </c>
      <c r="AC125" s="895">
        <v>0</v>
      </c>
      <c r="AD125" s="865">
        <v>195.42000000000002</v>
      </c>
      <c r="AE125" s="845">
        <v>0</v>
      </c>
      <c r="AF125" s="845">
        <v>2</v>
      </c>
      <c r="AG125" s="895">
        <v>0</v>
      </c>
      <c r="AH125" s="865">
        <v>15017.565805647753</v>
      </c>
      <c r="AI125" s="845">
        <v>13194.420000000002</v>
      </c>
      <c r="AJ125" s="845">
        <v>2</v>
      </c>
      <c r="AK125" s="895">
        <v>0.87859911324895879</v>
      </c>
      <c r="AL125" s="865">
        <v>3850.1015752390113</v>
      </c>
      <c r="AM125" s="882">
        <v>0</v>
      </c>
      <c r="AN125" s="882">
        <v>2</v>
      </c>
      <c r="AO125" s="888">
        <v>0</v>
      </c>
    </row>
    <row r="126" spans="2:41">
      <c r="B126" s="437"/>
      <c r="C126" s="407">
        <v>23</v>
      </c>
      <c r="D126" s="408" t="s">
        <v>168</v>
      </c>
      <c r="E126" s="851" t="s">
        <v>313</v>
      </c>
      <c r="F126" s="855">
        <v>9.0206386670805969</v>
      </c>
      <c r="G126" s="846">
        <v>8</v>
      </c>
      <c r="O126" s="437"/>
      <c r="P126" s="408" t="s">
        <v>168</v>
      </c>
      <c r="Q126" s="851" t="s">
        <v>313</v>
      </c>
      <c r="R126" s="865">
        <v>0</v>
      </c>
      <c r="S126" s="845">
        <v>0</v>
      </c>
      <c r="T126" s="845">
        <v>2</v>
      </c>
      <c r="U126" s="895" t="s">
        <v>401</v>
      </c>
      <c r="V126" s="865">
        <v>14483.930828006836</v>
      </c>
      <c r="W126" s="845">
        <v>0</v>
      </c>
      <c r="X126" s="845">
        <v>2</v>
      </c>
      <c r="Y126" s="895">
        <v>0</v>
      </c>
      <c r="Z126" s="865">
        <v>2487.7226204275485</v>
      </c>
      <c r="AA126" s="845">
        <v>0</v>
      </c>
      <c r="AB126" s="845">
        <v>2</v>
      </c>
      <c r="AC126" s="895">
        <v>0</v>
      </c>
      <c r="AD126" s="865">
        <v>5036.2002204815435</v>
      </c>
      <c r="AE126" s="845">
        <v>0</v>
      </c>
      <c r="AF126" s="845">
        <v>2</v>
      </c>
      <c r="AG126" s="895">
        <v>0</v>
      </c>
      <c r="AH126" s="865">
        <v>0</v>
      </c>
      <c r="AI126" s="845">
        <v>0</v>
      </c>
      <c r="AJ126" s="845">
        <v>2</v>
      </c>
      <c r="AK126" s="895" t="s">
        <v>401</v>
      </c>
      <c r="AL126" s="865">
        <v>0</v>
      </c>
      <c r="AM126" s="882">
        <v>0</v>
      </c>
      <c r="AN126" s="882">
        <v>2</v>
      </c>
      <c r="AO126" s="888" t="s">
        <v>401</v>
      </c>
    </row>
    <row r="127" spans="2:41">
      <c r="B127" s="437"/>
      <c r="C127" s="407">
        <v>24</v>
      </c>
      <c r="D127" s="408" t="s">
        <v>169</v>
      </c>
      <c r="E127" s="851" t="s">
        <v>314</v>
      </c>
      <c r="F127" s="855">
        <v>112.82889793824511</v>
      </c>
      <c r="G127" s="846">
        <v>8</v>
      </c>
      <c r="O127" s="437"/>
      <c r="P127" s="408" t="s">
        <v>169</v>
      </c>
      <c r="Q127" s="851" t="s">
        <v>314</v>
      </c>
      <c r="R127" s="865">
        <v>0</v>
      </c>
      <c r="S127" s="845">
        <v>0</v>
      </c>
      <c r="T127" s="845">
        <v>2</v>
      </c>
      <c r="U127" s="895" t="s">
        <v>401</v>
      </c>
      <c r="V127" s="865">
        <v>7685.3976105198144</v>
      </c>
      <c r="W127" s="845">
        <v>0</v>
      </c>
      <c r="X127" s="845">
        <v>2</v>
      </c>
      <c r="Y127" s="895">
        <v>0</v>
      </c>
      <c r="Z127" s="865">
        <v>3319.6108642885747</v>
      </c>
      <c r="AA127" s="845">
        <v>0</v>
      </c>
      <c r="AB127" s="845">
        <v>2</v>
      </c>
      <c r="AC127" s="895">
        <v>0</v>
      </c>
      <c r="AD127" s="865">
        <v>887.58410690113465</v>
      </c>
      <c r="AE127" s="845">
        <v>0</v>
      </c>
      <c r="AF127" s="845">
        <v>2</v>
      </c>
      <c r="AG127" s="895">
        <v>0</v>
      </c>
      <c r="AH127" s="865">
        <v>0</v>
      </c>
      <c r="AI127" s="845">
        <v>0</v>
      </c>
      <c r="AJ127" s="845">
        <v>2</v>
      </c>
      <c r="AK127" s="895" t="s">
        <v>401</v>
      </c>
      <c r="AL127" s="865">
        <v>0</v>
      </c>
      <c r="AM127" s="882">
        <v>0</v>
      </c>
      <c r="AN127" s="882">
        <v>2</v>
      </c>
      <c r="AO127" s="888" t="s">
        <v>401</v>
      </c>
    </row>
    <row r="128" spans="2:41">
      <c r="B128" s="437"/>
      <c r="C128" s="407">
        <v>25</v>
      </c>
      <c r="D128" s="408" t="s">
        <v>170</v>
      </c>
      <c r="E128" s="851" t="s">
        <v>315</v>
      </c>
      <c r="F128" s="855">
        <v>46.924693499644093</v>
      </c>
      <c r="G128" s="846">
        <v>8</v>
      </c>
      <c r="O128" s="437"/>
      <c r="P128" s="408" t="s">
        <v>170</v>
      </c>
      <c r="Q128" s="851" t="s">
        <v>315</v>
      </c>
      <c r="R128" s="865">
        <v>0</v>
      </c>
      <c r="S128" s="845">
        <v>0</v>
      </c>
      <c r="T128" s="845">
        <v>2</v>
      </c>
      <c r="U128" s="895" t="s">
        <v>401</v>
      </c>
      <c r="V128" s="865">
        <v>2609.9621233628327</v>
      </c>
      <c r="W128" s="845">
        <v>0</v>
      </c>
      <c r="X128" s="845">
        <v>2</v>
      </c>
      <c r="Y128" s="895">
        <v>0</v>
      </c>
      <c r="Z128" s="865">
        <v>4.6647999999999996</v>
      </c>
      <c r="AA128" s="845">
        <v>0</v>
      </c>
      <c r="AB128" s="845">
        <v>2</v>
      </c>
      <c r="AC128" s="895">
        <v>0</v>
      </c>
      <c r="AD128" s="865">
        <v>387.49409864038631</v>
      </c>
      <c r="AE128" s="845">
        <v>0</v>
      </c>
      <c r="AF128" s="845">
        <v>2</v>
      </c>
      <c r="AG128" s="895">
        <v>0</v>
      </c>
      <c r="AH128" s="865">
        <v>1817.6920181364449</v>
      </c>
      <c r="AI128" s="845">
        <v>0</v>
      </c>
      <c r="AJ128" s="845">
        <v>2</v>
      </c>
      <c r="AK128" s="895">
        <v>0</v>
      </c>
      <c r="AL128" s="865">
        <v>0</v>
      </c>
      <c r="AM128" s="882">
        <v>0</v>
      </c>
      <c r="AN128" s="882">
        <v>2</v>
      </c>
      <c r="AO128" s="888" t="s">
        <v>401</v>
      </c>
    </row>
    <row r="129" spans="2:41">
      <c r="B129" s="437"/>
      <c r="C129" s="407">
        <v>26</v>
      </c>
      <c r="D129" s="408" t="s">
        <v>171</v>
      </c>
      <c r="E129" s="851" t="s">
        <v>316</v>
      </c>
      <c r="F129" s="855">
        <v>15.420938350724359</v>
      </c>
      <c r="G129" s="846">
        <v>8</v>
      </c>
      <c r="O129" s="437"/>
      <c r="P129" s="408" t="s">
        <v>171</v>
      </c>
      <c r="Q129" s="851" t="s">
        <v>316</v>
      </c>
      <c r="R129" s="865">
        <v>16.167999999999999</v>
      </c>
      <c r="S129" s="845">
        <v>0</v>
      </c>
      <c r="T129" s="845">
        <v>2</v>
      </c>
      <c r="U129" s="895">
        <v>0</v>
      </c>
      <c r="V129" s="865">
        <v>238.57455679999998</v>
      </c>
      <c r="W129" s="845">
        <v>0</v>
      </c>
      <c r="X129" s="845">
        <v>2</v>
      </c>
      <c r="Y129" s="895">
        <v>0</v>
      </c>
      <c r="Z129" s="865">
        <v>35.617090716342119</v>
      </c>
      <c r="AA129" s="845">
        <v>0</v>
      </c>
      <c r="AB129" s="845">
        <v>2</v>
      </c>
      <c r="AC129" s="895">
        <v>0</v>
      </c>
      <c r="AD129" s="865">
        <v>111.65319999999997</v>
      </c>
      <c r="AE129" s="845">
        <v>0</v>
      </c>
      <c r="AF129" s="845">
        <v>2</v>
      </c>
      <c r="AG129" s="895">
        <v>0</v>
      </c>
      <c r="AH129" s="865">
        <v>0</v>
      </c>
      <c r="AI129" s="845">
        <v>0</v>
      </c>
      <c r="AJ129" s="845">
        <v>2</v>
      </c>
      <c r="AK129" s="895" t="s">
        <v>401</v>
      </c>
      <c r="AL129" s="865">
        <v>0</v>
      </c>
      <c r="AM129" s="882">
        <v>0</v>
      </c>
      <c r="AN129" s="882">
        <v>2</v>
      </c>
      <c r="AO129" s="888" t="s">
        <v>401</v>
      </c>
    </row>
    <row r="130" spans="2:41">
      <c r="B130" s="437"/>
      <c r="C130" s="407">
        <v>27</v>
      </c>
      <c r="D130" s="408" t="s">
        <v>172</v>
      </c>
      <c r="E130" s="851" t="s">
        <v>317</v>
      </c>
      <c r="F130" s="855">
        <v>18.24889811080941</v>
      </c>
      <c r="G130" s="846">
        <v>8</v>
      </c>
      <c r="O130" s="437"/>
      <c r="P130" s="408" t="s">
        <v>172</v>
      </c>
      <c r="Q130" s="851" t="s">
        <v>317</v>
      </c>
      <c r="R130" s="865">
        <v>1.6023344384582092</v>
      </c>
      <c r="S130" s="845">
        <v>0</v>
      </c>
      <c r="T130" s="845">
        <v>2</v>
      </c>
      <c r="U130" s="895">
        <v>0</v>
      </c>
      <c r="V130" s="865">
        <v>613.69408992949411</v>
      </c>
      <c r="W130" s="845">
        <v>0</v>
      </c>
      <c r="X130" s="845">
        <v>2</v>
      </c>
      <c r="Y130" s="895">
        <v>0</v>
      </c>
      <c r="Z130" s="865">
        <v>28.842019892247766</v>
      </c>
      <c r="AA130" s="845">
        <v>0</v>
      </c>
      <c r="AB130" s="845">
        <v>2</v>
      </c>
      <c r="AC130" s="895">
        <v>0</v>
      </c>
      <c r="AD130" s="865">
        <v>32.046688769164184</v>
      </c>
      <c r="AE130" s="845">
        <v>0</v>
      </c>
      <c r="AF130" s="845">
        <v>2</v>
      </c>
      <c r="AG130" s="895">
        <v>0</v>
      </c>
      <c r="AH130" s="865">
        <v>0</v>
      </c>
      <c r="AI130" s="845">
        <v>0</v>
      </c>
      <c r="AJ130" s="845">
        <v>2</v>
      </c>
      <c r="AK130" s="895" t="s">
        <v>401</v>
      </c>
      <c r="AL130" s="865">
        <v>0</v>
      </c>
      <c r="AM130" s="882">
        <v>0</v>
      </c>
      <c r="AN130" s="882">
        <v>2</v>
      </c>
      <c r="AO130" s="888" t="s">
        <v>401</v>
      </c>
    </row>
    <row r="131" spans="2:41">
      <c r="B131" s="437"/>
      <c r="C131" s="407">
        <v>28</v>
      </c>
      <c r="D131" s="408" t="s">
        <v>173</v>
      </c>
      <c r="E131" s="851" t="s">
        <v>318</v>
      </c>
      <c r="F131" s="855">
        <v>28.50278783402721</v>
      </c>
      <c r="G131" s="846">
        <v>8</v>
      </c>
      <c r="O131" s="437"/>
      <c r="P131" s="408" t="s">
        <v>173</v>
      </c>
      <c r="Q131" s="851" t="s">
        <v>318</v>
      </c>
      <c r="R131" s="865">
        <v>0</v>
      </c>
      <c r="S131" s="845">
        <v>0</v>
      </c>
      <c r="T131" s="845">
        <v>2</v>
      </c>
      <c r="U131" s="895" t="s">
        <v>401</v>
      </c>
      <c r="V131" s="865">
        <v>758.06363168150074</v>
      </c>
      <c r="W131" s="845">
        <v>0</v>
      </c>
      <c r="X131" s="845">
        <v>2</v>
      </c>
      <c r="Y131" s="895">
        <v>0</v>
      </c>
      <c r="Z131" s="865">
        <v>1334.5130592288394</v>
      </c>
      <c r="AA131" s="845">
        <v>0</v>
      </c>
      <c r="AB131" s="845">
        <v>2</v>
      </c>
      <c r="AC131" s="895">
        <v>0</v>
      </c>
      <c r="AD131" s="865">
        <v>33.386917768651827</v>
      </c>
      <c r="AE131" s="845">
        <v>0</v>
      </c>
      <c r="AF131" s="845">
        <v>2</v>
      </c>
      <c r="AG131" s="895">
        <v>0</v>
      </c>
      <c r="AH131" s="865">
        <v>0</v>
      </c>
      <c r="AI131" s="845">
        <v>0</v>
      </c>
      <c r="AJ131" s="845">
        <v>2</v>
      </c>
      <c r="AK131" s="895" t="s">
        <v>401</v>
      </c>
      <c r="AL131" s="865">
        <v>0</v>
      </c>
      <c r="AM131" s="882">
        <v>0</v>
      </c>
      <c r="AN131" s="882">
        <v>2</v>
      </c>
      <c r="AO131" s="888" t="s">
        <v>401</v>
      </c>
    </row>
    <row r="132" spans="2:41">
      <c r="B132" s="437"/>
      <c r="C132" s="407">
        <v>29</v>
      </c>
      <c r="D132" s="408" t="s">
        <v>174</v>
      </c>
      <c r="E132" s="851" t="s">
        <v>319</v>
      </c>
      <c r="F132" s="855">
        <v>435.15165750403935</v>
      </c>
      <c r="G132" s="846">
        <v>8</v>
      </c>
      <c r="O132" s="437"/>
      <c r="P132" s="408" t="s">
        <v>174</v>
      </c>
      <c r="Q132" s="851" t="s">
        <v>319</v>
      </c>
      <c r="R132" s="865">
        <v>0.2175</v>
      </c>
      <c r="S132" s="845">
        <v>0</v>
      </c>
      <c r="T132" s="845">
        <v>2</v>
      </c>
      <c r="U132" s="895">
        <v>0</v>
      </c>
      <c r="V132" s="865">
        <v>4752.1995500000012</v>
      </c>
      <c r="W132" s="845">
        <v>0</v>
      </c>
      <c r="X132" s="845">
        <v>2</v>
      </c>
      <c r="Y132" s="895">
        <v>0</v>
      </c>
      <c r="Z132" s="865">
        <v>14.968349999999999</v>
      </c>
      <c r="AA132" s="845">
        <v>0</v>
      </c>
      <c r="AB132" s="845">
        <v>2</v>
      </c>
      <c r="AC132" s="895">
        <v>0</v>
      </c>
      <c r="AD132" s="865">
        <v>1581.56961</v>
      </c>
      <c r="AE132" s="845">
        <v>0</v>
      </c>
      <c r="AF132" s="845">
        <v>2</v>
      </c>
      <c r="AG132" s="895">
        <v>0</v>
      </c>
      <c r="AH132" s="865">
        <v>0.34799999999999998</v>
      </c>
      <c r="AI132" s="845">
        <v>0</v>
      </c>
      <c r="AJ132" s="845">
        <v>2</v>
      </c>
      <c r="AK132" s="895">
        <v>0</v>
      </c>
      <c r="AL132" s="865">
        <v>39.265999999999998</v>
      </c>
      <c r="AM132" s="882">
        <v>7.8734999999999991</v>
      </c>
      <c r="AN132" s="882">
        <v>2</v>
      </c>
      <c r="AO132" s="888">
        <v>0.20051698670605611</v>
      </c>
    </row>
    <row r="133" spans="2:41">
      <c r="B133" s="437"/>
      <c r="C133" s="407">
        <v>30</v>
      </c>
      <c r="D133" s="408" t="s">
        <v>175</v>
      </c>
      <c r="E133" s="851" t="s">
        <v>320</v>
      </c>
      <c r="F133" s="855">
        <v>15.36126896475686</v>
      </c>
      <c r="G133" s="846">
        <v>8</v>
      </c>
      <c r="O133" s="437"/>
      <c r="P133" s="408" t="s">
        <v>175</v>
      </c>
      <c r="Q133" s="851" t="s">
        <v>320</v>
      </c>
      <c r="R133" s="866">
        <v>0</v>
      </c>
      <c r="S133" s="902">
        <v>0</v>
      </c>
      <c r="T133" s="902">
        <v>2</v>
      </c>
      <c r="U133" s="898" t="s">
        <v>401</v>
      </c>
      <c r="V133" s="866">
        <v>1120.2095726682312</v>
      </c>
      <c r="W133" s="902">
        <v>0</v>
      </c>
      <c r="X133" s="902">
        <v>2</v>
      </c>
      <c r="Y133" s="898">
        <v>0</v>
      </c>
      <c r="Z133" s="866">
        <v>0</v>
      </c>
      <c r="AA133" s="902">
        <v>0</v>
      </c>
      <c r="AB133" s="902">
        <v>2</v>
      </c>
      <c r="AC133" s="898" t="s">
        <v>401</v>
      </c>
      <c r="AD133" s="866">
        <v>0</v>
      </c>
      <c r="AE133" s="902">
        <v>0</v>
      </c>
      <c r="AF133" s="902">
        <v>2</v>
      </c>
      <c r="AG133" s="898" t="s">
        <v>401</v>
      </c>
      <c r="AH133" s="866">
        <v>0</v>
      </c>
      <c r="AI133" s="902">
        <v>0</v>
      </c>
      <c r="AJ133" s="902">
        <v>2</v>
      </c>
      <c r="AK133" s="898" t="s">
        <v>401</v>
      </c>
      <c r="AL133" s="866">
        <v>0</v>
      </c>
      <c r="AM133" s="885">
        <v>0</v>
      </c>
      <c r="AN133" s="885">
        <v>2</v>
      </c>
      <c r="AO133" s="891" t="s">
        <v>401</v>
      </c>
    </row>
    <row r="134" spans="2:41">
      <c r="B134" s="437"/>
      <c r="C134" s="407">
        <v>31</v>
      </c>
      <c r="D134" s="408" t="s">
        <v>176</v>
      </c>
      <c r="E134" s="851" t="s">
        <v>321</v>
      </c>
      <c r="F134" s="855">
        <v>552.05154709962892</v>
      </c>
      <c r="G134" s="846">
        <v>8</v>
      </c>
      <c r="O134" s="437"/>
      <c r="P134" s="408" t="s">
        <v>176</v>
      </c>
      <c r="Q134" s="851" t="s">
        <v>321</v>
      </c>
      <c r="R134" s="866">
        <v>0</v>
      </c>
      <c r="S134" s="902">
        <v>0</v>
      </c>
      <c r="T134" s="902">
        <v>2</v>
      </c>
      <c r="U134" s="898" t="s">
        <v>401</v>
      </c>
      <c r="V134" s="866">
        <v>5052.8501098170764</v>
      </c>
      <c r="W134" s="902">
        <v>0</v>
      </c>
      <c r="X134" s="902">
        <v>2</v>
      </c>
      <c r="Y134" s="898">
        <v>0</v>
      </c>
      <c r="Z134" s="866">
        <v>405.16050037576736</v>
      </c>
      <c r="AA134" s="902">
        <v>0</v>
      </c>
      <c r="AB134" s="902">
        <v>2</v>
      </c>
      <c r="AC134" s="898">
        <v>0</v>
      </c>
      <c r="AD134" s="866">
        <v>456.96184288956408</v>
      </c>
      <c r="AE134" s="902">
        <v>0</v>
      </c>
      <c r="AF134" s="902">
        <v>2</v>
      </c>
      <c r="AG134" s="898">
        <v>0</v>
      </c>
      <c r="AH134" s="866">
        <v>8386.6678892590062</v>
      </c>
      <c r="AI134" s="902">
        <v>0</v>
      </c>
      <c r="AJ134" s="902">
        <v>2</v>
      </c>
      <c r="AK134" s="898">
        <v>0</v>
      </c>
      <c r="AL134" s="866">
        <v>570.64959999999996</v>
      </c>
      <c r="AM134" s="885">
        <v>0</v>
      </c>
      <c r="AN134" s="885">
        <v>2</v>
      </c>
      <c r="AO134" s="891">
        <v>0</v>
      </c>
    </row>
    <row r="135" spans="2:41">
      <c r="B135" s="437"/>
      <c r="C135" s="407">
        <v>32</v>
      </c>
      <c r="D135" s="408" t="s">
        <v>229</v>
      </c>
      <c r="E135" s="851" t="s">
        <v>322</v>
      </c>
      <c r="F135" s="855">
        <v>2.3058738314791518</v>
      </c>
      <c r="G135" s="846">
        <v>8</v>
      </c>
      <c r="O135" s="437"/>
      <c r="P135" s="408" t="s">
        <v>229</v>
      </c>
      <c r="Q135" s="851" t="s">
        <v>322</v>
      </c>
      <c r="R135" s="865">
        <v>0</v>
      </c>
      <c r="S135" s="845">
        <v>0</v>
      </c>
      <c r="T135" s="845">
        <v>2</v>
      </c>
      <c r="U135" s="895" t="s">
        <v>401</v>
      </c>
      <c r="V135" s="865">
        <v>237.84410315850479</v>
      </c>
      <c r="W135" s="845">
        <v>0</v>
      </c>
      <c r="X135" s="845">
        <v>2</v>
      </c>
      <c r="Y135" s="895">
        <v>0</v>
      </c>
      <c r="Z135" s="865">
        <v>2.1427396680946376</v>
      </c>
      <c r="AA135" s="845">
        <v>0</v>
      </c>
      <c r="AB135" s="845">
        <v>2</v>
      </c>
      <c r="AC135" s="895">
        <v>0</v>
      </c>
      <c r="AD135" s="865">
        <v>0</v>
      </c>
      <c r="AE135" s="845">
        <v>0</v>
      </c>
      <c r="AF135" s="845">
        <v>2</v>
      </c>
      <c r="AG135" s="895" t="s">
        <v>401</v>
      </c>
      <c r="AH135" s="865">
        <v>0</v>
      </c>
      <c r="AI135" s="845">
        <v>0</v>
      </c>
      <c r="AJ135" s="845">
        <v>2</v>
      </c>
      <c r="AK135" s="895" t="s">
        <v>401</v>
      </c>
      <c r="AL135" s="865">
        <v>0</v>
      </c>
      <c r="AM135" s="882">
        <v>0</v>
      </c>
      <c r="AN135" s="882">
        <v>2</v>
      </c>
      <c r="AO135" s="888" t="s">
        <v>401</v>
      </c>
    </row>
    <row r="136" spans="2:41">
      <c r="B136" s="435"/>
      <c r="C136" s="422"/>
      <c r="D136" s="445" t="s">
        <v>413</v>
      </c>
      <c r="E136" s="847" t="s">
        <v>715</v>
      </c>
      <c r="F136" s="854">
        <v>15.53787086419516</v>
      </c>
      <c r="G136" s="842">
        <v>9</v>
      </c>
      <c r="O136" s="435"/>
      <c r="P136" s="445" t="s">
        <v>413</v>
      </c>
      <c r="Q136" s="847" t="s">
        <v>715</v>
      </c>
      <c r="R136" s="862">
        <v>3886</v>
      </c>
      <c r="S136" s="840">
        <v>0</v>
      </c>
      <c r="T136" s="840">
        <v>2</v>
      </c>
      <c r="U136" s="896">
        <v>0</v>
      </c>
      <c r="V136" s="862">
        <v>802024.84400000004</v>
      </c>
      <c r="W136" s="840">
        <v>0</v>
      </c>
      <c r="X136" s="840">
        <v>2</v>
      </c>
      <c r="Y136" s="896">
        <v>0</v>
      </c>
      <c r="Z136" s="862">
        <v>33.459500000000006</v>
      </c>
      <c r="AA136" s="840">
        <v>0</v>
      </c>
      <c r="AB136" s="840">
        <v>2</v>
      </c>
      <c r="AC136" s="896">
        <v>0</v>
      </c>
      <c r="AD136" s="862">
        <v>17.625499999999999</v>
      </c>
      <c r="AE136" s="840">
        <v>0</v>
      </c>
      <c r="AF136" s="840">
        <v>2</v>
      </c>
      <c r="AG136" s="896">
        <v>0</v>
      </c>
      <c r="AH136" s="862">
        <v>0</v>
      </c>
      <c r="AI136" s="840">
        <v>0</v>
      </c>
      <c r="AJ136" s="840">
        <v>2</v>
      </c>
      <c r="AK136" s="896" t="s">
        <v>401</v>
      </c>
      <c r="AL136" s="862">
        <v>8261</v>
      </c>
      <c r="AM136" s="883">
        <v>0</v>
      </c>
      <c r="AN136" s="883">
        <v>2</v>
      </c>
      <c r="AO136" s="889">
        <v>0</v>
      </c>
    </row>
    <row r="137" spans="2:41">
      <c r="B137" s="437" t="s">
        <v>323</v>
      </c>
      <c r="C137" s="407">
        <v>33</v>
      </c>
      <c r="D137" s="408" t="s">
        <v>716</v>
      </c>
      <c r="E137" s="851" t="s">
        <v>327</v>
      </c>
      <c r="F137" s="855">
        <v>0</v>
      </c>
      <c r="G137" s="846">
        <v>0</v>
      </c>
      <c r="O137" s="437" t="s">
        <v>323</v>
      </c>
      <c r="P137" s="408" t="s">
        <v>716</v>
      </c>
      <c r="Q137" s="851" t="s">
        <v>327</v>
      </c>
      <c r="R137" s="865">
        <v>0</v>
      </c>
      <c r="S137" s="845">
        <v>0</v>
      </c>
      <c r="T137" s="845">
        <v>0</v>
      </c>
      <c r="U137" s="895" t="s">
        <v>401</v>
      </c>
      <c r="V137" s="865">
        <v>0</v>
      </c>
      <c r="W137" s="845">
        <v>0</v>
      </c>
      <c r="X137" s="845">
        <v>0</v>
      </c>
      <c r="Y137" s="895" t="s">
        <v>401</v>
      </c>
      <c r="Z137" s="865">
        <v>0</v>
      </c>
      <c r="AA137" s="845">
        <v>0</v>
      </c>
      <c r="AB137" s="845">
        <v>0</v>
      </c>
      <c r="AC137" s="895" t="s">
        <v>401</v>
      </c>
      <c r="AD137" s="865">
        <v>0</v>
      </c>
      <c r="AE137" s="845">
        <v>0</v>
      </c>
      <c r="AF137" s="845">
        <v>0</v>
      </c>
      <c r="AG137" s="895" t="s">
        <v>401</v>
      </c>
      <c r="AH137" s="865">
        <v>0</v>
      </c>
      <c r="AI137" s="845">
        <v>0</v>
      </c>
      <c r="AJ137" s="845">
        <v>0</v>
      </c>
      <c r="AK137" s="895" t="s">
        <v>401</v>
      </c>
      <c r="AL137" s="865">
        <v>0</v>
      </c>
      <c r="AM137" s="882">
        <v>0</v>
      </c>
      <c r="AN137" s="882">
        <v>0</v>
      </c>
      <c r="AO137" s="888" t="s">
        <v>401</v>
      </c>
    </row>
    <row r="138" spans="2:41">
      <c r="B138" s="437" t="s">
        <v>326</v>
      </c>
      <c r="C138" s="407">
        <v>34</v>
      </c>
      <c r="D138" s="408" t="s">
        <v>717</v>
      </c>
      <c r="E138" s="851" t="s">
        <v>329</v>
      </c>
      <c r="F138" s="855">
        <v>0</v>
      </c>
      <c r="G138" s="846">
        <v>0</v>
      </c>
      <c r="O138" s="437" t="s">
        <v>326</v>
      </c>
      <c r="P138" s="408" t="s">
        <v>717</v>
      </c>
      <c r="Q138" s="851" t="s">
        <v>329</v>
      </c>
      <c r="R138" s="865">
        <v>0</v>
      </c>
      <c r="S138" s="845">
        <v>0</v>
      </c>
      <c r="T138" s="845">
        <v>0</v>
      </c>
      <c r="U138" s="895" t="s">
        <v>401</v>
      </c>
      <c r="V138" s="865">
        <v>0</v>
      </c>
      <c r="W138" s="845">
        <v>0</v>
      </c>
      <c r="X138" s="845">
        <v>0</v>
      </c>
      <c r="Y138" s="895" t="s">
        <v>401</v>
      </c>
      <c r="Z138" s="865">
        <v>0</v>
      </c>
      <c r="AA138" s="845">
        <v>0</v>
      </c>
      <c r="AB138" s="845">
        <v>0</v>
      </c>
      <c r="AC138" s="895" t="s">
        <v>401</v>
      </c>
      <c r="AD138" s="865">
        <v>0</v>
      </c>
      <c r="AE138" s="845">
        <v>0</v>
      </c>
      <c r="AF138" s="845">
        <v>0</v>
      </c>
      <c r="AG138" s="895" t="s">
        <v>401</v>
      </c>
      <c r="AH138" s="865">
        <v>0</v>
      </c>
      <c r="AI138" s="845">
        <v>0</v>
      </c>
      <c r="AJ138" s="845">
        <v>0</v>
      </c>
      <c r="AK138" s="895" t="s">
        <v>401</v>
      </c>
      <c r="AL138" s="865">
        <v>0</v>
      </c>
      <c r="AM138" s="882">
        <v>0</v>
      </c>
      <c r="AN138" s="882">
        <v>0</v>
      </c>
      <c r="AO138" s="888" t="s">
        <v>401</v>
      </c>
    </row>
    <row r="139" spans="2:41">
      <c r="B139" s="437" t="s">
        <v>328</v>
      </c>
      <c r="C139" s="407">
        <v>35</v>
      </c>
      <c r="D139" s="408" t="s">
        <v>718</v>
      </c>
      <c r="E139" s="851" t="s">
        <v>330</v>
      </c>
      <c r="F139" s="855">
        <v>0</v>
      </c>
      <c r="G139" s="846">
        <v>0</v>
      </c>
      <c r="O139" s="437" t="s">
        <v>328</v>
      </c>
      <c r="P139" s="408" t="s">
        <v>718</v>
      </c>
      <c r="Q139" s="851" t="s">
        <v>330</v>
      </c>
      <c r="R139" s="865">
        <v>0</v>
      </c>
      <c r="S139" s="845">
        <v>0</v>
      </c>
      <c r="T139" s="845">
        <v>0</v>
      </c>
      <c r="U139" s="895" t="s">
        <v>401</v>
      </c>
      <c r="V139" s="865">
        <v>0</v>
      </c>
      <c r="W139" s="845">
        <v>0</v>
      </c>
      <c r="X139" s="845">
        <v>0</v>
      </c>
      <c r="Y139" s="895" t="s">
        <v>401</v>
      </c>
      <c r="Z139" s="865">
        <v>0</v>
      </c>
      <c r="AA139" s="845">
        <v>0</v>
      </c>
      <c r="AB139" s="845">
        <v>0</v>
      </c>
      <c r="AC139" s="895" t="s">
        <v>401</v>
      </c>
      <c r="AD139" s="865">
        <v>0</v>
      </c>
      <c r="AE139" s="845">
        <v>0</v>
      </c>
      <c r="AF139" s="845">
        <v>0</v>
      </c>
      <c r="AG139" s="895" t="s">
        <v>401</v>
      </c>
      <c r="AH139" s="865">
        <v>0</v>
      </c>
      <c r="AI139" s="845">
        <v>0</v>
      </c>
      <c r="AJ139" s="845">
        <v>0</v>
      </c>
      <c r="AK139" s="895" t="s">
        <v>401</v>
      </c>
      <c r="AL139" s="865">
        <v>0</v>
      </c>
      <c r="AM139" s="882">
        <v>0</v>
      </c>
      <c r="AN139" s="882">
        <v>0</v>
      </c>
      <c r="AO139" s="888" t="s">
        <v>401</v>
      </c>
    </row>
    <row r="140" spans="2:41">
      <c r="B140" s="437"/>
      <c r="C140" s="407">
        <v>36</v>
      </c>
      <c r="D140" s="408" t="s">
        <v>182</v>
      </c>
      <c r="E140" s="851" t="s">
        <v>719</v>
      </c>
      <c r="F140" s="855">
        <v>0</v>
      </c>
      <c r="G140" s="846">
        <v>0</v>
      </c>
      <c r="O140" s="437"/>
      <c r="P140" s="408" t="s">
        <v>182</v>
      </c>
      <c r="Q140" s="851" t="s">
        <v>719</v>
      </c>
      <c r="R140" s="865">
        <v>0</v>
      </c>
      <c r="S140" s="845">
        <v>0</v>
      </c>
      <c r="T140" s="845">
        <v>0</v>
      </c>
      <c r="U140" s="895" t="s">
        <v>401</v>
      </c>
      <c r="V140" s="865">
        <v>0</v>
      </c>
      <c r="W140" s="845">
        <v>0</v>
      </c>
      <c r="X140" s="845">
        <v>0</v>
      </c>
      <c r="Y140" s="895" t="s">
        <v>401</v>
      </c>
      <c r="Z140" s="865">
        <v>0</v>
      </c>
      <c r="AA140" s="845">
        <v>0</v>
      </c>
      <c r="AB140" s="845">
        <v>0</v>
      </c>
      <c r="AC140" s="895" t="s">
        <v>401</v>
      </c>
      <c r="AD140" s="865">
        <v>0</v>
      </c>
      <c r="AE140" s="845">
        <v>0</v>
      </c>
      <c r="AF140" s="845">
        <v>0</v>
      </c>
      <c r="AG140" s="895" t="s">
        <v>401</v>
      </c>
      <c r="AH140" s="865">
        <v>0</v>
      </c>
      <c r="AI140" s="845">
        <v>0</v>
      </c>
      <c r="AJ140" s="845">
        <v>0</v>
      </c>
      <c r="AK140" s="895" t="s">
        <v>401</v>
      </c>
      <c r="AL140" s="865">
        <v>0</v>
      </c>
      <c r="AM140" s="882">
        <v>0</v>
      </c>
      <c r="AN140" s="882">
        <v>0</v>
      </c>
      <c r="AO140" s="888" t="s">
        <v>401</v>
      </c>
    </row>
    <row r="141" spans="2:41">
      <c r="B141" s="437"/>
      <c r="C141" s="407">
        <v>37</v>
      </c>
      <c r="D141" s="408" t="s">
        <v>183</v>
      </c>
      <c r="E141" s="851" t="s">
        <v>720</v>
      </c>
      <c r="F141" s="855">
        <v>0</v>
      </c>
      <c r="G141" s="846">
        <v>0</v>
      </c>
      <c r="O141" s="437"/>
      <c r="P141" s="408" t="s">
        <v>183</v>
      </c>
      <c r="Q141" s="851" t="s">
        <v>720</v>
      </c>
      <c r="R141" s="865">
        <v>0</v>
      </c>
      <c r="S141" s="845">
        <v>0</v>
      </c>
      <c r="T141" s="845">
        <v>0</v>
      </c>
      <c r="U141" s="895" t="s">
        <v>401</v>
      </c>
      <c r="V141" s="865">
        <v>0</v>
      </c>
      <c r="W141" s="845">
        <v>0</v>
      </c>
      <c r="X141" s="845">
        <v>0</v>
      </c>
      <c r="Y141" s="895" t="s">
        <v>401</v>
      </c>
      <c r="Z141" s="865">
        <v>0</v>
      </c>
      <c r="AA141" s="845">
        <v>0</v>
      </c>
      <c r="AB141" s="845">
        <v>0</v>
      </c>
      <c r="AC141" s="895" t="s">
        <v>401</v>
      </c>
      <c r="AD141" s="865">
        <v>0</v>
      </c>
      <c r="AE141" s="845">
        <v>0</v>
      </c>
      <c r="AF141" s="845">
        <v>0</v>
      </c>
      <c r="AG141" s="895" t="s">
        <v>401</v>
      </c>
      <c r="AH141" s="865">
        <v>0</v>
      </c>
      <c r="AI141" s="845">
        <v>0</v>
      </c>
      <c r="AJ141" s="845">
        <v>0</v>
      </c>
      <c r="AK141" s="895" t="s">
        <v>401</v>
      </c>
      <c r="AL141" s="865">
        <v>0</v>
      </c>
      <c r="AM141" s="882">
        <v>0</v>
      </c>
      <c r="AN141" s="882">
        <v>0</v>
      </c>
      <c r="AO141" s="888" t="s">
        <v>401</v>
      </c>
    </row>
    <row r="142" spans="2:41">
      <c r="B142" s="446"/>
      <c r="C142" s="422"/>
      <c r="D142" s="423" t="s">
        <v>415</v>
      </c>
      <c r="E142" s="847" t="s">
        <v>721</v>
      </c>
      <c r="F142" s="854">
        <v>20.640480500015116</v>
      </c>
      <c r="G142" s="842">
        <v>8</v>
      </c>
      <c r="O142" s="446"/>
      <c r="P142" s="423" t="s">
        <v>415</v>
      </c>
      <c r="Q142" s="847" t="s">
        <v>721</v>
      </c>
      <c r="R142" s="862">
        <v>0</v>
      </c>
      <c r="S142" s="840">
        <v>0</v>
      </c>
      <c r="T142" s="840">
        <v>2</v>
      </c>
      <c r="U142" s="896" t="s">
        <v>401</v>
      </c>
      <c r="V142" s="862">
        <v>0</v>
      </c>
      <c r="W142" s="840">
        <v>0</v>
      </c>
      <c r="X142" s="840">
        <v>2</v>
      </c>
      <c r="Y142" s="896" t="s">
        <v>401</v>
      </c>
      <c r="Z142" s="862">
        <v>0</v>
      </c>
      <c r="AA142" s="840">
        <v>0</v>
      </c>
      <c r="AB142" s="840">
        <v>2</v>
      </c>
      <c r="AC142" s="896" t="s">
        <v>401</v>
      </c>
      <c r="AD142" s="862">
        <v>0</v>
      </c>
      <c r="AE142" s="840">
        <v>0</v>
      </c>
      <c r="AF142" s="840">
        <v>2</v>
      </c>
      <c r="AG142" s="896" t="s">
        <v>401</v>
      </c>
      <c r="AH142" s="862">
        <v>0</v>
      </c>
      <c r="AI142" s="840">
        <v>0</v>
      </c>
      <c r="AJ142" s="840">
        <v>2</v>
      </c>
      <c r="AK142" s="896" t="s">
        <v>401</v>
      </c>
      <c r="AL142" s="862">
        <v>0</v>
      </c>
      <c r="AM142" s="883">
        <v>0</v>
      </c>
      <c r="AN142" s="883">
        <v>2</v>
      </c>
      <c r="AO142" s="889" t="s">
        <v>401</v>
      </c>
    </row>
    <row r="143" spans="2:41">
      <c r="B143" s="437"/>
      <c r="C143" s="407">
        <v>38</v>
      </c>
      <c r="D143" s="408" t="s">
        <v>416</v>
      </c>
      <c r="E143" s="851" t="s">
        <v>335</v>
      </c>
      <c r="F143" s="855">
        <v>0</v>
      </c>
      <c r="G143" s="846">
        <v>0</v>
      </c>
      <c r="O143" s="437"/>
      <c r="P143" s="408" t="s">
        <v>416</v>
      </c>
      <c r="Q143" s="851" t="s">
        <v>335</v>
      </c>
      <c r="R143" s="865">
        <v>0</v>
      </c>
      <c r="S143" s="845">
        <v>0</v>
      </c>
      <c r="T143" s="845">
        <v>0</v>
      </c>
      <c r="U143" s="895" t="s">
        <v>401</v>
      </c>
      <c r="V143" s="865">
        <v>0</v>
      </c>
      <c r="W143" s="845">
        <v>0</v>
      </c>
      <c r="X143" s="845">
        <v>0</v>
      </c>
      <c r="Y143" s="895" t="s">
        <v>401</v>
      </c>
      <c r="Z143" s="865">
        <v>0</v>
      </c>
      <c r="AA143" s="845">
        <v>0</v>
      </c>
      <c r="AB143" s="845">
        <v>0</v>
      </c>
      <c r="AC143" s="895" t="s">
        <v>401</v>
      </c>
      <c r="AD143" s="865">
        <v>0</v>
      </c>
      <c r="AE143" s="845">
        <v>0</v>
      </c>
      <c r="AF143" s="845">
        <v>0</v>
      </c>
      <c r="AG143" s="895" t="s">
        <v>401</v>
      </c>
      <c r="AH143" s="865">
        <v>0</v>
      </c>
      <c r="AI143" s="845">
        <v>0</v>
      </c>
      <c r="AJ143" s="845">
        <v>0</v>
      </c>
      <c r="AK143" s="895" t="s">
        <v>401</v>
      </c>
      <c r="AL143" s="865">
        <v>0</v>
      </c>
      <c r="AM143" s="882">
        <v>0</v>
      </c>
      <c r="AN143" s="882">
        <v>0</v>
      </c>
      <c r="AO143" s="888" t="s">
        <v>401</v>
      </c>
    </row>
    <row r="144" spans="2:41">
      <c r="B144" s="437" t="s">
        <v>722</v>
      </c>
      <c r="C144" s="407">
        <v>39</v>
      </c>
      <c r="D144" s="408" t="s">
        <v>417</v>
      </c>
      <c r="E144" s="851" t="s">
        <v>336</v>
      </c>
      <c r="F144" s="855">
        <v>0</v>
      </c>
      <c r="G144" s="846">
        <v>0</v>
      </c>
      <c r="O144" s="437" t="s">
        <v>722</v>
      </c>
      <c r="P144" s="408" t="s">
        <v>417</v>
      </c>
      <c r="Q144" s="851" t="s">
        <v>336</v>
      </c>
      <c r="R144" s="865">
        <v>0</v>
      </c>
      <c r="S144" s="845">
        <v>0</v>
      </c>
      <c r="T144" s="845">
        <v>0</v>
      </c>
      <c r="U144" s="895" t="s">
        <v>401</v>
      </c>
      <c r="V144" s="865">
        <v>0</v>
      </c>
      <c r="W144" s="845">
        <v>0</v>
      </c>
      <c r="X144" s="845">
        <v>0</v>
      </c>
      <c r="Y144" s="895" t="s">
        <v>401</v>
      </c>
      <c r="Z144" s="865">
        <v>0</v>
      </c>
      <c r="AA144" s="845">
        <v>0</v>
      </c>
      <c r="AB144" s="845">
        <v>0</v>
      </c>
      <c r="AC144" s="895" t="s">
        <v>401</v>
      </c>
      <c r="AD144" s="865">
        <v>0</v>
      </c>
      <c r="AE144" s="845">
        <v>0</v>
      </c>
      <c r="AF144" s="845">
        <v>0</v>
      </c>
      <c r="AG144" s="895" t="s">
        <v>401</v>
      </c>
      <c r="AH144" s="865">
        <v>0</v>
      </c>
      <c r="AI144" s="845">
        <v>0</v>
      </c>
      <c r="AJ144" s="845">
        <v>0</v>
      </c>
      <c r="AK144" s="895" t="s">
        <v>401</v>
      </c>
      <c r="AL144" s="865">
        <v>0</v>
      </c>
      <c r="AM144" s="882">
        <v>0</v>
      </c>
      <c r="AN144" s="882">
        <v>0</v>
      </c>
      <c r="AO144" s="888" t="s">
        <v>401</v>
      </c>
    </row>
    <row r="145" spans="2:41">
      <c r="B145" s="437"/>
      <c r="C145" s="407">
        <v>40</v>
      </c>
      <c r="D145" s="408" t="s">
        <v>418</v>
      </c>
      <c r="E145" s="851" t="s">
        <v>337</v>
      </c>
      <c r="F145" s="855">
        <v>0</v>
      </c>
      <c r="G145" s="846">
        <v>0</v>
      </c>
      <c r="O145" s="437"/>
      <c r="P145" s="408" t="s">
        <v>418</v>
      </c>
      <c r="Q145" s="851" t="s">
        <v>337</v>
      </c>
      <c r="R145" s="865">
        <v>0</v>
      </c>
      <c r="S145" s="845">
        <v>0</v>
      </c>
      <c r="T145" s="845">
        <v>0</v>
      </c>
      <c r="U145" s="895" t="s">
        <v>401</v>
      </c>
      <c r="V145" s="865">
        <v>0</v>
      </c>
      <c r="W145" s="845">
        <v>0</v>
      </c>
      <c r="X145" s="845">
        <v>0</v>
      </c>
      <c r="Y145" s="895" t="s">
        <v>401</v>
      </c>
      <c r="Z145" s="865">
        <v>0</v>
      </c>
      <c r="AA145" s="845">
        <v>0</v>
      </c>
      <c r="AB145" s="845">
        <v>0</v>
      </c>
      <c r="AC145" s="895" t="s">
        <v>401</v>
      </c>
      <c r="AD145" s="865">
        <v>0</v>
      </c>
      <c r="AE145" s="845">
        <v>0</v>
      </c>
      <c r="AF145" s="845">
        <v>0</v>
      </c>
      <c r="AG145" s="895" t="s">
        <v>401</v>
      </c>
      <c r="AH145" s="865">
        <v>0</v>
      </c>
      <c r="AI145" s="845">
        <v>0</v>
      </c>
      <c r="AJ145" s="845">
        <v>0</v>
      </c>
      <c r="AK145" s="895" t="s">
        <v>401</v>
      </c>
      <c r="AL145" s="865">
        <v>0</v>
      </c>
      <c r="AM145" s="882">
        <v>0</v>
      </c>
      <c r="AN145" s="882">
        <v>0</v>
      </c>
      <c r="AO145" s="888" t="s">
        <v>401</v>
      </c>
    </row>
    <row r="146" spans="2:41">
      <c r="B146" s="437"/>
      <c r="C146" s="407">
        <v>41</v>
      </c>
      <c r="D146" s="408" t="s">
        <v>419</v>
      </c>
      <c r="E146" s="851" t="s">
        <v>338</v>
      </c>
      <c r="F146" s="855">
        <v>0</v>
      </c>
      <c r="G146" s="846">
        <v>0</v>
      </c>
      <c r="O146" s="437"/>
      <c r="P146" s="408" t="s">
        <v>419</v>
      </c>
      <c r="Q146" s="851" t="s">
        <v>338</v>
      </c>
      <c r="R146" s="865">
        <v>0</v>
      </c>
      <c r="S146" s="845">
        <v>0</v>
      </c>
      <c r="T146" s="845">
        <v>0</v>
      </c>
      <c r="U146" s="895" t="s">
        <v>401</v>
      </c>
      <c r="V146" s="865">
        <v>0</v>
      </c>
      <c r="W146" s="845">
        <v>0</v>
      </c>
      <c r="X146" s="845">
        <v>0</v>
      </c>
      <c r="Y146" s="895" t="s">
        <v>401</v>
      </c>
      <c r="Z146" s="865">
        <v>0</v>
      </c>
      <c r="AA146" s="845">
        <v>0</v>
      </c>
      <c r="AB146" s="845">
        <v>0</v>
      </c>
      <c r="AC146" s="895" t="s">
        <v>401</v>
      </c>
      <c r="AD146" s="865">
        <v>0</v>
      </c>
      <c r="AE146" s="845">
        <v>0</v>
      </c>
      <c r="AF146" s="845">
        <v>0</v>
      </c>
      <c r="AG146" s="895" t="s">
        <v>401</v>
      </c>
      <c r="AH146" s="865">
        <v>0</v>
      </c>
      <c r="AI146" s="845">
        <v>0</v>
      </c>
      <c r="AJ146" s="845">
        <v>0</v>
      </c>
      <c r="AK146" s="895" t="s">
        <v>401</v>
      </c>
      <c r="AL146" s="865">
        <v>0</v>
      </c>
      <c r="AM146" s="882">
        <v>0</v>
      </c>
      <c r="AN146" s="882">
        <v>0</v>
      </c>
      <c r="AO146" s="888" t="s">
        <v>401</v>
      </c>
    </row>
    <row r="147" spans="2:41">
      <c r="B147" s="437"/>
      <c r="C147" s="407">
        <v>42</v>
      </c>
      <c r="D147" s="408" t="s">
        <v>420</v>
      </c>
      <c r="E147" s="851" t="s">
        <v>339</v>
      </c>
      <c r="F147" s="855">
        <v>0</v>
      </c>
      <c r="G147" s="846">
        <v>0</v>
      </c>
      <c r="O147" s="437"/>
      <c r="P147" s="408" t="s">
        <v>420</v>
      </c>
      <c r="Q147" s="851" t="s">
        <v>339</v>
      </c>
      <c r="R147" s="865">
        <v>0</v>
      </c>
      <c r="S147" s="845">
        <v>0</v>
      </c>
      <c r="T147" s="845">
        <v>0</v>
      </c>
      <c r="U147" s="895" t="s">
        <v>401</v>
      </c>
      <c r="V147" s="865">
        <v>0</v>
      </c>
      <c r="W147" s="845">
        <v>0</v>
      </c>
      <c r="X147" s="845">
        <v>0</v>
      </c>
      <c r="Y147" s="895" t="s">
        <v>401</v>
      </c>
      <c r="Z147" s="865">
        <v>0</v>
      </c>
      <c r="AA147" s="845">
        <v>0</v>
      </c>
      <c r="AB147" s="845">
        <v>0</v>
      </c>
      <c r="AC147" s="895" t="s">
        <v>401</v>
      </c>
      <c r="AD147" s="865">
        <v>0</v>
      </c>
      <c r="AE147" s="845">
        <v>0</v>
      </c>
      <c r="AF147" s="845">
        <v>0</v>
      </c>
      <c r="AG147" s="895" t="s">
        <v>401</v>
      </c>
      <c r="AH147" s="865">
        <v>0</v>
      </c>
      <c r="AI147" s="845">
        <v>0</v>
      </c>
      <c r="AJ147" s="845">
        <v>0</v>
      </c>
      <c r="AK147" s="895" t="s">
        <v>401</v>
      </c>
      <c r="AL147" s="865">
        <v>0</v>
      </c>
      <c r="AM147" s="882">
        <v>0</v>
      </c>
      <c r="AN147" s="882">
        <v>0</v>
      </c>
      <c r="AO147" s="888" t="s">
        <v>401</v>
      </c>
    </row>
    <row r="148" spans="2:41">
      <c r="B148" s="435"/>
      <c r="C148" s="422"/>
      <c r="D148" s="423" t="s">
        <v>421</v>
      </c>
      <c r="E148" s="847" t="s">
        <v>723</v>
      </c>
      <c r="F148" s="854">
        <v>169.26610609955287</v>
      </c>
      <c r="G148" s="842">
        <v>8</v>
      </c>
      <c r="O148" s="435"/>
      <c r="P148" s="423" t="s">
        <v>421</v>
      </c>
      <c r="Q148" s="847" t="s">
        <v>723</v>
      </c>
      <c r="R148" s="862">
        <v>0</v>
      </c>
      <c r="S148" s="840">
        <v>0</v>
      </c>
      <c r="T148" s="840">
        <v>2</v>
      </c>
      <c r="U148" s="896" t="s">
        <v>401</v>
      </c>
      <c r="V148" s="862">
        <v>328.8</v>
      </c>
      <c r="W148" s="840">
        <v>0</v>
      </c>
      <c r="X148" s="840">
        <v>2</v>
      </c>
      <c r="Y148" s="896">
        <v>0</v>
      </c>
      <c r="Z148" s="862">
        <v>6.2124999999999995</v>
      </c>
      <c r="AA148" s="840">
        <v>0</v>
      </c>
      <c r="AB148" s="840">
        <v>2</v>
      </c>
      <c r="AC148" s="896">
        <v>0</v>
      </c>
      <c r="AD148" s="862">
        <v>0.33750000000000002</v>
      </c>
      <c r="AE148" s="840">
        <v>0</v>
      </c>
      <c r="AF148" s="840">
        <v>2</v>
      </c>
      <c r="AG148" s="896">
        <v>0</v>
      </c>
      <c r="AH148" s="862">
        <v>0</v>
      </c>
      <c r="AI148" s="840">
        <v>0</v>
      </c>
      <c r="AJ148" s="840">
        <v>2</v>
      </c>
      <c r="AK148" s="896" t="s">
        <v>401</v>
      </c>
      <c r="AL148" s="862">
        <v>0</v>
      </c>
      <c r="AM148" s="883">
        <v>0</v>
      </c>
      <c r="AN148" s="883">
        <v>2</v>
      </c>
      <c r="AO148" s="889" t="s">
        <v>401</v>
      </c>
    </row>
    <row r="149" spans="2:41">
      <c r="B149" s="437" t="s">
        <v>724</v>
      </c>
      <c r="C149" s="407">
        <v>43</v>
      </c>
      <c r="D149" s="408" t="s">
        <v>191</v>
      </c>
      <c r="E149" s="851" t="s">
        <v>342</v>
      </c>
      <c r="F149" s="855">
        <v>0</v>
      </c>
      <c r="G149" s="846">
        <v>0</v>
      </c>
      <c r="O149" s="437" t="s">
        <v>724</v>
      </c>
      <c r="P149" s="408" t="s">
        <v>191</v>
      </c>
      <c r="Q149" s="851" t="s">
        <v>342</v>
      </c>
      <c r="R149" s="865">
        <v>0</v>
      </c>
      <c r="S149" s="845">
        <v>0</v>
      </c>
      <c r="T149" s="845">
        <v>0</v>
      </c>
      <c r="U149" s="895" t="s">
        <v>401</v>
      </c>
      <c r="V149" s="865">
        <v>0</v>
      </c>
      <c r="W149" s="845">
        <v>0</v>
      </c>
      <c r="X149" s="845">
        <v>0</v>
      </c>
      <c r="Y149" s="895" t="s">
        <v>401</v>
      </c>
      <c r="Z149" s="865">
        <v>0</v>
      </c>
      <c r="AA149" s="845">
        <v>0</v>
      </c>
      <c r="AB149" s="845">
        <v>0</v>
      </c>
      <c r="AC149" s="895" t="s">
        <v>401</v>
      </c>
      <c r="AD149" s="865">
        <v>0</v>
      </c>
      <c r="AE149" s="845">
        <v>0</v>
      </c>
      <c r="AF149" s="845">
        <v>0</v>
      </c>
      <c r="AG149" s="895" t="s">
        <v>401</v>
      </c>
      <c r="AH149" s="865">
        <v>0</v>
      </c>
      <c r="AI149" s="845">
        <v>0</v>
      </c>
      <c r="AJ149" s="845">
        <v>0</v>
      </c>
      <c r="AK149" s="895" t="s">
        <v>401</v>
      </c>
      <c r="AL149" s="865">
        <v>0</v>
      </c>
      <c r="AM149" s="882">
        <v>0</v>
      </c>
      <c r="AN149" s="882">
        <v>0</v>
      </c>
      <c r="AO149" s="888" t="s">
        <v>401</v>
      </c>
    </row>
    <row r="150" spans="2:41">
      <c r="B150" s="437" t="s">
        <v>423</v>
      </c>
      <c r="C150" s="407">
        <v>44</v>
      </c>
      <c r="D150" s="408" t="s">
        <v>192</v>
      </c>
      <c r="E150" s="851" t="s">
        <v>343</v>
      </c>
      <c r="F150" s="855">
        <v>0</v>
      </c>
      <c r="G150" s="846">
        <v>0</v>
      </c>
      <c r="O150" s="437" t="s">
        <v>423</v>
      </c>
      <c r="P150" s="408" t="s">
        <v>192</v>
      </c>
      <c r="Q150" s="851" t="s">
        <v>343</v>
      </c>
      <c r="R150" s="865">
        <v>0</v>
      </c>
      <c r="S150" s="845">
        <v>0</v>
      </c>
      <c r="T150" s="845">
        <v>0</v>
      </c>
      <c r="U150" s="895" t="s">
        <v>401</v>
      </c>
      <c r="V150" s="865">
        <v>0</v>
      </c>
      <c r="W150" s="845">
        <v>0</v>
      </c>
      <c r="X150" s="845">
        <v>0</v>
      </c>
      <c r="Y150" s="895" t="s">
        <v>401</v>
      </c>
      <c r="Z150" s="865">
        <v>0</v>
      </c>
      <c r="AA150" s="845">
        <v>0</v>
      </c>
      <c r="AB150" s="845">
        <v>0</v>
      </c>
      <c r="AC150" s="895" t="s">
        <v>401</v>
      </c>
      <c r="AD150" s="865">
        <v>0</v>
      </c>
      <c r="AE150" s="845">
        <v>0</v>
      </c>
      <c r="AF150" s="845">
        <v>0</v>
      </c>
      <c r="AG150" s="895" t="s">
        <v>401</v>
      </c>
      <c r="AH150" s="865">
        <v>0</v>
      </c>
      <c r="AI150" s="845">
        <v>0</v>
      </c>
      <c r="AJ150" s="845">
        <v>0</v>
      </c>
      <c r="AK150" s="895" t="s">
        <v>401</v>
      </c>
      <c r="AL150" s="865">
        <v>0</v>
      </c>
      <c r="AM150" s="882">
        <v>0</v>
      </c>
      <c r="AN150" s="882">
        <v>0</v>
      </c>
      <c r="AO150" s="888" t="s">
        <v>401</v>
      </c>
    </row>
    <row r="151" spans="2:41">
      <c r="B151" s="437"/>
      <c r="C151" s="407">
        <v>45</v>
      </c>
      <c r="D151" s="408" t="s">
        <v>193</v>
      </c>
      <c r="E151" s="851" t="s">
        <v>344</v>
      </c>
      <c r="F151" s="855">
        <v>0</v>
      </c>
      <c r="G151" s="846">
        <v>0</v>
      </c>
      <c r="O151" s="437"/>
      <c r="P151" s="408" t="s">
        <v>193</v>
      </c>
      <c r="Q151" s="851" t="s">
        <v>344</v>
      </c>
      <c r="R151" s="865">
        <v>0</v>
      </c>
      <c r="S151" s="845">
        <v>0</v>
      </c>
      <c r="T151" s="845">
        <v>0</v>
      </c>
      <c r="U151" s="895" t="s">
        <v>401</v>
      </c>
      <c r="V151" s="865">
        <v>0</v>
      </c>
      <c r="W151" s="845">
        <v>0</v>
      </c>
      <c r="X151" s="845">
        <v>0</v>
      </c>
      <c r="Y151" s="895" t="s">
        <v>401</v>
      </c>
      <c r="Z151" s="865">
        <v>0</v>
      </c>
      <c r="AA151" s="845">
        <v>0</v>
      </c>
      <c r="AB151" s="845">
        <v>0</v>
      </c>
      <c r="AC151" s="895" t="s">
        <v>401</v>
      </c>
      <c r="AD151" s="865">
        <v>0</v>
      </c>
      <c r="AE151" s="845">
        <v>0</v>
      </c>
      <c r="AF151" s="845">
        <v>0</v>
      </c>
      <c r="AG151" s="895" t="s">
        <v>401</v>
      </c>
      <c r="AH151" s="865">
        <v>0</v>
      </c>
      <c r="AI151" s="845">
        <v>0</v>
      </c>
      <c r="AJ151" s="845">
        <v>0</v>
      </c>
      <c r="AK151" s="895" t="s">
        <v>401</v>
      </c>
      <c r="AL151" s="865">
        <v>0</v>
      </c>
      <c r="AM151" s="882">
        <v>0</v>
      </c>
      <c r="AN151" s="882">
        <v>0</v>
      </c>
      <c r="AO151" s="888" t="s">
        <v>401</v>
      </c>
    </row>
    <row r="152" spans="2:41">
      <c r="B152" s="437"/>
      <c r="C152" s="407">
        <v>46</v>
      </c>
      <c r="D152" s="408" t="s">
        <v>424</v>
      </c>
      <c r="E152" s="851"/>
      <c r="F152" s="855">
        <v>0</v>
      </c>
      <c r="G152" s="846">
        <v>0</v>
      </c>
      <c r="O152" s="437"/>
      <c r="P152" s="408" t="s">
        <v>424</v>
      </c>
      <c r="Q152" s="851"/>
      <c r="R152" s="865">
        <v>0</v>
      </c>
      <c r="S152" s="845">
        <v>0</v>
      </c>
      <c r="T152" s="845">
        <v>0</v>
      </c>
      <c r="U152" s="895" t="s">
        <v>401</v>
      </c>
      <c r="V152" s="865">
        <v>0</v>
      </c>
      <c r="W152" s="845">
        <v>0</v>
      </c>
      <c r="X152" s="845">
        <v>0</v>
      </c>
      <c r="Y152" s="895" t="s">
        <v>401</v>
      </c>
      <c r="Z152" s="865">
        <v>0</v>
      </c>
      <c r="AA152" s="845">
        <v>0</v>
      </c>
      <c r="AB152" s="845">
        <v>0</v>
      </c>
      <c r="AC152" s="895" t="s">
        <v>401</v>
      </c>
      <c r="AD152" s="865">
        <v>0</v>
      </c>
      <c r="AE152" s="845">
        <v>0</v>
      </c>
      <c r="AF152" s="845">
        <v>0</v>
      </c>
      <c r="AG152" s="895" t="s">
        <v>401</v>
      </c>
      <c r="AH152" s="865">
        <v>0</v>
      </c>
      <c r="AI152" s="845">
        <v>0</v>
      </c>
      <c r="AJ152" s="845">
        <v>0</v>
      </c>
      <c r="AK152" s="895" t="s">
        <v>401</v>
      </c>
      <c r="AL152" s="865">
        <v>0</v>
      </c>
      <c r="AM152" s="882">
        <v>0</v>
      </c>
      <c r="AN152" s="882">
        <v>0</v>
      </c>
      <c r="AO152" s="888" t="s">
        <v>401</v>
      </c>
    </row>
    <row r="153" spans="2:41">
      <c r="B153" s="435"/>
      <c r="C153" s="422"/>
      <c r="D153" s="423" t="s">
        <v>425</v>
      </c>
      <c r="E153" s="847" t="s">
        <v>725</v>
      </c>
      <c r="F153" s="854">
        <v>1060.734483314438</v>
      </c>
      <c r="G153" s="842">
        <v>8</v>
      </c>
      <c r="O153" s="435"/>
      <c r="P153" s="423" t="s">
        <v>425</v>
      </c>
      <c r="Q153" s="847" t="s">
        <v>725</v>
      </c>
      <c r="R153" s="862">
        <v>19.897502036383383</v>
      </c>
      <c r="S153" s="840">
        <v>0</v>
      </c>
      <c r="T153" s="840">
        <v>2</v>
      </c>
      <c r="U153" s="896">
        <v>0</v>
      </c>
      <c r="V153" s="862">
        <v>13120.270947988054</v>
      </c>
      <c r="W153" s="840">
        <v>0</v>
      </c>
      <c r="X153" s="840">
        <v>2</v>
      </c>
      <c r="Y153" s="896">
        <v>0</v>
      </c>
      <c r="Z153" s="862">
        <v>87.004230000000007</v>
      </c>
      <c r="AA153" s="840">
        <v>0</v>
      </c>
      <c r="AB153" s="840">
        <v>2</v>
      </c>
      <c r="AC153" s="896">
        <v>0</v>
      </c>
      <c r="AD153" s="862">
        <v>172.101338</v>
      </c>
      <c r="AE153" s="840">
        <v>0</v>
      </c>
      <c r="AF153" s="840">
        <v>2</v>
      </c>
      <c r="AG153" s="896">
        <v>0</v>
      </c>
      <c r="AH153" s="862">
        <v>0</v>
      </c>
      <c r="AI153" s="840">
        <v>0</v>
      </c>
      <c r="AJ153" s="840">
        <v>2</v>
      </c>
      <c r="AK153" s="896" t="s">
        <v>401</v>
      </c>
      <c r="AL153" s="862">
        <v>0</v>
      </c>
      <c r="AM153" s="883">
        <v>0</v>
      </c>
      <c r="AN153" s="883">
        <v>2</v>
      </c>
      <c r="AO153" s="889" t="s">
        <v>401</v>
      </c>
    </row>
    <row r="154" spans="2:41">
      <c r="B154" s="437"/>
      <c r="C154" s="447">
        <v>47</v>
      </c>
      <c r="D154" s="448" t="s">
        <v>196</v>
      </c>
      <c r="E154" s="851" t="s">
        <v>726</v>
      </c>
      <c r="F154" s="855">
        <v>0</v>
      </c>
      <c r="G154" s="846">
        <v>0</v>
      </c>
      <c r="O154" s="437"/>
      <c r="P154" s="448" t="s">
        <v>196</v>
      </c>
      <c r="Q154" s="851" t="s">
        <v>726</v>
      </c>
      <c r="R154" s="865">
        <v>0</v>
      </c>
      <c r="S154" s="845">
        <v>0</v>
      </c>
      <c r="T154" s="845">
        <v>0</v>
      </c>
      <c r="U154" s="895" t="s">
        <v>401</v>
      </c>
      <c r="V154" s="865">
        <v>0</v>
      </c>
      <c r="W154" s="845">
        <v>0</v>
      </c>
      <c r="X154" s="845">
        <v>0</v>
      </c>
      <c r="Y154" s="895" t="s">
        <v>401</v>
      </c>
      <c r="Z154" s="865">
        <v>0</v>
      </c>
      <c r="AA154" s="845">
        <v>0</v>
      </c>
      <c r="AB154" s="845">
        <v>0</v>
      </c>
      <c r="AC154" s="895" t="s">
        <v>401</v>
      </c>
      <c r="AD154" s="865">
        <v>0</v>
      </c>
      <c r="AE154" s="845">
        <v>0</v>
      </c>
      <c r="AF154" s="845">
        <v>0</v>
      </c>
      <c r="AG154" s="895" t="s">
        <v>401</v>
      </c>
      <c r="AH154" s="865">
        <v>0</v>
      </c>
      <c r="AI154" s="845">
        <v>0</v>
      </c>
      <c r="AJ154" s="845">
        <v>0</v>
      </c>
      <c r="AK154" s="895" t="s">
        <v>401</v>
      </c>
      <c r="AL154" s="865">
        <v>0</v>
      </c>
      <c r="AM154" s="882">
        <v>0</v>
      </c>
      <c r="AN154" s="882">
        <v>0</v>
      </c>
      <c r="AO154" s="888" t="s">
        <v>401</v>
      </c>
    </row>
    <row r="155" spans="2:41">
      <c r="B155" s="437"/>
      <c r="C155" s="449">
        <v>48</v>
      </c>
      <c r="D155" s="260" t="s">
        <v>727</v>
      </c>
      <c r="E155" s="851" t="s">
        <v>728</v>
      </c>
      <c r="F155" s="855">
        <v>0</v>
      </c>
      <c r="G155" s="846">
        <v>0</v>
      </c>
      <c r="O155" s="437"/>
      <c r="P155" s="260" t="s">
        <v>727</v>
      </c>
      <c r="Q155" s="851" t="s">
        <v>728</v>
      </c>
      <c r="R155" s="865">
        <v>0</v>
      </c>
      <c r="S155" s="845">
        <v>0</v>
      </c>
      <c r="T155" s="845">
        <v>0</v>
      </c>
      <c r="U155" s="895" t="s">
        <v>401</v>
      </c>
      <c r="V155" s="865">
        <v>0</v>
      </c>
      <c r="W155" s="845">
        <v>0</v>
      </c>
      <c r="X155" s="845">
        <v>0</v>
      </c>
      <c r="Y155" s="895" t="s">
        <v>401</v>
      </c>
      <c r="Z155" s="865">
        <v>0</v>
      </c>
      <c r="AA155" s="845">
        <v>0</v>
      </c>
      <c r="AB155" s="845">
        <v>0</v>
      </c>
      <c r="AC155" s="895" t="s">
        <v>401</v>
      </c>
      <c r="AD155" s="865">
        <v>0</v>
      </c>
      <c r="AE155" s="845">
        <v>0</v>
      </c>
      <c r="AF155" s="845">
        <v>0</v>
      </c>
      <c r="AG155" s="895" t="s">
        <v>401</v>
      </c>
      <c r="AH155" s="865">
        <v>0</v>
      </c>
      <c r="AI155" s="845">
        <v>0</v>
      </c>
      <c r="AJ155" s="845">
        <v>0</v>
      </c>
      <c r="AK155" s="895" t="s">
        <v>401</v>
      </c>
      <c r="AL155" s="865">
        <v>0</v>
      </c>
      <c r="AM155" s="882">
        <v>0</v>
      </c>
      <c r="AN155" s="882">
        <v>0</v>
      </c>
      <c r="AO155" s="888" t="s">
        <v>401</v>
      </c>
    </row>
    <row r="156" spans="2:41">
      <c r="B156" s="406"/>
      <c r="C156" s="447">
        <v>49</v>
      </c>
      <c r="D156" s="450" t="s">
        <v>198</v>
      </c>
      <c r="E156" s="851" t="s">
        <v>729</v>
      </c>
      <c r="F156" s="855">
        <v>0</v>
      </c>
      <c r="G156" s="846">
        <v>0</v>
      </c>
      <c r="O156" s="406"/>
      <c r="P156" s="450" t="s">
        <v>198</v>
      </c>
      <c r="Q156" s="851" t="s">
        <v>729</v>
      </c>
      <c r="R156" s="865">
        <v>0</v>
      </c>
      <c r="S156" s="845">
        <v>0</v>
      </c>
      <c r="T156" s="845">
        <v>0</v>
      </c>
      <c r="U156" s="895" t="s">
        <v>401</v>
      </c>
      <c r="V156" s="865">
        <v>0</v>
      </c>
      <c r="W156" s="845">
        <v>0</v>
      </c>
      <c r="X156" s="845">
        <v>0</v>
      </c>
      <c r="Y156" s="895" t="s">
        <v>401</v>
      </c>
      <c r="Z156" s="865">
        <v>0</v>
      </c>
      <c r="AA156" s="845">
        <v>0</v>
      </c>
      <c r="AB156" s="845">
        <v>0</v>
      </c>
      <c r="AC156" s="895" t="s">
        <v>401</v>
      </c>
      <c r="AD156" s="865">
        <v>0</v>
      </c>
      <c r="AE156" s="845">
        <v>0</v>
      </c>
      <c r="AF156" s="845">
        <v>0</v>
      </c>
      <c r="AG156" s="895" t="s">
        <v>401</v>
      </c>
      <c r="AH156" s="865">
        <v>0</v>
      </c>
      <c r="AI156" s="845">
        <v>0</v>
      </c>
      <c r="AJ156" s="845">
        <v>0</v>
      </c>
      <c r="AK156" s="895" t="s">
        <v>401</v>
      </c>
      <c r="AL156" s="865">
        <v>0</v>
      </c>
      <c r="AM156" s="882">
        <v>0</v>
      </c>
      <c r="AN156" s="882">
        <v>0</v>
      </c>
      <c r="AO156" s="888" t="s">
        <v>401</v>
      </c>
    </row>
    <row r="157" spans="2:41">
      <c r="B157" s="406" t="s">
        <v>426</v>
      </c>
      <c r="C157" s="449">
        <v>50</v>
      </c>
      <c r="D157" s="408" t="s">
        <v>199</v>
      </c>
      <c r="E157" s="851" t="s">
        <v>730</v>
      </c>
      <c r="F157" s="855">
        <v>0</v>
      </c>
      <c r="G157" s="846">
        <v>0</v>
      </c>
      <c r="O157" s="406" t="s">
        <v>426</v>
      </c>
      <c r="P157" s="408" t="s">
        <v>199</v>
      </c>
      <c r="Q157" s="851" t="s">
        <v>730</v>
      </c>
      <c r="R157" s="865">
        <v>0</v>
      </c>
      <c r="S157" s="845">
        <v>0</v>
      </c>
      <c r="T157" s="845">
        <v>0</v>
      </c>
      <c r="U157" s="895" t="s">
        <v>401</v>
      </c>
      <c r="V157" s="865">
        <v>0</v>
      </c>
      <c r="W157" s="845">
        <v>0</v>
      </c>
      <c r="X157" s="845">
        <v>0</v>
      </c>
      <c r="Y157" s="895" t="s">
        <v>401</v>
      </c>
      <c r="Z157" s="865">
        <v>0</v>
      </c>
      <c r="AA157" s="845">
        <v>0</v>
      </c>
      <c r="AB157" s="845">
        <v>0</v>
      </c>
      <c r="AC157" s="895" t="s">
        <v>401</v>
      </c>
      <c r="AD157" s="865">
        <v>0</v>
      </c>
      <c r="AE157" s="845">
        <v>0</v>
      </c>
      <c r="AF157" s="845">
        <v>0</v>
      </c>
      <c r="AG157" s="895" t="s">
        <v>401</v>
      </c>
      <c r="AH157" s="865">
        <v>0</v>
      </c>
      <c r="AI157" s="845">
        <v>0</v>
      </c>
      <c r="AJ157" s="845">
        <v>0</v>
      </c>
      <c r="AK157" s="895" t="s">
        <v>401</v>
      </c>
      <c r="AL157" s="865">
        <v>0</v>
      </c>
      <c r="AM157" s="882">
        <v>0</v>
      </c>
      <c r="AN157" s="882">
        <v>0</v>
      </c>
      <c r="AO157" s="888" t="s">
        <v>401</v>
      </c>
    </row>
    <row r="158" spans="2:41">
      <c r="B158" s="437" t="s">
        <v>731</v>
      </c>
      <c r="C158" s="447">
        <v>51</v>
      </c>
      <c r="D158" s="408" t="s">
        <v>732</v>
      </c>
      <c r="E158" s="851" t="s">
        <v>733</v>
      </c>
      <c r="F158" s="855">
        <v>0</v>
      </c>
      <c r="G158" s="846">
        <v>0</v>
      </c>
      <c r="O158" s="437" t="s">
        <v>731</v>
      </c>
      <c r="P158" s="408" t="s">
        <v>732</v>
      </c>
      <c r="Q158" s="851" t="s">
        <v>733</v>
      </c>
      <c r="R158" s="865">
        <v>0</v>
      </c>
      <c r="S158" s="845">
        <v>0</v>
      </c>
      <c r="T158" s="845">
        <v>0</v>
      </c>
      <c r="U158" s="895" t="s">
        <v>401</v>
      </c>
      <c r="V158" s="865">
        <v>0</v>
      </c>
      <c r="W158" s="845">
        <v>0</v>
      </c>
      <c r="X158" s="845">
        <v>0</v>
      </c>
      <c r="Y158" s="895" t="s">
        <v>401</v>
      </c>
      <c r="Z158" s="865">
        <v>0</v>
      </c>
      <c r="AA158" s="845">
        <v>0</v>
      </c>
      <c r="AB158" s="845">
        <v>0</v>
      </c>
      <c r="AC158" s="895" t="s">
        <v>401</v>
      </c>
      <c r="AD158" s="865">
        <v>0</v>
      </c>
      <c r="AE158" s="845">
        <v>0</v>
      </c>
      <c r="AF158" s="845">
        <v>0</v>
      </c>
      <c r="AG158" s="895" t="s">
        <v>401</v>
      </c>
      <c r="AH158" s="865">
        <v>0</v>
      </c>
      <c r="AI158" s="845">
        <v>0</v>
      </c>
      <c r="AJ158" s="845">
        <v>0</v>
      </c>
      <c r="AK158" s="895" t="s">
        <v>401</v>
      </c>
      <c r="AL158" s="865">
        <v>0</v>
      </c>
      <c r="AM158" s="882">
        <v>0</v>
      </c>
      <c r="AN158" s="882">
        <v>0</v>
      </c>
      <c r="AO158" s="888" t="s">
        <v>401</v>
      </c>
    </row>
    <row r="159" spans="2:41">
      <c r="B159" s="437"/>
      <c r="C159" s="449">
        <v>52</v>
      </c>
      <c r="D159" s="408" t="s">
        <v>734</v>
      </c>
      <c r="E159" s="851" t="s">
        <v>735</v>
      </c>
      <c r="F159" s="855">
        <v>0</v>
      </c>
      <c r="G159" s="846">
        <v>0</v>
      </c>
      <c r="O159" s="437"/>
      <c r="P159" s="408" t="s">
        <v>734</v>
      </c>
      <c r="Q159" s="851" t="s">
        <v>735</v>
      </c>
      <c r="R159" s="865">
        <v>0</v>
      </c>
      <c r="S159" s="845">
        <v>0</v>
      </c>
      <c r="T159" s="845">
        <v>0</v>
      </c>
      <c r="U159" s="895" t="s">
        <v>401</v>
      </c>
      <c r="V159" s="865">
        <v>0</v>
      </c>
      <c r="W159" s="845">
        <v>0</v>
      </c>
      <c r="X159" s="845">
        <v>0</v>
      </c>
      <c r="Y159" s="895" t="s">
        <v>401</v>
      </c>
      <c r="Z159" s="865">
        <v>0</v>
      </c>
      <c r="AA159" s="845">
        <v>0</v>
      </c>
      <c r="AB159" s="845">
        <v>0</v>
      </c>
      <c r="AC159" s="895" t="s">
        <v>401</v>
      </c>
      <c r="AD159" s="865">
        <v>0</v>
      </c>
      <c r="AE159" s="845">
        <v>0</v>
      </c>
      <c r="AF159" s="845">
        <v>0</v>
      </c>
      <c r="AG159" s="895" t="s">
        <v>401</v>
      </c>
      <c r="AH159" s="865">
        <v>0</v>
      </c>
      <c r="AI159" s="845">
        <v>0</v>
      </c>
      <c r="AJ159" s="845">
        <v>0</v>
      </c>
      <c r="AK159" s="895" t="s">
        <v>401</v>
      </c>
      <c r="AL159" s="865">
        <v>0</v>
      </c>
      <c r="AM159" s="882">
        <v>0</v>
      </c>
      <c r="AN159" s="882">
        <v>0</v>
      </c>
      <c r="AO159" s="888" t="s">
        <v>401</v>
      </c>
    </row>
    <row r="160" spans="2:41">
      <c r="B160" s="437"/>
      <c r="C160" s="447">
        <v>53</v>
      </c>
      <c r="D160" s="408" t="s">
        <v>736</v>
      </c>
      <c r="E160" s="851" t="s">
        <v>737</v>
      </c>
      <c r="F160" s="855">
        <v>0</v>
      </c>
      <c r="G160" s="846">
        <v>0</v>
      </c>
      <c r="O160" s="437"/>
      <c r="P160" s="408" t="s">
        <v>736</v>
      </c>
      <c r="Q160" s="851" t="s">
        <v>737</v>
      </c>
      <c r="R160" s="865">
        <v>0</v>
      </c>
      <c r="S160" s="845">
        <v>0</v>
      </c>
      <c r="T160" s="845">
        <v>0</v>
      </c>
      <c r="U160" s="895" t="s">
        <v>401</v>
      </c>
      <c r="V160" s="865">
        <v>0</v>
      </c>
      <c r="W160" s="845">
        <v>0</v>
      </c>
      <c r="X160" s="845">
        <v>0</v>
      </c>
      <c r="Y160" s="895" t="s">
        <v>401</v>
      </c>
      <c r="Z160" s="865">
        <v>0</v>
      </c>
      <c r="AA160" s="845">
        <v>0</v>
      </c>
      <c r="AB160" s="845">
        <v>0</v>
      </c>
      <c r="AC160" s="895" t="s">
        <v>401</v>
      </c>
      <c r="AD160" s="865">
        <v>0</v>
      </c>
      <c r="AE160" s="845">
        <v>0</v>
      </c>
      <c r="AF160" s="845">
        <v>0</v>
      </c>
      <c r="AG160" s="895" t="s">
        <v>401</v>
      </c>
      <c r="AH160" s="865">
        <v>0</v>
      </c>
      <c r="AI160" s="845">
        <v>0</v>
      </c>
      <c r="AJ160" s="845">
        <v>0</v>
      </c>
      <c r="AK160" s="895" t="s">
        <v>401</v>
      </c>
      <c r="AL160" s="865">
        <v>0</v>
      </c>
      <c r="AM160" s="882">
        <v>0</v>
      </c>
      <c r="AN160" s="882">
        <v>0</v>
      </c>
      <c r="AO160" s="888" t="s">
        <v>401</v>
      </c>
    </row>
    <row r="161" spans="2:41">
      <c r="B161" s="437"/>
      <c r="C161" s="449">
        <v>54</v>
      </c>
      <c r="D161" s="408" t="s">
        <v>203</v>
      </c>
      <c r="E161" s="851" t="s">
        <v>738</v>
      </c>
      <c r="F161" s="855">
        <v>0</v>
      </c>
      <c r="G161" s="846">
        <v>0</v>
      </c>
      <c r="O161" s="437"/>
      <c r="P161" s="408" t="s">
        <v>203</v>
      </c>
      <c r="Q161" s="851" t="s">
        <v>738</v>
      </c>
      <c r="R161" s="865">
        <v>0</v>
      </c>
      <c r="S161" s="845">
        <v>0</v>
      </c>
      <c r="T161" s="845">
        <v>0</v>
      </c>
      <c r="U161" s="895" t="s">
        <v>401</v>
      </c>
      <c r="V161" s="865">
        <v>0</v>
      </c>
      <c r="W161" s="845">
        <v>0</v>
      </c>
      <c r="X161" s="845">
        <v>0</v>
      </c>
      <c r="Y161" s="895" t="s">
        <v>401</v>
      </c>
      <c r="Z161" s="865">
        <v>0</v>
      </c>
      <c r="AA161" s="845">
        <v>0</v>
      </c>
      <c r="AB161" s="845">
        <v>0</v>
      </c>
      <c r="AC161" s="895" t="s">
        <v>401</v>
      </c>
      <c r="AD161" s="865">
        <v>0</v>
      </c>
      <c r="AE161" s="845">
        <v>0</v>
      </c>
      <c r="AF161" s="845">
        <v>0</v>
      </c>
      <c r="AG161" s="895" t="s">
        <v>401</v>
      </c>
      <c r="AH161" s="865">
        <v>0</v>
      </c>
      <c r="AI161" s="845">
        <v>0</v>
      </c>
      <c r="AJ161" s="845">
        <v>0</v>
      </c>
      <c r="AK161" s="895" t="s">
        <v>401</v>
      </c>
      <c r="AL161" s="865">
        <v>0</v>
      </c>
      <c r="AM161" s="882">
        <v>0</v>
      </c>
      <c r="AN161" s="882">
        <v>0</v>
      </c>
      <c r="AO161" s="888" t="s">
        <v>401</v>
      </c>
    </row>
    <row r="162" spans="2:41">
      <c r="B162" s="451"/>
      <c r="C162" s="447">
        <v>55</v>
      </c>
      <c r="D162" s="408" t="s">
        <v>429</v>
      </c>
      <c r="E162" s="851"/>
      <c r="F162" s="855">
        <v>0</v>
      </c>
      <c r="G162" s="846">
        <v>0</v>
      </c>
      <c r="O162" s="451"/>
      <c r="P162" s="408" t="s">
        <v>429</v>
      </c>
      <c r="Q162" s="851"/>
      <c r="R162" s="865">
        <v>0</v>
      </c>
      <c r="S162" s="845">
        <v>0</v>
      </c>
      <c r="T162" s="845">
        <v>0</v>
      </c>
      <c r="U162" s="895" t="s">
        <v>401</v>
      </c>
      <c r="V162" s="865">
        <v>0</v>
      </c>
      <c r="W162" s="845">
        <v>0</v>
      </c>
      <c r="X162" s="845">
        <v>0</v>
      </c>
      <c r="Y162" s="895" t="s">
        <v>401</v>
      </c>
      <c r="Z162" s="865">
        <v>0</v>
      </c>
      <c r="AA162" s="845">
        <v>0</v>
      </c>
      <c r="AB162" s="845">
        <v>0</v>
      </c>
      <c r="AC162" s="895" t="s">
        <v>401</v>
      </c>
      <c r="AD162" s="865">
        <v>0</v>
      </c>
      <c r="AE162" s="845">
        <v>0</v>
      </c>
      <c r="AF162" s="845">
        <v>0</v>
      </c>
      <c r="AG162" s="895" t="s">
        <v>401</v>
      </c>
      <c r="AH162" s="865">
        <v>0</v>
      </c>
      <c r="AI162" s="845">
        <v>0</v>
      </c>
      <c r="AJ162" s="845">
        <v>0</v>
      </c>
      <c r="AK162" s="895" t="s">
        <v>401</v>
      </c>
      <c r="AL162" s="865">
        <v>0</v>
      </c>
      <c r="AM162" s="882">
        <v>0</v>
      </c>
      <c r="AN162" s="882">
        <v>0</v>
      </c>
      <c r="AO162" s="888" t="s">
        <v>401</v>
      </c>
    </row>
    <row r="163" spans="2:41">
      <c r="B163" s="437" t="s">
        <v>739</v>
      </c>
      <c r="C163" s="422"/>
      <c r="D163" s="423" t="s">
        <v>431</v>
      </c>
      <c r="E163" s="847" t="s">
        <v>740</v>
      </c>
      <c r="F163" s="856">
        <v>42.136748562037802</v>
      </c>
      <c r="G163" s="843">
        <v>6</v>
      </c>
      <c r="O163" s="437" t="s">
        <v>739</v>
      </c>
      <c r="P163" s="423" t="s">
        <v>431</v>
      </c>
      <c r="Q163" s="847" t="s">
        <v>740</v>
      </c>
      <c r="R163" s="862">
        <v>0</v>
      </c>
      <c r="S163" s="840">
        <v>0</v>
      </c>
      <c r="T163" s="840">
        <v>2</v>
      </c>
      <c r="U163" s="896" t="s">
        <v>401</v>
      </c>
      <c r="V163" s="862">
        <v>0</v>
      </c>
      <c r="W163" s="840">
        <v>0</v>
      </c>
      <c r="X163" s="840">
        <v>2</v>
      </c>
      <c r="Y163" s="896" t="s">
        <v>401</v>
      </c>
      <c r="Z163" s="862">
        <v>0</v>
      </c>
      <c r="AA163" s="840">
        <v>0</v>
      </c>
      <c r="AB163" s="840">
        <v>2</v>
      </c>
      <c r="AC163" s="896" t="s">
        <v>401</v>
      </c>
      <c r="AD163" s="862">
        <v>0</v>
      </c>
      <c r="AE163" s="840">
        <v>0</v>
      </c>
      <c r="AF163" s="840">
        <v>2</v>
      </c>
      <c r="AG163" s="896" t="s">
        <v>401</v>
      </c>
      <c r="AH163" s="862">
        <v>0</v>
      </c>
      <c r="AI163" s="840">
        <v>0</v>
      </c>
      <c r="AJ163" s="840">
        <v>2</v>
      </c>
      <c r="AK163" s="896" t="s">
        <v>401</v>
      </c>
      <c r="AL163" s="862">
        <v>0</v>
      </c>
      <c r="AM163" s="883">
        <v>0</v>
      </c>
      <c r="AN163" s="883">
        <v>2</v>
      </c>
      <c r="AO163" s="889" t="s">
        <v>401</v>
      </c>
    </row>
    <row r="164" spans="2:41">
      <c r="B164" s="452" t="s">
        <v>741</v>
      </c>
      <c r="C164" s="407">
        <v>56</v>
      </c>
      <c r="D164" s="408" t="s">
        <v>741</v>
      </c>
      <c r="E164" s="851" t="s">
        <v>742</v>
      </c>
      <c r="F164" s="855">
        <v>0</v>
      </c>
      <c r="G164" s="846">
        <v>0</v>
      </c>
      <c r="O164" s="452" t="s">
        <v>741</v>
      </c>
      <c r="P164" s="408" t="s">
        <v>741</v>
      </c>
      <c r="Q164" s="851" t="s">
        <v>742</v>
      </c>
      <c r="R164" s="865">
        <v>0</v>
      </c>
      <c r="S164" s="845">
        <v>0</v>
      </c>
      <c r="T164" s="845">
        <v>0</v>
      </c>
      <c r="U164" s="895" t="s">
        <v>401</v>
      </c>
      <c r="V164" s="865">
        <v>0</v>
      </c>
      <c r="W164" s="845">
        <v>0</v>
      </c>
      <c r="X164" s="845">
        <v>0</v>
      </c>
      <c r="Y164" s="895" t="s">
        <v>401</v>
      </c>
      <c r="Z164" s="865">
        <v>0</v>
      </c>
      <c r="AA164" s="845">
        <v>0</v>
      </c>
      <c r="AB164" s="845">
        <v>0</v>
      </c>
      <c r="AC164" s="895" t="s">
        <v>401</v>
      </c>
      <c r="AD164" s="865">
        <v>0</v>
      </c>
      <c r="AE164" s="845">
        <v>0</v>
      </c>
      <c r="AF164" s="845">
        <v>0</v>
      </c>
      <c r="AG164" s="895" t="s">
        <v>401</v>
      </c>
      <c r="AH164" s="865">
        <v>0</v>
      </c>
      <c r="AI164" s="845">
        <v>0</v>
      </c>
      <c r="AJ164" s="845">
        <v>0</v>
      </c>
      <c r="AK164" s="895" t="s">
        <v>401</v>
      </c>
      <c r="AL164" s="865">
        <v>0</v>
      </c>
      <c r="AM164" s="882">
        <v>0</v>
      </c>
      <c r="AN164" s="882">
        <v>0</v>
      </c>
      <c r="AO164" s="888" t="s">
        <v>401</v>
      </c>
    </row>
    <row r="165" spans="2:41">
      <c r="B165" s="437" t="s">
        <v>359</v>
      </c>
      <c r="C165" s="453"/>
      <c r="D165" s="454" t="s">
        <v>433</v>
      </c>
      <c r="E165" s="852" t="s">
        <v>743</v>
      </c>
      <c r="F165" s="856">
        <v>19.878717547796896</v>
      </c>
      <c r="G165" s="843">
        <v>7</v>
      </c>
      <c r="O165" s="437" t="s">
        <v>359</v>
      </c>
      <c r="P165" s="454" t="s">
        <v>433</v>
      </c>
      <c r="Q165" s="852" t="s">
        <v>743</v>
      </c>
      <c r="R165" s="862">
        <v>0</v>
      </c>
      <c r="S165" s="840">
        <v>0</v>
      </c>
      <c r="T165" s="840">
        <v>2</v>
      </c>
      <c r="U165" s="896" t="s">
        <v>401</v>
      </c>
      <c r="V165" s="862">
        <v>153.648</v>
      </c>
      <c r="W165" s="840">
        <v>0</v>
      </c>
      <c r="X165" s="840">
        <v>2</v>
      </c>
      <c r="Y165" s="896">
        <v>0</v>
      </c>
      <c r="Z165" s="862">
        <v>63.024000000000001</v>
      </c>
      <c r="AA165" s="840">
        <v>0</v>
      </c>
      <c r="AB165" s="840">
        <v>2</v>
      </c>
      <c r="AC165" s="896">
        <v>0</v>
      </c>
      <c r="AD165" s="862">
        <v>9.4719999999999995</v>
      </c>
      <c r="AE165" s="840">
        <v>0</v>
      </c>
      <c r="AF165" s="840">
        <v>2</v>
      </c>
      <c r="AG165" s="896">
        <v>0</v>
      </c>
      <c r="AH165" s="862">
        <v>264</v>
      </c>
      <c r="AI165" s="840">
        <v>0</v>
      </c>
      <c r="AJ165" s="840">
        <v>2</v>
      </c>
      <c r="AK165" s="896">
        <v>0</v>
      </c>
      <c r="AL165" s="862">
        <v>0</v>
      </c>
      <c r="AM165" s="883">
        <v>0</v>
      </c>
      <c r="AN165" s="883">
        <v>2</v>
      </c>
      <c r="AO165" s="889" t="s">
        <v>401</v>
      </c>
    </row>
    <row r="166" spans="2:41">
      <c r="B166" s="437" t="s">
        <v>362</v>
      </c>
      <c r="C166" s="407">
        <v>57</v>
      </c>
      <c r="D166" s="408" t="s">
        <v>434</v>
      </c>
      <c r="E166" s="851" t="s">
        <v>744</v>
      </c>
      <c r="F166" s="855">
        <v>0</v>
      </c>
      <c r="G166" s="846">
        <v>0</v>
      </c>
      <c r="O166" s="437" t="s">
        <v>362</v>
      </c>
      <c r="P166" s="408" t="s">
        <v>434</v>
      </c>
      <c r="Q166" s="851" t="s">
        <v>744</v>
      </c>
      <c r="R166" s="865">
        <v>0</v>
      </c>
      <c r="S166" s="845">
        <v>0</v>
      </c>
      <c r="T166" s="845">
        <v>0</v>
      </c>
      <c r="U166" s="895" t="s">
        <v>401</v>
      </c>
      <c r="V166" s="865">
        <v>0</v>
      </c>
      <c r="W166" s="845">
        <v>0</v>
      </c>
      <c r="X166" s="845">
        <v>0</v>
      </c>
      <c r="Y166" s="895" t="s">
        <v>401</v>
      </c>
      <c r="Z166" s="865">
        <v>0</v>
      </c>
      <c r="AA166" s="845">
        <v>0</v>
      </c>
      <c r="AB166" s="845">
        <v>0</v>
      </c>
      <c r="AC166" s="895" t="s">
        <v>401</v>
      </c>
      <c r="AD166" s="865">
        <v>0</v>
      </c>
      <c r="AE166" s="845">
        <v>0</v>
      </c>
      <c r="AF166" s="845">
        <v>0</v>
      </c>
      <c r="AG166" s="895" t="s">
        <v>401</v>
      </c>
      <c r="AH166" s="865">
        <v>0</v>
      </c>
      <c r="AI166" s="845">
        <v>0</v>
      </c>
      <c r="AJ166" s="845">
        <v>0</v>
      </c>
      <c r="AK166" s="895" t="s">
        <v>401</v>
      </c>
      <c r="AL166" s="865">
        <v>0</v>
      </c>
      <c r="AM166" s="882">
        <v>0</v>
      </c>
      <c r="AN166" s="882">
        <v>0</v>
      </c>
      <c r="AO166" s="888" t="s">
        <v>401</v>
      </c>
    </row>
    <row r="167" spans="2:41">
      <c r="B167" s="437"/>
      <c r="C167" s="407">
        <v>58</v>
      </c>
      <c r="D167" s="408" t="s">
        <v>209</v>
      </c>
      <c r="E167" s="851" t="s">
        <v>745</v>
      </c>
      <c r="F167" s="855">
        <v>0</v>
      </c>
      <c r="G167" s="846">
        <v>0</v>
      </c>
      <c r="O167" s="437"/>
      <c r="P167" s="408" t="s">
        <v>209</v>
      </c>
      <c r="Q167" s="851" t="s">
        <v>745</v>
      </c>
      <c r="R167" s="865">
        <v>0</v>
      </c>
      <c r="S167" s="845">
        <v>0</v>
      </c>
      <c r="T167" s="845">
        <v>0</v>
      </c>
      <c r="U167" s="895" t="s">
        <v>401</v>
      </c>
      <c r="V167" s="865">
        <v>0</v>
      </c>
      <c r="W167" s="845">
        <v>0</v>
      </c>
      <c r="X167" s="845">
        <v>0</v>
      </c>
      <c r="Y167" s="895" t="s">
        <v>401</v>
      </c>
      <c r="Z167" s="865">
        <v>0</v>
      </c>
      <c r="AA167" s="845">
        <v>0</v>
      </c>
      <c r="AB167" s="845">
        <v>0</v>
      </c>
      <c r="AC167" s="895" t="s">
        <v>401</v>
      </c>
      <c r="AD167" s="865">
        <v>0</v>
      </c>
      <c r="AE167" s="845">
        <v>0</v>
      </c>
      <c r="AF167" s="845">
        <v>0</v>
      </c>
      <c r="AG167" s="895" t="s">
        <v>401</v>
      </c>
      <c r="AH167" s="865">
        <v>0</v>
      </c>
      <c r="AI167" s="845">
        <v>0</v>
      </c>
      <c r="AJ167" s="845">
        <v>0</v>
      </c>
      <c r="AK167" s="895" t="s">
        <v>401</v>
      </c>
      <c r="AL167" s="865">
        <v>0</v>
      </c>
      <c r="AM167" s="882">
        <v>0</v>
      </c>
      <c r="AN167" s="882">
        <v>0</v>
      </c>
      <c r="AO167" s="888" t="s">
        <v>401</v>
      </c>
    </row>
    <row r="168" spans="2:41">
      <c r="B168" s="456" t="s">
        <v>365</v>
      </c>
      <c r="C168" s="422"/>
      <c r="D168" s="423" t="s">
        <v>435</v>
      </c>
      <c r="E168" s="847" t="s">
        <v>746</v>
      </c>
      <c r="F168" s="856">
        <v>89.796588578442268</v>
      </c>
      <c r="G168" s="843">
        <v>8</v>
      </c>
      <c r="O168" s="456" t="s">
        <v>365</v>
      </c>
      <c r="P168" s="423" t="s">
        <v>435</v>
      </c>
      <c r="Q168" s="847" t="s">
        <v>746</v>
      </c>
      <c r="R168" s="862">
        <v>0</v>
      </c>
      <c r="S168" s="840">
        <v>0</v>
      </c>
      <c r="T168" s="840">
        <v>2</v>
      </c>
      <c r="U168" s="896" t="s">
        <v>401</v>
      </c>
      <c r="V168" s="862">
        <v>7625.1390000000001</v>
      </c>
      <c r="W168" s="840">
        <v>0</v>
      </c>
      <c r="X168" s="840">
        <v>2</v>
      </c>
      <c r="Y168" s="896">
        <v>0</v>
      </c>
      <c r="Z168" s="862">
        <v>0</v>
      </c>
      <c r="AA168" s="840">
        <v>0</v>
      </c>
      <c r="AB168" s="840">
        <v>2</v>
      </c>
      <c r="AC168" s="896" t="s">
        <v>401</v>
      </c>
      <c r="AD168" s="862">
        <v>0</v>
      </c>
      <c r="AE168" s="840">
        <v>0</v>
      </c>
      <c r="AF168" s="840">
        <v>2</v>
      </c>
      <c r="AG168" s="896" t="s">
        <v>401</v>
      </c>
      <c r="AH168" s="862">
        <v>0</v>
      </c>
      <c r="AI168" s="840">
        <v>0</v>
      </c>
      <c r="AJ168" s="840">
        <v>2</v>
      </c>
      <c r="AK168" s="896" t="s">
        <v>401</v>
      </c>
      <c r="AL168" s="862">
        <v>0</v>
      </c>
      <c r="AM168" s="883">
        <v>0</v>
      </c>
      <c r="AN168" s="883">
        <v>2</v>
      </c>
      <c r="AO168" s="889" t="s">
        <v>401</v>
      </c>
    </row>
    <row r="169" spans="2:41">
      <c r="B169" s="459" t="s">
        <v>747</v>
      </c>
      <c r="C169" s="407">
        <v>59</v>
      </c>
      <c r="D169" s="408" t="s">
        <v>748</v>
      </c>
      <c r="E169" s="851" t="s">
        <v>749</v>
      </c>
      <c r="F169" s="855">
        <v>0</v>
      </c>
      <c r="G169" s="846">
        <v>0</v>
      </c>
      <c r="O169" s="459" t="s">
        <v>747</v>
      </c>
      <c r="P169" s="408" t="s">
        <v>748</v>
      </c>
      <c r="Q169" s="851" t="s">
        <v>749</v>
      </c>
      <c r="R169" s="866">
        <v>0</v>
      </c>
      <c r="S169" s="902">
        <v>0</v>
      </c>
      <c r="T169" s="902">
        <v>0</v>
      </c>
      <c r="U169" s="898" t="s">
        <v>401</v>
      </c>
      <c r="V169" s="866">
        <v>0</v>
      </c>
      <c r="W169" s="902">
        <v>0</v>
      </c>
      <c r="X169" s="902">
        <v>0</v>
      </c>
      <c r="Y169" s="898" t="s">
        <v>401</v>
      </c>
      <c r="Z169" s="866">
        <v>0</v>
      </c>
      <c r="AA169" s="902">
        <v>0</v>
      </c>
      <c r="AB169" s="902">
        <v>0</v>
      </c>
      <c r="AC169" s="898" t="s">
        <v>401</v>
      </c>
      <c r="AD169" s="866">
        <v>0</v>
      </c>
      <c r="AE169" s="902">
        <v>0</v>
      </c>
      <c r="AF169" s="902">
        <v>0</v>
      </c>
      <c r="AG169" s="898" t="s">
        <v>401</v>
      </c>
      <c r="AH169" s="866">
        <v>0</v>
      </c>
      <c r="AI169" s="902">
        <v>0</v>
      </c>
      <c r="AJ169" s="902">
        <v>0</v>
      </c>
      <c r="AK169" s="898" t="s">
        <v>401</v>
      </c>
      <c r="AL169" s="866">
        <v>0</v>
      </c>
      <c r="AM169" s="885">
        <v>0</v>
      </c>
      <c r="AN169" s="885">
        <v>0</v>
      </c>
      <c r="AO169" s="891" t="s">
        <v>401</v>
      </c>
    </row>
    <row r="170" spans="2:41">
      <c r="B170" s="451"/>
      <c r="C170" s="407">
        <v>60</v>
      </c>
      <c r="D170" s="408" t="s">
        <v>750</v>
      </c>
      <c r="E170" s="851"/>
      <c r="F170" s="855">
        <v>0</v>
      </c>
      <c r="G170" s="846">
        <v>0</v>
      </c>
      <c r="O170" s="451"/>
      <c r="P170" s="408" t="s">
        <v>750</v>
      </c>
      <c r="Q170" s="851"/>
      <c r="R170" s="865">
        <v>0</v>
      </c>
      <c r="S170" s="845">
        <v>0</v>
      </c>
      <c r="T170" s="845">
        <v>0</v>
      </c>
      <c r="U170" s="895" t="s">
        <v>401</v>
      </c>
      <c r="V170" s="865">
        <v>0</v>
      </c>
      <c r="W170" s="845">
        <v>0</v>
      </c>
      <c r="X170" s="845">
        <v>0</v>
      </c>
      <c r="Y170" s="895" t="s">
        <v>401</v>
      </c>
      <c r="Z170" s="865">
        <v>0</v>
      </c>
      <c r="AA170" s="845">
        <v>0</v>
      </c>
      <c r="AB170" s="845">
        <v>0</v>
      </c>
      <c r="AC170" s="895" t="s">
        <v>401</v>
      </c>
      <c r="AD170" s="865">
        <v>0</v>
      </c>
      <c r="AE170" s="845">
        <v>0</v>
      </c>
      <c r="AF170" s="845">
        <v>0</v>
      </c>
      <c r="AG170" s="895" t="s">
        <v>401</v>
      </c>
      <c r="AH170" s="865">
        <v>0</v>
      </c>
      <c r="AI170" s="845">
        <v>0</v>
      </c>
      <c r="AJ170" s="845">
        <v>0</v>
      </c>
      <c r="AK170" s="895" t="s">
        <v>401</v>
      </c>
      <c r="AL170" s="865">
        <v>0</v>
      </c>
      <c r="AM170" s="882">
        <v>0</v>
      </c>
      <c r="AN170" s="882">
        <v>0</v>
      </c>
      <c r="AO170" s="888" t="s">
        <v>401</v>
      </c>
    </row>
    <row r="171" spans="2:41">
      <c r="B171" s="459" t="s">
        <v>751</v>
      </c>
      <c r="C171" s="422"/>
      <c r="D171" s="423" t="s">
        <v>440</v>
      </c>
      <c r="E171" s="847" t="s">
        <v>752</v>
      </c>
      <c r="F171" s="856">
        <v>15.536437644554729</v>
      </c>
      <c r="G171" s="843">
        <v>8</v>
      </c>
      <c r="O171" s="459" t="s">
        <v>751</v>
      </c>
      <c r="P171" s="423" t="s">
        <v>440</v>
      </c>
      <c r="Q171" s="847" t="s">
        <v>752</v>
      </c>
      <c r="R171" s="862">
        <v>0</v>
      </c>
      <c r="S171" s="840">
        <v>0</v>
      </c>
      <c r="T171" s="840">
        <v>2</v>
      </c>
      <c r="U171" s="896" t="s">
        <v>401</v>
      </c>
      <c r="V171" s="862">
        <v>1640</v>
      </c>
      <c r="W171" s="840">
        <v>0</v>
      </c>
      <c r="X171" s="840">
        <v>2</v>
      </c>
      <c r="Y171" s="896">
        <v>0</v>
      </c>
      <c r="Z171" s="862">
        <v>0</v>
      </c>
      <c r="AA171" s="840">
        <v>0</v>
      </c>
      <c r="AB171" s="840">
        <v>2</v>
      </c>
      <c r="AC171" s="896" t="s">
        <v>401</v>
      </c>
      <c r="AD171" s="862">
        <v>0</v>
      </c>
      <c r="AE171" s="840">
        <v>0</v>
      </c>
      <c r="AF171" s="840">
        <v>2</v>
      </c>
      <c r="AG171" s="896" t="s">
        <v>401</v>
      </c>
      <c r="AH171" s="862">
        <v>0</v>
      </c>
      <c r="AI171" s="840">
        <v>0</v>
      </c>
      <c r="AJ171" s="840">
        <v>2</v>
      </c>
      <c r="AK171" s="896" t="s">
        <v>401</v>
      </c>
      <c r="AL171" s="862">
        <v>0</v>
      </c>
      <c r="AM171" s="883">
        <v>0</v>
      </c>
      <c r="AN171" s="883">
        <v>2</v>
      </c>
      <c r="AO171" s="889" t="s">
        <v>401</v>
      </c>
    </row>
    <row r="172" spans="2:41">
      <c r="B172" s="460" t="s">
        <v>753</v>
      </c>
      <c r="C172" s="407">
        <v>61</v>
      </c>
      <c r="D172" s="408" t="s">
        <v>214</v>
      </c>
      <c r="E172" s="851" t="s">
        <v>754</v>
      </c>
      <c r="F172" s="855">
        <v>0</v>
      </c>
      <c r="G172" s="846">
        <v>0</v>
      </c>
      <c r="O172" s="460" t="s">
        <v>753</v>
      </c>
      <c r="P172" s="408" t="s">
        <v>214</v>
      </c>
      <c r="Q172" s="851" t="s">
        <v>754</v>
      </c>
      <c r="R172" s="865">
        <v>0</v>
      </c>
      <c r="S172" s="845">
        <v>0</v>
      </c>
      <c r="T172" s="845">
        <v>0</v>
      </c>
      <c r="U172" s="895" t="s">
        <v>401</v>
      </c>
      <c r="V172" s="865">
        <v>0</v>
      </c>
      <c r="W172" s="845">
        <v>0</v>
      </c>
      <c r="X172" s="845">
        <v>0</v>
      </c>
      <c r="Y172" s="895" t="s">
        <v>401</v>
      </c>
      <c r="Z172" s="865">
        <v>0</v>
      </c>
      <c r="AA172" s="845">
        <v>0</v>
      </c>
      <c r="AB172" s="845">
        <v>0</v>
      </c>
      <c r="AC172" s="895" t="s">
        <v>401</v>
      </c>
      <c r="AD172" s="865">
        <v>0</v>
      </c>
      <c r="AE172" s="845">
        <v>0</v>
      </c>
      <c r="AF172" s="845">
        <v>0</v>
      </c>
      <c r="AG172" s="895" t="s">
        <v>401</v>
      </c>
      <c r="AH172" s="865">
        <v>0</v>
      </c>
      <c r="AI172" s="845">
        <v>0</v>
      </c>
      <c r="AJ172" s="845">
        <v>0</v>
      </c>
      <c r="AK172" s="895" t="s">
        <v>401</v>
      </c>
      <c r="AL172" s="865">
        <v>0</v>
      </c>
      <c r="AM172" s="882">
        <v>0</v>
      </c>
      <c r="AN172" s="882">
        <v>0</v>
      </c>
      <c r="AO172" s="888" t="s">
        <v>401</v>
      </c>
    </row>
    <row r="173" spans="2:41">
      <c r="B173" s="461" t="s">
        <v>442</v>
      </c>
      <c r="C173" s="422">
        <v>62</v>
      </c>
      <c r="D173" s="423" t="s">
        <v>442</v>
      </c>
      <c r="E173" s="847" t="s">
        <v>755</v>
      </c>
      <c r="F173" s="856">
        <v>96.459298807058005</v>
      </c>
      <c r="G173" s="843">
        <v>5</v>
      </c>
      <c r="O173" s="461" t="s">
        <v>442</v>
      </c>
      <c r="P173" s="423" t="s">
        <v>442</v>
      </c>
      <c r="Q173" s="847" t="s">
        <v>755</v>
      </c>
      <c r="R173" s="862">
        <v>55.886134568237537</v>
      </c>
      <c r="S173" s="840">
        <v>0</v>
      </c>
      <c r="T173" s="840">
        <v>2</v>
      </c>
      <c r="U173" s="896">
        <v>0</v>
      </c>
      <c r="V173" s="862">
        <v>132.80915000000002</v>
      </c>
      <c r="W173" s="840">
        <v>0</v>
      </c>
      <c r="X173" s="840">
        <v>2</v>
      </c>
      <c r="Y173" s="896">
        <v>0</v>
      </c>
      <c r="Z173" s="862">
        <v>37.801900000000003</v>
      </c>
      <c r="AA173" s="840">
        <v>0</v>
      </c>
      <c r="AB173" s="840">
        <v>2</v>
      </c>
      <c r="AC173" s="896">
        <v>0</v>
      </c>
      <c r="AD173" s="862">
        <v>16.110399999999998</v>
      </c>
      <c r="AE173" s="840">
        <v>0</v>
      </c>
      <c r="AF173" s="840">
        <v>2</v>
      </c>
      <c r="AG173" s="896">
        <v>0</v>
      </c>
      <c r="AH173" s="862">
        <v>0</v>
      </c>
      <c r="AI173" s="840">
        <v>0</v>
      </c>
      <c r="AJ173" s="840">
        <v>2</v>
      </c>
      <c r="AK173" s="896" t="s">
        <v>401</v>
      </c>
      <c r="AL173" s="862">
        <v>0</v>
      </c>
      <c r="AM173" s="883">
        <v>0</v>
      </c>
      <c r="AN173" s="883">
        <v>2</v>
      </c>
      <c r="AO173" s="889" t="s">
        <v>401</v>
      </c>
    </row>
    <row r="174" spans="2:41">
      <c r="B174" s="446"/>
      <c r="C174" s="422"/>
      <c r="D174" s="423" t="s">
        <v>443</v>
      </c>
      <c r="E174" s="847" t="s">
        <v>756</v>
      </c>
      <c r="F174" s="856">
        <v>692.03973524317735</v>
      </c>
      <c r="G174" s="843">
        <v>8</v>
      </c>
      <c r="O174" s="446"/>
      <c r="P174" s="423" t="s">
        <v>443</v>
      </c>
      <c r="Q174" s="847" t="s">
        <v>756</v>
      </c>
      <c r="R174" s="862">
        <v>7.1086979999999995</v>
      </c>
      <c r="S174" s="840">
        <v>0</v>
      </c>
      <c r="T174" s="840">
        <v>2</v>
      </c>
      <c r="U174" s="896">
        <v>0</v>
      </c>
      <c r="V174" s="862">
        <v>755.68775000000005</v>
      </c>
      <c r="W174" s="840">
        <v>0</v>
      </c>
      <c r="X174" s="840">
        <v>2</v>
      </c>
      <c r="Y174" s="896">
        <v>0</v>
      </c>
      <c r="Z174" s="862">
        <v>21.242006528822053</v>
      </c>
      <c r="AA174" s="840">
        <v>0</v>
      </c>
      <c r="AB174" s="840">
        <v>2</v>
      </c>
      <c r="AC174" s="896">
        <v>0</v>
      </c>
      <c r="AD174" s="862">
        <v>44.241165017543864</v>
      </c>
      <c r="AE174" s="840">
        <v>0</v>
      </c>
      <c r="AF174" s="840">
        <v>2</v>
      </c>
      <c r="AG174" s="896">
        <v>0</v>
      </c>
      <c r="AH174" s="862">
        <v>0</v>
      </c>
      <c r="AI174" s="840">
        <v>0</v>
      </c>
      <c r="AJ174" s="840">
        <v>2</v>
      </c>
      <c r="AK174" s="896" t="s">
        <v>401</v>
      </c>
      <c r="AL174" s="862">
        <v>0</v>
      </c>
      <c r="AM174" s="883">
        <v>0</v>
      </c>
      <c r="AN174" s="883">
        <v>2</v>
      </c>
      <c r="AO174" s="889" t="s">
        <v>401</v>
      </c>
    </row>
    <row r="175" spans="2:41">
      <c r="B175" s="437" t="s">
        <v>757</v>
      </c>
      <c r="C175" s="407">
        <v>63</v>
      </c>
      <c r="D175" s="408" t="s">
        <v>217</v>
      </c>
      <c r="E175" s="851" t="s">
        <v>758</v>
      </c>
      <c r="F175" s="855">
        <v>0</v>
      </c>
      <c r="G175" s="846">
        <v>0</v>
      </c>
      <c r="O175" s="437" t="s">
        <v>757</v>
      </c>
      <c r="P175" s="408" t="s">
        <v>217</v>
      </c>
      <c r="Q175" s="851" t="s">
        <v>758</v>
      </c>
      <c r="R175" s="865">
        <v>0</v>
      </c>
      <c r="S175" s="845">
        <v>0</v>
      </c>
      <c r="T175" s="845">
        <v>0</v>
      </c>
      <c r="U175" s="895" t="s">
        <v>401</v>
      </c>
      <c r="V175" s="865">
        <v>0</v>
      </c>
      <c r="W175" s="845">
        <v>0</v>
      </c>
      <c r="X175" s="845">
        <v>0</v>
      </c>
      <c r="Y175" s="895" t="s">
        <v>401</v>
      </c>
      <c r="Z175" s="865">
        <v>0</v>
      </c>
      <c r="AA175" s="845">
        <v>0</v>
      </c>
      <c r="AB175" s="845">
        <v>0</v>
      </c>
      <c r="AC175" s="895" t="s">
        <v>401</v>
      </c>
      <c r="AD175" s="865">
        <v>0</v>
      </c>
      <c r="AE175" s="845">
        <v>0</v>
      </c>
      <c r="AF175" s="845">
        <v>0</v>
      </c>
      <c r="AG175" s="895" t="s">
        <v>401</v>
      </c>
      <c r="AH175" s="865">
        <v>0</v>
      </c>
      <c r="AI175" s="845">
        <v>0</v>
      </c>
      <c r="AJ175" s="845">
        <v>0</v>
      </c>
      <c r="AK175" s="895" t="s">
        <v>401</v>
      </c>
      <c r="AL175" s="865">
        <v>0</v>
      </c>
      <c r="AM175" s="882">
        <v>0</v>
      </c>
      <c r="AN175" s="882">
        <v>0</v>
      </c>
      <c r="AO175" s="888" t="s">
        <v>401</v>
      </c>
    </row>
    <row r="176" spans="2:41">
      <c r="B176" s="437"/>
      <c r="C176" s="407">
        <v>64</v>
      </c>
      <c r="D176" s="408" t="s">
        <v>446</v>
      </c>
      <c r="E176" s="851"/>
      <c r="F176" s="855">
        <v>0</v>
      </c>
      <c r="G176" s="846">
        <v>0</v>
      </c>
      <c r="O176" s="437"/>
      <c r="P176" s="408" t="s">
        <v>446</v>
      </c>
      <c r="Q176" s="851"/>
      <c r="R176" s="865">
        <v>0</v>
      </c>
      <c r="S176" s="845">
        <v>0</v>
      </c>
      <c r="T176" s="845">
        <v>0</v>
      </c>
      <c r="U176" s="895" t="s">
        <v>401</v>
      </c>
      <c r="V176" s="865">
        <v>0</v>
      </c>
      <c r="W176" s="845">
        <v>0</v>
      </c>
      <c r="X176" s="845">
        <v>0</v>
      </c>
      <c r="Y176" s="895" t="s">
        <v>401</v>
      </c>
      <c r="Z176" s="865">
        <v>0</v>
      </c>
      <c r="AA176" s="845">
        <v>0</v>
      </c>
      <c r="AB176" s="845">
        <v>0</v>
      </c>
      <c r="AC176" s="895" t="s">
        <v>401</v>
      </c>
      <c r="AD176" s="865">
        <v>0</v>
      </c>
      <c r="AE176" s="845">
        <v>0</v>
      </c>
      <c r="AF176" s="845">
        <v>0</v>
      </c>
      <c r="AG176" s="895" t="s">
        <v>401</v>
      </c>
      <c r="AH176" s="865">
        <v>0</v>
      </c>
      <c r="AI176" s="845">
        <v>0</v>
      </c>
      <c r="AJ176" s="845">
        <v>0</v>
      </c>
      <c r="AK176" s="895" t="s">
        <v>401</v>
      </c>
      <c r="AL176" s="865">
        <v>0</v>
      </c>
      <c r="AM176" s="882">
        <v>0</v>
      </c>
      <c r="AN176" s="882">
        <v>0</v>
      </c>
      <c r="AO176" s="888" t="s">
        <v>401</v>
      </c>
    </row>
    <row r="177" spans="2:41">
      <c r="B177" s="461" t="s">
        <v>447</v>
      </c>
      <c r="C177" s="422">
        <v>65</v>
      </c>
      <c r="D177" s="423" t="s">
        <v>448</v>
      </c>
      <c r="E177" s="847" t="s">
        <v>759</v>
      </c>
      <c r="F177" s="856">
        <v>30</v>
      </c>
      <c r="G177" s="843">
        <v>3</v>
      </c>
      <c r="O177" s="461" t="s">
        <v>219</v>
      </c>
      <c r="P177" s="423" t="s">
        <v>448</v>
      </c>
      <c r="Q177" s="847" t="s">
        <v>759</v>
      </c>
      <c r="R177" s="862">
        <v>0.33500000000000002</v>
      </c>
      <c r="S177" s="840">
        <v>0</v>
      </c>
      <c r="T177" s="840">
        <v>2</v>
      </c>
      <c r="U177" s="896">
        <v>0</v>
      </c>
      <c r="V177" s="862">
        <v>22807.322499999998</v>
      </c>
      <c r="W177" s="840">
        <v>0</v>
      </c>
      <c r="X177" s="840">
        <v>2</v>
      </c>
      <c r="Y177" s="896">
        <v>0</v>
      </c>
      <c r="Z177" s="862">
        <v>1132.8935837245697</v>
      </c>
      <c r="AA177" s="840">
        <v>0</v>
      </c>
      <c r="AB177" s="840">
        <v>2</v>
      </c>
      <c r="AC177" s="896">
        <v>0</v>
      </c>
      <c r="AD177" s="862">
        <v>137.13974960876368</v>
      </c>
      <c r="AE177" s="840">
        <v>0</v>
      </c>
      <c r="AF177" s="840">
        <v>2</v>
      </c>
      <c r="AG177" s="896">
        <v>0</v>
      </c>
      <c r="AH177" s="862">
        <v>0</v>
      </c>
      <c r="AI177" s="840">
        <v>0</v>
      </c>
      <c r="AJ177" s="840">
        <v>2</v>
      </c>
      <c r="AK177" s="896" t="s">
        <v>401</v>
      </c>
      <c r="AL177" s="862">
        <v>0</v>
      </c>
      <c r="AM177" s="883">
        <v>0</v>
      </c>
      <c r="AN177" s="883">
        <v>2</v>
      </c>
      <c r="AO177" s="889" t="s">
        <v>401</v>
      </c>
    </row>
    <row r="178" spans="2:41">
      <c r="B178" s="446"/>
      <c r="C178" s="422"/>
      <c r="D178" s="423" t="s">
        <v>449</v>
      </c>
      <c r="E178" s="847" t="s">
        <v>760</v>
      </c>
      <c r="F178" s="856">
        <v>179.2986636620125</v>
      </c>
      <c r="G178" s="843">
        <v>8</v>
      </c>
      <c r="O178" s="446"/>
      <c r="P178" s="423" t="s">
        <v>449</v>
      </c>
      <c r="Q178" s="847" t="s">
        <v>760</v>
      </c>
      <c r="R178" s="862">
        <v>0</v>
      </c>
      <c r="S178" s="840">
        <v>0</v>
      </c>
      <c r="T178" s="840">
        <v>2</v>
      </c>
      <c r="U178" s="896" t="s">
        <v>401</v>
      </c>
      <c r="V178" s="862">
        <v>289.31759999999997</v>
      </c>
      <c r="W178" s="840">
        <v>0</v>
      </c>
      <c r="X178" s="840">
        <v>2</v>
      </c>
      <c r="Y178" s="896">
        <v>0</v>
      </c>
      <c r="Z178" s="862">
        <v>3.0030000000000001</v>
      </c>
      <c r="AA178" s="840">
        <v>0</v>
      </c>
      <c r="AB178" s="840">
        <v>2</v>
      </c>
      <c r="AC178" s="896">
        <v>0</v>
      </c>
      <c r="AD178" s="862">
        <v>70.340555999999992</v>
      </c>
      <c r="AE178" s="840">
        <v>0</v>
      </c>
      <c r="AF178" s="840">
        <v>2</v>
      </c>
      <c r="AG178" s="896">
        <v>0</v>
      </c>
      <c r="AH178" s="862">
        <v>0</v>
      </c>
      <c r="AI178" s="840">
        <v>0</v>
      </c>
      <c r="AJ178" s="840">
        <v>2</v>
      </c>
      <c r="AK178" s="896" t="s">
        <v>401</v>
      </c>
      <c r="AL178" s="862">
        <v>0</v>
      </c>
      <c r="AM178" s="883">
        <v>0</v>
      </c>
      <c r="AN178" s="883">
        <v>2</v>
      </c>
      <c r="AO178" s="889" t="s">
        <v>401</v>
      </c>
    </row>
    <row r="179" spans="2:41">
      <c r="B179" s="437" t="s">
        <v>747</v>
      </c>
      <c r="C179" s="407">
        <v>66</v>
      </c>
      <c r="D179" s="408" t="s">
        <v>221</v>
      </c>
      <c r="E179" s="851" t="s">
        <v>761</v>
      </c>
      <c r="F179" s="855">
        <v>0</v>
      </c>
      <c r="G179" s="846">
        <v>0</v>
      </c>
      <c r="O179" s="437" t="s">
        <v>747</v>
      </c>
      <c r="P179" s="408" t="s">
        <v>221</v>
      </c>
      <c r="Q179" s="851" t="s">
        <v>761</v>
      </c>
      <c r="R179" s="865">
        <v>0</v>
      </c>
      <c r="S179" s="845">
        <v>0</v>
      </c>
      <c r="T179" s="845">
        <v>0</v>
      </c>
      <c r="U179" s="895" t="s">
        <v>401</v>
      </c>
      <c r="V179" s="865">
        <v>0</v>
      </c>
      <c r="W179" s="845">
        <v>0</v>
      </c>
      <c r="X179" s="845">
        <v>0</v>
      </c>
      <c r="Y179" s="895" t="s">
        <v>401</v>
      </c>
      <c r="Z179" s="865">
        <v>0</v>
      </c>
      <c r="AA179" s="845">
        <v>0</v>
      </c>
      <c r="AB179" s="845">
        <v>0</v>
      </c>
      <c r="AC179" s="895" t="s">
        <v>401</v>
      </c>
      <c r="AD179" s="865">
        <v>0</v>
      </c>
      <c r="AE179" s="845">
        <v>0</v>
      </c>
      <c r="AF179" s="845">
        <v>0</v>
      </c>
      <c r="AG179" s="895" t="s">
        <v>401</v>
      </c>
      <c r="AH179" s="865">
        <v>0</v>
      </c>
      <c r="AI179" s="845">
        <v>0</v>
      </c>
      <c r="AJ179" s="845">
        <v>0</v>
      </c>
      <c r="AK179" s="895" t="s">
        <v>401</v>
      </c>
      <c r="AL179" s="865">
        <v>0</v>
      </c>
      <c r="AM179" s="882">
        <v>0</v>
      </c>
      <c r="AN179" s="882">
        <v>0</v>
      </c>
      <c r="AO179" s="888" t="s">
        <v>401</v>
      </c>
    </row>
    <row r="180" spans="2:41">
      <c r="B180" s="437"/>
      <c r="C180" s="463">
        <v>67</v>
      </c>
      <c r="D180" s="408" t="s">
        <v>762</v>
      </c>
      <c r="E180" s="851" t="s">
        <v>763</v>
      </c>
      <c r="F180" s="855">
        <v>0</v>
      </c>
      <c r="G180" s="846">
        <v>0</v>
      </c>
      <c r="O180" s="437"/>
      <c r="P180" s="408" t="s">
        <v>762</v>
      </c>
      <c r="Q180" s="851" t="s">
        <v>763</v>
      </c>
      <c r="R180" s="865">
        <v>0</v>
      </c>
      <c r="S180" s="845">
        <v>0</v>
      </c>
      <c r="T180" s="845">
        <v>0</v>
      </c>
      <c r="U180" s="895" t="s">
        <v>401</v>
      </c>
      <c r="V180" s="865">
        <v>0</v>
      </c>
      <c r="W180" s="845">
        <v>0</v>
      </c>
      <c r="X180" s="845">
        <v>0</v>
      </c>
      <c r="Y180" s="895" t="s">
        <v>401</v>
      </c>
      <c r="Z180" s="865">
        <v>0</v>
      </c>
      <c r="AA180" s="845">
        <v>0</v>
      </c>
      <c r="AB180" s="845">
        <v>0</v>
      </c>
      <c r="AC180" s="895" t="s">
        <v>401</v>
      </c>
      <c r="AD180" s="865">
        <v>0</v>
      </c>
      <c r="AE180" s="845">
        <v>0</v>
      </c>
      <c r="AF180" s="845">
        <v>0</v>
      </c>
      <c r="AG180" s="895" t="s">
        <v>401</v>
      </c>
      <c r="AH180" s="865">
        <v>0</v>
      </c>
      <c r="AI180" s="845">
        <v>0</v>
      </c>
      <c r="AJ180" s="845">
        <v>0</v>
      </c>
      <c r="AK180" s="895" t="s">
        <v>401</v>
      </c>
      <c r="AL180" s="865">
        <v>0</v>
      </c>
      <c r="AM180" s="882">
        <v>0</v>
      </c>
      <c r="AN180" s="882">
        <v>0</v>
      </c>
      <c r="AO180" s="888" t="s">
        <v>401</v>
      </c>
    </row>
    <row r="181" spans="2:41">
      <c r="B181" s="437"/>
      <c r="C181" s="463">
        <v>68</v>
      </c>
      <c r="D181" s="408" t="s">
        <v>223</v>
      </c>
      <c r="E181" s="851"/>
      <c r="F181" s="855">
        <v>0</v>
      </c>
      <c r="G181" s="846">
        <v>0</v>
      </c>
      <c r="O181" s="437"/>
      <c r="P181" s="408" t="s">
        <v>223</v>
      </c>
      <c r="Q181" s="851"/>
      <c r="R181" s="865">
        <v>0</v>
      </c>
      <c r="S181" s="845">
        <v>0</v>
      </c>
      <c r="T181" s="845">
        <v>0</v>
      </c>
      <c r="U181" s="895" t="s">
        <v>401</v>
      </c>
      <c r="V181" s="865">
        <v>0</v>
      </c>
      <c r="W181" s="845">
        <v>0</v>
      </c>
      <c r="X181" s="845">
        <v>0</v>
      </c>
      <c r="Y181" s="895" t="s">
        <v>401</v>
      </c>
      <c r="Z181" s="865">
        <v>0</v>
      </c>
      <c r="AA181" s="845">
        <v>0</v>
      </c>
      <c r="AB181" s="845">
        <v>0</v>
      </c>
      <c r="AC181" s="895" t="s">
        <v>401</v>
      </c>
      <c r="AD181" s="865">
        <v>0</v>
      </c>
      <c r="AE181" s="845">
        <v>0</v>
      </c>
      <c r="AF181" s="845">
        <v>0</v>
      </c>
      <c r="AG181" s="895" t="s">
        <v>401</v>
      </c>
      <c r="AH181" s="865">
        <v>0</v>
      </c>
      <c r="AI181" s="845">
        <v>0</v>
      </c>
      <c r="AJ181" s="845">
        <v>0</v>
      </c>
      <c r="AK181" s="895" t="s">
        <v>401</v>
      </c>
      <c r="AL181" s="865">
        <v>0</v>
      </c>
      <c r="AM181" s="882">
        <v>0</v>
      </c>
      <c r="AN181" s="882">
        <v>0</v>
      </c>
      <c r="AO181" s="888" t="s">
        <v>401</v>
      </c>
    </row>
    <row r="182" spans="2:41" ht="11.5" thickBot="1">
      <c r="B182" s="464" t="s">
        <v>452</v>
      </c>
      <c r="C182" s="422">
        <v>69</v>
      </c>
      <c r="D182" s="423" t="s">
        <v>452</v>
      </c>
      <c r="E182" s="847" t="s">
        <v>764</v>
      </c>
      <c r="F182" s="856">
        <v>0.8630000000000001</v>
      </c>
      <c r="G182" s="843">
        <v>3</v>
      </c>
      <c r="O182" s="464" t="s">
        <v>452</v>
      </c>
      <c r="P182" s="423" t="s">
        <v>452</v>
      </c>
      <c r="Q182" s="847" t="s">
        <v>764</v>
      </c>
      <c r="R182" s="862">
        <v>0</v>
      </c>
      <c r="S182" s="840">
        <v>0</v>
      </c>
      <c r="T182" s="840">
        <v>1</v>
      </c>
      <c r="U182" s="896" t="s">
        <v>401</v>
      </c>
      <c r="V182" s="862">
        <v>0.45</v>
      </c>
      <c r="W182" s="840">
        <v>0</v>
      </c>
      <c r="X182" s="840">
        <v>1</v>
      </c>
      <c r="Y182" s="896">
        <v>0</v>
      </c>
      <c r="Z182" s="862">
        <v>0</v>
      </c>
      <c r="AA182" s="840">
        <v>0</v>
      </c>
      <c r="AB182" s="840">
        <v>1</v>
      </c>
      <c r="AC182" s="896" t="s">
        <v>401</v>
      </c>
      <c r="AD182" s="862">
        <v>0</v>
      </c>
      <c r="AE182" s="840">
        <v>0</v>
      </c>
      <c r="AF182" s="840">
        <v>1</v>
      </c>
      <c r="AG182" s="896" t="s">
        <v>401</v>
      </c>
      <c r="AH182" s="862">
        <v>0</v>
      </c>
      <c r="AI182" s="840">
        <v>0</v>
      </c>
      <c r="AJ182" s="840">
        <v>1</v>
      </c>
      <c r="AK182" s="896" t="s">
        <v>401</v>
      </c>
      <c r="AL182" s="862">
        <v>0</v>
      </c>
      <c r="AM182" s="883">
        <v>0</v>
      </c>
      <c r="AN182" s="883">
        <v>1</v>
      </c>
      <c r="AO182" s="892" t="s">
        <v>401</v>
      </c>
    </row>
    <row r="183" spans="2:41" ht="12" thickTop="1" thickBot="1">
      <c r="B183" s="466"/>
      <c r="C183" s="467"/>
      <c r="D183" s="467" t="s">
        <v>459</v>
      </c>
      <c r="E183" s="853"/>
      <c r="F183" s="857">
        <f>SUM(F101,F106,F109:F111,F136,F142,F148,F153,F163,F165,F168,F171,F173:F174,F177:F178,F182)</f>
        <v>6179.56191464937</v>
      </c>
      <c r="G183" s="844">
        <v>0</v>
      </c>
      <c r="O183" s="466"/>
      <c r="P183" s="467" t="s">
        <v>459</v>
      </c>
      <c r="Q183" s="853"/>
      <c r="R183" s="864">
        <f t="shared" ref="R183:S183" si="0">SUM(R101,R106,R109:R111,R136,R142,R148,R153,R163,R165,R168,R171,R173:R174,R177:R178,R182)</f>
        <v>32959.770680621994</v>
      </c>
      <c r="S183" s="841">
        <f t="shared" si="0"/>
        <v>1</v>
      </c>
      <c r="T183" s="841"/>
      <c r="U183" s="899">
        <f t="shared" ref="U183" si="1">IFERROR(S183/R183,"")</f>
        <v>3.0340016916074269E-5</v>
      </c>
      <c r="V183" s="864">
        <f t="shared" ref="V183:W183" si="2">SUM(V101,V106,V109:V111,V136,V142,V148,V153,V163,V165,V168,V171,V173:V174,V177:V178,V182)</f>
        <v>6029280.0334262941</v>
      </c>
      <c r="W183" s="841">
        <f t="shared" si="2"/>
        <v>10201</v>
      </c>
      <c r="X183" s="841"/>
      <c r="Y183" s="899">
        <f t="shared" ref="Y183" si="3">IFERROR(W183/V183,"")</f>
        <v>1.6919101357783541E-3</v>
      </c>
      <c r="Z183" s="864">
        <f t="shared" ref="Z183:AA183" si="4">SUM(Z101,Z106,Z109:Z111,Z136,Z142,Z148,Z153,Z163,Z165,Z168,Z171,Z173:Z174,Z177:Z178,Z182)</f>
        <v>57166.438141533887</v>
      </c>
      <c r="AA183" s="841">
        <f t="shared" si="4"/>
        <v>0</v>
      </c>
      <c r="AB183" s="841"/>
      <c r="AC183" s="899">
        <f t="shared" ref="AC183" si="5">IFERROR(AA183/Z183,"")</f>
        <v>0</v>
      </c>
      <c r="AD183" s="864">
        <f t="shared" ref="AD183:AE183" si="6">SUM(AD101,AD106,AD109:AD111,AD136,AD142,AD148,AD153,AD163,AD165,AD168,AD171,AD173:AD174,AD177:AD178,AD182)</f>
        <v>106232.70805728043</v>
      </c>
      <c r="AE183" s="841">
        <f t="shared" si="6"/>
        <v>3.46</v>
      </c>
      <c r="AF183" s="841"/>
      <c r="AG183" s="899">
        <f t="shared" ref="AG183" si="7">IFERROR(AE183/AD183,"")</f>
        <v>3.2570006575887873E-5</v>
      </c>
      <c r="AH183" s="864">
        <f t="shared" ref="AH183:AI183" si="8">SUM(AH101,AH106,AH109:AH111,AH136,AH142,AH148,AH153,AH163,AH165,AH168,AH171,AH173:AH174,AH177:AH178,AH182)</f>
        <v>25794.647773043209</v>
      </c>
      <c r="AI183" s="841">
        <f t="shared" si="8"/>
        <v>13194.420000000002</v>
      </c>
      <c r="AJ183" s="841"/>
      <c r="AK183" s="899">
        <f t="shared" ref="AK183" si="9">IFERROR(AI183/AH183,"")</f>
        <v>0.51151774259886884</v>
      </c>
      <c r="AL183" s="864">
        <f t="shared" ref="AL183:AM183" si="10">SUM(AL101,AL106,AL109:AL111,AL136,AL142,AL148,AL153,AL163,AL165,AL168,AL171,AL173:AL174,AL177:AL178,AL182)</f>
        <v>66132.39758685627</v>
      </c>
      <c r="AM183" s="886">
        <f t="shared" si="10"/>
        <v>7.8734999999999991</v>
      </c>
      <c r="AN183" s="886"/>
      <c r="AO183" s="893">
        <f t="shared" ref="AO183" si="11">IFERROR(AM183/AL183,"")</f>
        <v>1.1905662409500858E-4</v>
      </c>
    </row>
    <row r="185" spans="2:41">
      <c r="S185" s="880">
        <f>S183/1000</f>
        <v>1E-3</v>
      </c>
      <c r="W185" s="880">
        <f>W183/1000</f>
        <v>10.201000000000001</v>
      </c>
      <c r="AA185" s="880">
        <f>AA183/1000</f>
        <v>0</v>
      </c>
      <c r="AE185" s="880">
        <f>AE183/1000</f>
        <v>3.46E-3</v>
      </c>
      <c r="AI185" s="880">
        <f>AI183/1000</f>
        <v>13.194420000000003</v>
      </c>
      <c r="AM185" s="880">
        <f>AM183/1000</f>
        <v>7.8734999999999986E-3</v>
      </c>
    </row>
    <row r="187" spans="2:41">
      <c r="S187" s="879">
        <f>SUM(S183,W183,AA183,AE183,AI183,AM183)</f>
        <v>23407.753500000003</v>
      </c>
    </row>
    <row r="188" spans="2:41">
      <c r="S188" s="880">
        <f>S187/1000</f>
        <v>23.407753500000002</v>
      </c>
    </row>
  </sheetData>
  <sheetProtection selectLockedCells="1"/>
  <mergeCells count="10">
    <mergeCell ref="L9:L10"/>
    <mergeCell ref="M9:M10"/>
    <mergeCell ref="F99:F100"/>
    <mergeCell ref="G99:G100"/>
    <mergeCell ref="F9:F10"/>
    <mergeCell ref="G9:G10"/>
    <mergeCell ref="H9:H10"/>
    <mergeCell ref="I9:I10"/>
    <mergeCell ref="J9:J10"/>
    <mergeCell ref="K9:K10"/>
  </mergeCells>
  <phoneticPr fontId="16"/>
  <pageMargins left="0.97" right="0.39370078740157483" top="0.39370078740157483" bottom="0.39370078740157483" header="0.19685039370078741" footer="0.19685039370078741"/>
  <pageSetup paperSize="9" scale="26" orientation="landscape" cellComments="asDisplayed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4AE627-3663-4E71-9C55-A85E09A9A4DD}">
  <sheetPr>
    <tabColor theme="2" tint="-9.9978637043366805E-2"/>
    <pageSetUpPr fitToPage="1"/>
  </sheetPr>
  <dimension ref="B1:AO190"/>
  <sheetViews>
    <sheetView showGridLines="0" showZeros="0" topLeftCell="A17" zoomScale="85" zoomScaleNormal="85" zoomScaleSheetLayoutView="100" workbookViewId="0">
      <selection activeCell="P23" sqref="P23"/>
    </sheetView>
  </sheetViews>
  <sheetFormatPr defaultColWidth="10.54296875" defaultRowHeight="11"/>
  <cols>
    <col min="1" max="1" width="1.54296875" style="366" customWidth="1"/>
    <col min="2" max="2" width="7.54296875" style="366" customWidth="1"/>
    <col min="3" max="3" width="2.54296875" style="366" hidden="1" customWidth="1"/>
    <col min="4" max="4" width="22.54296875" style="366" customWidth="1"/>
    <col min="5" max="5" width="5.81640625" style="366" customWidth="1"/>
    <col min="6" max="13" width="14.54296875" style="366" customWidth="1"/>
    <col min="14" max="14" width="2.453125" style="366" customWidth="1"/>
    <col min="15" max="41" width="10.54296875" style="366"/>
    <col min="42" max="42" width="1.453125" style="366" customWidth="1"/>
    <col min="43" max="236" width="10.54296875" style="366"/>
    <col min="237" max="237" width="1.54296875" style="366" customWidth="1"/>
    <col min="238" max="238" width="7.54296875" style="366" customWidth="1"/>
    <col min="239" max="239" width="2.54296875" style="366" customWidth="1"/>
    <col min="240" max="240" width="22.54296875" style="366" customWidth="1"/>
    <col min="241" max="241" width="5.81640625" style="366" customWidth="1"/>
    <col min="242" max="262" width="9.54296875" style="366" customWidth="1"/>
    <col min="263" max="263" width="9.453125" style="366" customWidth="1"/>
    <col min="264" max="264" width="10.453125" style="366" customWidth="1"/>
    <col min="265" max="265" width="1.54296875" style="366" customWidth="1"/>
    <col min="266" max="492" width="10.54296875" style="366"/>
    <col min="493" max="493" width="1.54296875" style="366" customWidth="1"/>
    <col min="494" max="494" width="7.54296875" style="366" customWidth="1"/>
    <col min="495" max="495" width="2.54296875" style="366" customWidth="1"/>
    <col min="496" max="496" width="22.54296875" style="366" customWidth="1"/>
    <col min="497" max="497" width="5.81640625" style="366" customWidth="1"/>
    <col min="498" max="518" width="9.54296875" style="366" customWidth="1"/>
    <col min="519" max="519" width="9.453125" style="366" customWidth="1"/>
    <col min="520" max="520" width="10.453125" style="366" customWidth="1"/>
    <col min="521" max="521" width="1.54296875" style="366" customWidth="1"/>
    <col min="522" max="748" width="10.54296875" style="366"/>
    <col min="749" max="749" width="1.54296875" style="366" customWidth="1"/>
    <col min="750" max="750" width="7.54296875" style="366" customWidth="1"/>
    <col min="751" max="751" width="2.54296875" style="366" customWidth="1"/>
    <col min="752" max="752" width="22.54296875" style="366" customWidth="1"/>
    <col min="753" max="753" width="5.81640625" style="366" customWidth="1"/>
    <col min="754" max="774" width="9.54296875" style="366" customWidth="1"/>
    <col min="775" max="775" width="9.453125" style="366" customWidth="1"/>
    <col min="776" max="776" width="10.453125" style="366" customWidth="1"/>
    <col min="777" max="777" width="1.54296875" style="366" customWidth="1"/>
    <col min="778" max="1004" width="10.54296875" style="366"/>
    <col min="1005" max="1005" width="1.54296875" style="366" customWidth="1"/>
    <col min="1006" max="1006" width="7.54296875" style="366" customWidth="1"/>
    <col min="1007" max="1007" width="2.54296875" style="366" customWidth="1"/>
    <col min="1008" max="1008" width="22.54296875" style="366" customWidth="1"/>
    <col min="1009" max="1009" width="5.81640625" style="366" customWidth="1"/>
    <col min="1010" max="1030" width="9.54296875" style="366" customWidth="1"/>
    <col min="1031" max="1031" width="9.453125" style="366" customWidth="1"/>
    <col min="1032" max="1032" width="10.453125" style="366" customWidth="1"/>
    <col min="1033" max="1033" width="1.54296875" style="366" customWidth="1"/>
    <col min="1034" max="1260" width="10.54296875" style="366"/>
    <col min="1261" max="1261" width="1.54296875" style="366" customWidth="1"/>
    <col min="1262" max="1262" width="7.54296875" style="366" customWidth="1"/>
    <col min="1263" max="1263" width="2.54296875" style="366" customWidth="1"/>
    <col min="1264" max="1264" width="22.54296875" style="366" customWidth="1"/>
    <col min="1265" max="1265" width="5.81640625" style="366" customWidth="1"/>
    <col min="1266" max="1286" width="9.54296875" style="366" customWidth="1"/>
    <col min="1287" max="1287" width="9.453125" style="366" customWidth="1"/>
    <col min="1288" max="1288" width="10.453125" style="366" customWidth="1"/>
    <col min="1289" max="1289" width="1.54296875" style="366" customWidth="1"/>
    <col min="1290" max="1516" width="10.54296875" style="366"/>
    <col min="1517" max="1517" width="1.54296875" style="366" customWidth="1"/>
    <col min="1518" max="1518" width="7.54296875" style="366" customWidth="1"/>
    <col min="1519" max="1519" width="2.54296875" style="366" customWidth="1"/>
    <col min="1520" max="1520" width="22.54296875" style="366" customWidth="1"/>
    <col min="1521" max="1521" width="5.81640625" style="366" customWidth="1"/>
    <col min="1522" max="1542" width="9.54296875" style="366" customWidth="1"/>
    <col min="1543" max="1543" width="9.453125" style="366" customWidth="1"/>
    <col min="1544" max="1544" width="10.453125" style="366" customWidth="1"/>
    <col min="1545" max="1545" width="1.54296875" style="366" customWidth="1"/>
    <col min="1546" max="1772" width="10.54296875" style="366"/>
    <col min="1773" max="1773" width="1.54296875" style="366" customWidth="1"/>
    <col min="1774" max="1774" width="7.54296875" style="366" customWidth="1"/>
    <col min="1775" max="1775" width="2.54296875" style="366" customWidth="1"/>
    <col min="1776" max="1776" width="22.54296875" style="366" customWidth="1"/>
    <col min="1777" max="1777" width="5.81640625" style="366" customWidth="1"/>
    <col min="1778" max="1798" width="9.54296875" style="366" customWidth="1"/>
    <col min="1799" max="1799" width="9.453125" style="366" customWidth="1"/>
    <col min="1800" max="1800" width="10.453125" style="366" customWidth="1"/>
    <col min="1801" max="1801" width="1.54296875" style="366" customWidth="1"/>
    <col min="1802" max="2028" width="10.54296875" style="366"/>
    <col min="2029" max="2029" width="1.54296875" style="366" customWidth="1"/>
    <col min="2030" max="2030" width="7.54296875" style="366" customWidth="1"/>
    <col min="2031" max="2031" width="2.54296875" style="366" customWidth="1"/>
    <col min="2032" max="2032" width="22.54296875" style="366" customWidth="1"/>
    <col min="2033" max="2033" width="5.81640625" style="366" customWidth="1"/>
    <col min="2034" max="2054" width="9.54296875" style="366" customWidth="1"/>
    <col min="2055" max="2055" width="9.453125" style="366" customWidth="1"/>
    <col min="2056" max="2056" width="10.453125" style="366" customWidth="1"/>
    <col min="2057" max="2057" width="1.54296875" style="366" customWidth="1"/>
    <col min="2058" max="2284" width="10.54296875" style="366"/>
    <col min="2285" max="2285" width="1.54296875" style="366" customWidth="1"/>
    <col min="2286" max="2286" width="7.54296875" style="366" customWidth="1"/>
    <col min="2287" max="2287" width="2.54296875" style="366" customWidth="1"/>
    <col min="2288" max="2288" width="22.54296875" style="366" customWidth="1"/>
    <col min="2289" max="2289" width="5.81640625" style="366" customWidth="1"/>
    <col min="2290" max="2310" width="9.54296875" style="366" customWidth="1"/>
    <col min="2311" max="2311" width="9.453125" style="366" customWidth="1"/>
    <col min="2312" max="2312" width="10.453125" style="366" customWidth="1"/>
    <col min="2313" max="2313" width="1.54296875" style="366" customWidth="1"/>
    <col min="2314" max="2540" width="10.54296875" style="366"/>
    <col min="2541" max="2541" width="1.54296875" style="366" customWidth="1"/>
    <col min="2542" max="2542" width="7.54296875" style="366" customWidth="1"/>
    <col min="2543" max="2543" width="2.54296875" style="366" customWidth="1"/>
    <col min="2544" max="2544" width="22.54296875" style="366" customWidth="1"/>
    <col min="2545" max="2545" width="5.81640625" style="366" customWidth="1"/>
    <col min="2546" max="2566" width="9.54296875" style="366" customWidth="1"/>
    <col min="2567" max="2567" width="9.453125" style="366" customWidth="1"/>
    <col min="2568" max="2568" width="10.453125" style="366" customWidth="1"/>
    <col min="2569" max="2569" width="1.54296875" style="366" customWidth="1"/>
    <col min="2570" max="2796" width="10.54296875" style="366"/>
    <col min="2797" max="2797" width="1.54296875" style="366" customWidth="1"/>
    <col min="2798" max="2798" width="7.54296875" style="366" customWidth="1"/>
    <col min="2799" max="2799" width="2.54296875" style="366" customWidth="1"/>
    <col min="2800" max="2800" width="22.54296875" style="366" customWidth="1"/>
    <col min="2801" max="2801" width="5.81640625" style="366" customWidth="1"/>
    <col min="2802" max="2822" width="9.54296875" style="366" customWidth="1"/>
    <col min="2823" max="2823" width="9.453125" style="366" customWidth="1"/>
    <col min="2824" max="2824" width="10.453125" style="366" customWidth="1"/>
    <col min="2825" max="2825" width="1.54296875" style="366" customWidth="1"/>
    <col min="2826" max="3052" width="10.54296875" style="366"/>
    <col min="3053" max="3053" width="1.54296875" style="366" customWidth="1"/>
    <col min="3054" max="3054" width="7.54296875" style="366" customWidth="1"/>
    <col min="3055" max="3055" width="2.54296875" style="366" customWidth="1"/>
    <col min="3056" max="3056" width="22.54296875" style="366" customWidth="1"/>
    <col min="3057" max="3057" width="5.81640625" style="366" customWidth="1"/>
    <col min="3058" max="3078" width="9.54296875" style="366" customWidth="1"/>
    <col min="3079" max="3079" width="9.453125" style="366" customWidth="1"/>
    <col min="3080" max="3080" width="10.453125" style="366" customWidth="1"/>
    <col min="3081" max="3081" width="1.54296875" style="366" customWidth="1"/>
    <col min="3082" max="3308" width="10.54296875" style="366"/>
    <col min="3309" max="3309" width="1.54296875" style="366" customWidth="1"/>
    <col min="3310" max="3310" width="7.54296875" style="366" customWidth="1"/>
    <col min="3311" max="3311" width="2.54296875" style="366" customWidth="1"/>
    <col min="3312" max="3312" width="22.54296875" style="366" customWidth="1"/>
    <col min="3313" max="3313" width="5.81640625" style="366" customWidth="1"/>
    <col min="3314" max="3334" width="9.54296875" style="366" customWidth="1"/>
    <col min="3335" max="3335" width="9.453125" style="366" customWidth="1"/>
    <col min="3336" max="3336" width="10.453125" style="366" customWidth="1"/>
    <col min="3337" max="3337" width="1.54296875" style="366" customWidth="1"/>
    <col min="3338" max="3564" width="10.54296875" style="366"/>
    <col min="3565" max="3565" width="1.54296875" style="366" customWidth="1"/>
    <col min="3566" max="3566" width="7.54296875" style="366" customWidth="1"/>
    <col min="3567" max="3567" width="2.54296875" style="366" customWidth="1"/>
    <col min="3568" max="3568" width="22.54296875" style="366" customWidth="1"/>
    <col min="3569" max="3569" width="5.81640625" style="366" customWidth="1"/>
    <col min="3570" max="3590" width="9.54296875" style="366" customWidth="1"/>
    <col min="3591" max="3591" width="9.453125" style="366" customWidth="1"/>
    <col min="3592" max="3592" width="10.453125" style="366" customWidth="1"/>
    <col min="3593" max="3593" width="1.54296875" style="366" customWidth="1"/>
    <col min="3594" max="3820" width="10.54296875" style="366"/>
    <col min="3821" max="3821" width="1.54296875" style="366" customWidth="1"/>
    <col min="3822" max="3822" width="7.54296875" style="366" customWidth="1"/>
    <col min="3823" max="3823" width="2.54296875" style="366" customWidth="1"/>
    <col min="3824" max="3824" width="22.54296875" style="366" customWidth="1"/>
    <col min="3825" max="3825" width="5.81640625" style="366" customWidth="1"/>
    <col min="3826" max="3846" width="9.54296875" style="366" customWidth="1"/>
    <col min="3847" max="3847" width="9.453125" style="366" customWidth="1"/>
    <col min="3848" max="3848" width="10.453125" style="366" customWidth="1"/>
    <col min="3849" max="3849" width="1.54296875" style="366" customWidth="1"/>
    <col min="3850" max="4076" width="10.54296875" style="366"/>
    <col min="4077" max="4077" width="1.54296875" style="366" customWidth="1"/>
    <col min="4078" max="4078" width="7.54296875" style="366" customWidth="1"/>
    <col min="4079" max="4079" width="2.54296875" style="366" customWidth="1"/>
    <col min="4080" max="4080" width="22.54296875" style="366" customWidth="1"/>
    <col min="4081" max="4081" width="5.81640625" style="366" customWidth="1"/>
    <col min="4082" max="4102" width="9.54296875" style="366" customWidth="1"/>
    <col min="4103" max="4103" width="9.453125" style="366" customWidth="1"/>
    <col min="4104" max="4104" width="10.453125" style="366" customWidth="1"/>
    <col min="4105" max="4105" width="1.54296875" style="366" customWidth="1"/>
    <col min="4106" max="4332" width="10.54296875" style="366"/>
    <col min="4333" max="4333" width="1.54296875" style="366" customWidth="1"/>
    <col min="4334" max="4334" width="7.54296875" style="366" customWidth="1"/>
    <col min="4335" max="4335" width="2.54296875" style="366" customWidth="1"/>
    <col min="4336" max="4336" width="22.54296875" style="366" customWidth="1"/>
    <col min="4337" max="4337" width="5.81640625" style="366" customWidth="1"/>
    <col min="4338" max="4358" width="9.54296875" style="366" customWidth="1"/>
    <col min="4359" max="4359" width="9.453125" style="366" customWidth="1"/>
    <col min="4360" max="4360" width="10.453125" style="366" customWidth="1"/>
    <col min="4361" max="4361" width="1.54296875" style="366" customWidth="1"/>
    <col min="4362" max="4588" width="10.54296875" style="366"/>
    <col min="4589" max="4589" width="1.54296875" style="366" customWidth="1"/>
    <col min="4590" max="4590" width="7.54296875" style="366" customWidth="1"/>
    <col min="4591" max="4591" width="2.54296875" style="366" customWidth="1"/>
    <col min="4592" max="4592" width="22.54296875" style="366" customWidth="1"/>
    <col min="4593" max="4593" width="5.81640625" style="366" customWidth="1"/>
    <col min="4594" max="4614" width="9.54296875" style="366" customWidth="1"/>
    <col min="4615" max="4615" width="9.453125" style="366" customWidth="1"/>
    <col min="4616" max="4616" width="10.453125" style="366" customWidth="1"/>
    <col min="4617" max="4617" width="1.54296875" style="366" customWidth="1"/>
    <col min="4618" max="4844" width="10.54296875" style="366"/>
    <col min="4845" max="4845" width="1.54296875" style="366" customWidth="1"/>
    <col min="4846" max="4846" width="7.54296875" style="366" customWidth="1"/>
    <col min="4847" max="4847" width="2.54296875" style="366" customWidth="1"/>
    <col min="4848" max="4848" width="22.54296875" style="366" customWidth="1"/>
    <col min="4849" max="4849" width="5.81640625" style="366" customWidth="1"/>
    <col min="4850" max="4870" width="9.54296875" style="366" customWidth="1"/>
    <col min="4871" max="4871" width="9.453125" style="366" customWidth="1"/>
    <col min="4872" max="4872" width="10.453125" style="366" customWidth="1"/>
    <col min="4873" max="4873" width="1.54296875" style="366" customWidth="1"/>
    <col min="4874" max="5100" width="10.54296875" style="366"/>
    <col min="5101" max="5101" width="1.54296875" style="366" customWidth="1"/>
    <col min="5102" max="5102" width="7.54296875" style="366" customWidth="1"/>
    <col min="5103" max="5103" width="2.54296875" style="366" customWidth="1"/>
    <col min="5104" max="5104" width="22.54296875" style="366" customWidth="1"/>
    <col min="5105" max="5105" width="5.81640625" style="366" customWidth="1"/>
    <col min="5106" max="5126" width="9.54296875" style="366" customWidth="1"/>
    <col min="5127" max="5127" width="9.453125" style="366" customWidth="1"/>
    <col min="5128" max="5128" width="10.453125" style="366" customWidth="1"/>
    <col min="5129" max="5129" width="1.54296875" style="366" customWidth="1"/>
    <col min="5130" max="5356" width="10.54296875" style="366"/>
    <col min="5357" max="5357" width="1.54296875" style="366" customWidth="1"/>
    <col min="5358" max="5358" width="7.54296875" style="366" customWidth="1"/>
    <col min="5359" max="5359" width="2.54296875" style="366" customWidth="1"/>
    <col min="5360" max="5360" width="22.54296875" style="366" customWidth="1"/>
    <col min="5361" max="5361" width="5.81640625" style="366" customWidth="1"/>
    <col min="5362" max="5382" width="9.54296875" style="366" customWidth="1"/>
    <col min="5383" max="5383" width="9.453125" style="366" customWidth="1"/>
    <col min="5384" max="5384" width="10.453125" style="366" customWidth="1"/>
    <col min="5385" max="5385" width="1.54296875" style="366" customWidth="1"/>
    <col min="5386" max="5612" width="10.54296875" style="366"/>
    <col min="5613" max="5613" width="1.54296875" style="366" customWidth="1"/>
    <col min="5614" max="5614" width="7.54296875" style="366" customWidth="1"/>
    <col min="5615" max="5615" width="2.54296875" style="366" customWidth="1"/>
    <col min="5616" max="5616" width="22.54296875" style="366" customWidth="1"/>
    <col min="5617" max="5617" width="5.81640625" style="366" customWidth="1"/>
    <col min="5618" max="5638" width="9.54296875" style="366" customWidth="1"/>
    <col min="5639" max="5639" width="9.453125" style="366" customWidth="1"/>
    <col min="5640" max="5640" width="10.453125" style="366" customWidth="1"/>
    <col min="5641" max="5641" width="1.54296875" style="366" customWidth="1"/>
    <col min="5642" max="5868" width="10.54296875" style="366"/>
    <col min="5869" max="5869" width="1.54296875" style="366" customWidth="1"/>
    <col min="5870" max="5870" width="7.54296875" style="366" customWidth="1"/>
    <col min="5871" max="5871" width="2.54296875" style="366" customWidth="1"/>
    <col min="5872" max="5872" width="22.54296875" style="366" customWidth="1"/>
    <col min="5873" max="5873" width="5.81640625" style="366" customWidth="1"/>
    <col min="5874" max="5894" width="9.54296875" style="366" customWidth="1"/>
    <col min="5895" max="5895" width="9.453125" style="366" customWidth="1"/>
    <col min="5896" max="5896" width="10.453125" style="366" customWidth="1"/>
    <col min="5897" max="5897" width="1.54296875" style="366" customWidth="1"/>
    <col min="5898" max="6124" width="10.54296875" style="366"/>
    <col min="6125" max="6125" width="1.54296875" style="366" customWidth="1"/>
    <col min="6126" max="6126" width="7.54296875" style="366" customWidth="1"/>
    <col min="6127" max="6127" width="2.54296875" style="366" customWidth="1"/>
    <col min="6128" max="6128" width="22.54296875" style="366" customWidth="1"/>
    <col min="6129" max="6129" width="5.81640625" style="366" customWidth="1"/>
    <col min="6130" max="6150" width="9.54296875" style="366" customWidth="1"/>
    <col min="6151" max="6151" width="9.453125" style="366" customWidth="1"/>
    <col min="6152" max="6152" width="10.453125" style="366" customWidth="1"/>
    <col min="6153" max="6153" width="1.54296875" style="366" customWidth="1"/>
    <col min="6154" max="6380" width="10.54296875" style="366"/>
    <col min="6381" max="6381" width="1.54296875" style="366" customWidth="1"/>
    <col min="6382" max="6382" width="7.54296875" style="366" customWidth="1"/>
    <col min="6383" max="6383" width="2.54296875" style="366" customWidth="1"/>
    <col min="6384" max="6384" width="22.54296875" style="366" customWidth="1"/>
    <col min="6385" max="6385" width="5.81640625" style="366" customWidth="1"/>
    <col min="6386" max="6406" width="9.54296875" style="366" customWidth="1"/>
    <col min="6407" max="6407" width="9.453125" style="366" customWidth="1"/>
    <col min="6408" max="6408" width="10.453125" style="366" customWidth="1"/>
    <col min="6409" max="6409" width="1.54296875" style="366" customWidth="1"/>
    <col min="6410" max="6636" width="10.54296875" style="366"/>
    <col min="6637" max="6637" width="1.54296875" style="366" customWidth="1"/>
    <col min="6638" max="6638" width="7.54296875" style="366" customWidth="1"/>
    <col min="6639" max="6639" width="2.54296875" style="366" customWidth="1"/>
    <col min="6640" max="6640" width="22.54296875" style="366" customWidth="1"/>
    <col min="6641" max="6641" width="5.81640625" style="366" customWidth="1"/>
    <col min="6642" max="6662" width="9.54296875" style="366" customWidth="1"/>
    <col min="6663" max="6663" width="9.453125" style="366" customWidth="1"/>
    <col min="6664" max="6664" width="10.453125" style="366" customWidth="1"/>
    <col min="6665" max="6665" width="1.54296875" style="366" customWidth="1"/>
    <col min="6666" max="6892" width="10.54296875" style="366"/>
    <col min="6893" max="6893" width="1.54296875" style="366" customWidth="1"/>
    <col min="6894" max="6894" width="7.54296875" style="366" customWidth="1"/>
    <col min="6895" max="6895" width="2.54296875" style="366" customWidth="1"/>
    <col min="6896" max="6896" width="22.54296875" style="366" customWidth="1"/>
    <col min="6897" max="6897" width="5.81640625" style="366" customWidth="1"/>
    <col min="6898" max="6918" width="9.54296875" style="366" customWidth="1"/>
    <col min="6919" max="6919" width="9.453125" style="366" customWidth="1"/>
    <col min="6920" max="6920" width="10.453125" style="366" customWidth="1"/>
    <col min="6921" max="6921" width="1.54296875" style="366" customWidth="1"/>
    <col min="6922" max="7148" width="10.54296875" style="366"/>
    <col min="7149" max="7149" width="1.54296875" style="366" customWidth="1"/>
    <col min="7150" max="7150" width="7.54296875" style="366" customWidth="1"/>
    <col min="7151" max="7151" width="2.54296875" style="366" customWidth="1"/>
    <col min="7152" max="7152" width="22.54296875" style="366" customWidth="1"/>
    <col min="7153" max="7153" width="5.81640625" style="366" customWidth="1"/>
    <col min="7154" max="7174" width="9.54296875" style="366" customWidth="1"/>
    <col min="7175" max="7175" width="9.453125" style="366" customWidth="1"/>
    <col min="7176" max="7176" width="10.453125" style="366" customWidth="1"/>
    <col min="7177" max="7177" width="1.54296875" style="366" customWidth="1"/>
    <col min="7178" max="7404" width="10.54296875" style="366"/>
    <col min="7405" max="7405" width="1.54296875" style="366" customWidth="1"/>
    <col min="7406" max="7406" width="7.54296875" style="366" customWidth="1"/>
    <col min="7407" max="7407" width="2.54296875" style="366" customWidth="1"/>
    <col min="7408" max="7408" width="22.54296875" style="366" customWidth="1"/>
    <col min="7409" max="7409" width="5.81640625" style="366" customWidth="1"/>
    <col min="7410" max="7430" width="9.54296875" style="366" customWidth="1"/>
    <col min="7431" max="7431" width="9.453125" style="366" customWidth="1"/>
    <col min="7432" max="7432" width="10.453125" style="366" customWidth="1"/>
    <col min="7433" max="7433" width="1.54296875" style="366" customWidth="1"/>
    <col min="7434" max="7660" width="10.54296875" style="366"/>
    <col min="7661" max="7661" width="1.54296875" style="366" customWidth="1"/>
    <col min="7662" max="7662" width="7.54296875" style="366" customWidth="1"/>
    <col min="7663" max="7663" width="2.54296875" style="366" customWidth="1"/>
    <col min="7664" max="7664" width="22.54296875" style="366" customWidth="1"/>
    <col min="7665" max="7665" width="5.81640625" style="366" customWidth="1"/>
    <col min="7666" max="7686" width="9.54296875" style="366" customWidth="1"/>
    <col min="7687" max="7687" width="9.453125" style="366" customWidth="1"/>
    <col min="7688" max="7688" width="10.453125" style="366" customWidth="1"/>
    <col min="7689" max="7689" width="1.54296875" style="366" customWidth="1"/>
    <col min="7690" max="7916" width="10.54296875" style="366"/>
    <col min="7917" max="7917" width="1.54296875" style="366" customWidth="1"/>
    <col min="7918" max="7918" width="7.54296875" style="366" customWidth="1"/>
    <col min="7919" max="7919" width="2.54296875" style="366" customWidth="1"/>
    <col min="7920" max="7920" width="22.54296875" style="366" customWidth="1"/>
    <col min="7921" max="7921" width="5.81640625" style="366" customWidth="1"/>
    <col min="7922" max="7942" width="9.54296875" style="366" customWidth="1"/>
    <col min="7943" max="7943" width="9.453125" style="366" customWidth="1"/>
    <col min="7944" max="7944" width="10.453125" style="366" customWidth="1"/>
    <col min="7945" max="7945" width="1.54296875" style="366" customWidth="1"/>
    <col min="7946" max="8172" width="10.54296875" style="366"/>
    <col min="8173" max="8173" width="1.54296875" style="366" customWidth="1"/>
    <col min="8174" max="8174" width="7.54296875" style="366" customWidth="1"/>
    <col min="8175" max="8175" width="2.54296875" style="366" customWidth="1"/>
    <col min="8176" max="8176" width="22.54296875" style="366" customWidth="1"/>
    <col min="8177" max="8177" width="5.81640625" style="366" customWidth="1"/>
    <col min="8178" max="8198" width="9.54296875" style="366" customWidth="1"/>
    <col min="8199" max="8199" width="9.453125" style="366" customWidth="1"/>
    <col min="8200" max="8200" width="10.453125" style="366" customWidth="1"/>
    <col min="8201" max="8201" width="1.54296875" style="366" customWidth="1"/>
    <col min="8202" max="8428" width="10.54296875" style="366"/>
    <col min="8429" max="8429" width="1.54296875" style="366" customWidth="1"/>
    <col min="8430" max="8430" width="7.54296875" style="366" customWidth="1"/>
    <col min="8431" max="8431" width="2.54296875" style="366" customWidth="1"/>
    <col min="8432" max="8432" width="22.54296875" style="366" customWidth="1"/>
    <col min="8433" max="8433" width="5.81640625" style="366" customWidth="1"/>
    <col min="8434" max="8454" width="9.54296875" style="366" customWidth="1"/>
    <col min="8455" max="8455" width="9.453125" style="366" customWidth="1"/>
    <col min="8456" max="8456" width="10.453125" style="366" customWidth="1"/>
    <col min="8457" max="8457" width="1.54296875" style="366" customWidth="1"/>
    <col min="8458" max="8684" width="10.54296875" style="366"/>
    <col min="8685" max="8685" width="1.54296875" style="366" customWidth="1"/>
    <col min="8686" max="8686" width="7.54296875" style="366" customWidth="1"/>
    <col min="8687" max="8687" width="2.54296875" style="366" customWidth="1"/>
    <col min="8688" max="8688" width="22.54296875" style="366" customWidth="1"/>
    <col min="8689" max="8689" width="5.81640625" style="366" customWidth="1"/>
    <col min="8690" max="8710" width="9.54296875" style="366" customWidth="1"/>
    <col min="8711" max="8711" width="9.453125" style="366" customWidth="1"/>
    <col min="8712" max="8712" width="10.453125" style="366" customWidth="1"/>
    <col min="8713" max="8713" width="1.54296875" style="366" customWidth="1"/>
    <col min="8714" max="8940" width="10.54296875" style="366"/>
    <col min="8941" max="8941" width="1.54296875" style="366" customWidth="1"/>
    <col min="8942" max="8942" width="7.54296875" style="366" customWidth="1"/>
    <col min="8943" max="8943" width="2.54296875" style="366" customWidth="1"/>
    <col min="8944" max="8944" width="22.54296875" style="366" customWidth="1"/>
    <col min="8945" max="8945" width="5.81640625" style="366" customWidth="1"/>
    <col min="8946" max="8966" width="9.54296875" style="366" customWidth="1"/>
    <col min="8967" max="8967" width="9.453125" style="366" customWidth="1"/>
    <col min="8968" max="8968" width="10.453125" style="366" customWidth="1"/>
    <col min="8969" max="8969" width="1.54296875" style="366" customWidth="1"/>
    <col min="8970" max="9196" width="10.54296875" style="366"/>
    <col min="9197" max="9197" width="1.54296875" style="366" customWidth="1"/>
    <col min="9198" max="9198" width="7.54296875" style="366" customWidth="1"/>
    <col min="9199" max="9199" width="2.54296875" style="366" customWidth="1"/>
    <col min="9200" max="9200" width="22.54296875" style="366" customWidth="1"/>
    <col min="9201" max="9201" width="5.81640625" style="366" customWidth="1"/>
    <col min="9202" max="9222" width="9.54296875" style="366" customWidth="1"/>
    <col min="9223" max="9223" width="9.453125" style="366" customWidth="1"/>
    <col min="9224" max="9224" width="10.453125" style="366" customWidth="1"/>
    <col min="9225" max="9225" width="1.54296875" style="366" customWidth="1"/>
    <col min="9226" max="9452" width="10.54296875" style="366"/>
    <col min="9453" max="9453" width="1.54296875" style="366" customWidth="1"/>
    <col min="9454" max="9454" width="7.54296875" style="366" customWidth="1"/>
    <col min="9455" max="9455" width="2.54296875" style="366" customWidth="1"/>
    <col min="9456" max="9456" width="22.54296875" style="366" customWidth="1"/>
    <col min="9457" max="9457" width="5.81640625" style="366" customWidth="1"/>
    <col min="9458" max="9478" width="9.54296875" style="366" customWidth="1"/>
    <col min="9479" max="9479" width="9.453125" style="366" customWidth="1"/>
    <col min="9480" max="9480" width="10.453125" style="366" customWidth="1"/>
    <col min="9481" max="9481" width="1.54296875" style="366" customWidth="1"/>
    <col min="9482" max="9708" width="10.54296875" style="366"/>
    <col min="9709" max="9709" width="1.54296875" style="366" customWidth="1"/>
    <col min="9710" max="9710" width="7.54296875" style="366" customWidth="1"/>
    <col min="9711" max="9711" width="2.54296875" style="366" customWidth="1"/>
    <col min="9712" max="9712" width="22.54296875" style="366" customWidth="1"/>
    <col min="9713" max="9713" width="5.81640625" style="366" customWidth="1"/>
    <col min="9714" max="9734" width="9.54296875" style="366" customWidth="1"/>
    <col min="9735" max="9735" width="9.453125" style="366" customWidth="1"/>
    <col min="9736" max="9736" width="10.453125" style="366" customWidth="1"/>
    <col min="9737" max="9737" width="1.54296875" style="366" customWidth="1"/>
    <col min="9738" max="9964" width="10.54296875" style="366"/>
    <col min="9965" max="9965" width="1.54296875" style="366" customWidth="1"/>
    <col min="9966" max="9966" width="7.54296875" style="366" customWidth="1"/>
    <col min="9967" max="9967" width="2.54296875" style="366" customWidth="1"/>
    <col min="9968" max="9968" width="22.54296875" style="366" customWidth="1"/>
    <col min="9969" max="9969" width="5.81640625" style="366" customWidth="1"/>
    <col min="9970" max="9990" width="9.54296875" style="366" customWidth="1"/>
    <col min="9991" max="9991" width="9.453125" style="366" customWidth="1"/>
    <col min="9992" max="9992" width="10.453125" style="366" customWidth="1"/>
    <col min="9993" max="9993" width="1.54296875" style="366" customWidth="1"/>
    <col min="9994" max="10220" width="10.54296875" style="366"/>
    <col min="10221" max="10221" width="1.54296875" style="366" customWidth="1"/>
    <col min="10222" max="10222" width="7.54296875" style="366" customWidth="1"/>
    <col min="10223" max="10223" width="2.54296875" style="366" customWidth="1"/>
    <col min="10224" max="10224" width="22.54296875" style="366" customWidth="1"/>
    <col min="10225" max="10225" width="5.81640625" style="366" customWidth="1"/>
    <col min="10226" max="10246" width="9.54296875" style="366" customWidth="1"/>
    <col min="10247" max="10247" width="9.453125" style="366" customWidth="1"/>
    <col min="10248" max="10248" width="10.453125" style="366" customWidth="1"/>
    <col min="10249" max="10249" width="1.54296875" style="366" customWidth="1"/>
    <col min="10250" max="10476" width="10.54296875" style="366"/>
    <col min="10477" max="10477" width="1.54296875" style="366" customWidth="1"/>
    <col min="10478" max="10478" width="7.54296875" style="366" customWidth="1"/>
    <col min="10479" max="10479" width="2.54296875" style="366" customWidth="1"/>
    <col min="10480" max="10480" width="22.54296875" style="366" customWidth="1"/>
    <col min="10481" max="10481" width="5.81640625" style="366" customWidth="1"/>
    <col min="10482" max="10502" width="9.54296875" style="366" customWidth="1"/>
    <col min="10503" max="10503" width="9.453125" style="366" customWidth="1"/>
    <col min="10504" max="10504" width="10.453125" style="366" customWidth="1"/>
    <col min="10505" max="10505" width="1.54296875" style="366" customWidth="1"/>
    <col min="10506" max="10732" width="10.54296875" style="366"/>
    <col min="10733" max="10733" width="1.54296875" style="366" customWidth="1"/>
    <col min="10734" max="10734" width="7.54296875" style="366" customWidth="1"/>
    <col min="10735" max="10735" width="2.54296875" style="366" customWidth="1"/>
    <col min="10736" max="10736" width="22.54296875" style="366" customWidth="1"/>
    <col min="10737" max="10737" width="5.81640625" style="366" customWidth="1"/>
    <col min="10738" max="10758" width="9.54296875" style="366" customWidth="1"/>
    <col min="10759" max="10759" width="9.453125" style="366" customWidth="1"/>
    <col min="10760" max="10760" width="10.453125" style="366" customWidth="1"/>
    <col min="10761" max="10761" width="1.54296875" style="366" customWidth="1"/>
    <col min="10762" max="10988" width="10.54296875" style="366"/>
    <col min="10989" max="10989" width="1.54296875" style="366" customWidth="1"/>
    <col min="10990" max="10990" width="7.54296875" style="366" customWidth="1"/>
    <col min="10991" max="10991" width="2.54296875" style="366" customWidth="1"/>
    <col min="10992" max="10992" width="22.54296875" style="366" customWidth="1"/>
    <col min="10993" max="10993" width="5.81640625" style="366" customWidth="1"/>
    <col min="10994" max="11014" width="9.54296875" style="366" customWidth="1"/>
    <col min="11015" max="11015" width="9.453125" style="366" customWidth="1"/>
    <col min="11016" max="11016" width="10.453125" style="366" customWidth="1"/>
    <col min="11017" max="11017" width="1.54296875" style="366" customWidth="1"/>
    <col min="11018" max="11244" width="10.54296875" style="366"/>
    <col min="11245" max="11245" width="1.54296875" style="366" customWidth="1"/>
    <col min="11246" max="11246" width="7.54296875" style="366" customWidth="1"/>
    <col min="11247" max="11247" width="2.54296875" style="366" customWidth="1"/>
    <col min="11248" max="11248" width="22.54296875" style="366" customWidth="1"/>
    <col min="11249" max="11249" width="5.81640625" style="366" customWidth="1"/>
    <col min="11250" max="11270" width="9.54296875" style="366" customWidth="1"/>
    <col min="11271" max="11271" width="9.453125" style="366" customWidth="1"/>
    <col min="11272" max="11272" width="10.453125" style="366" customWidth="1"/>
    <col min="11273" max="11273" width="1.54296875" style="366" customWidth="1"/>
    <col min="11274" max="11500" width="10.54296875" style="366"/>
    <col min="11501" max="11501" width="1.54296875" style="366" customWidth="1"/>
    <col min="11502" max="11502" width="7.54296875" style="366" customWidth="1"/>
    <col min="11503" max="11503" width="2.54296875" style="366" customWidth="1"/>
    <col min="11504" max="11504" width="22.54296875" style="366" customWidth="1"/>
    <col min="11505" max="11505" width="5.81640625" style="366" customWidth="1"/>
    <col min="11506" max="11526" width="9.54296875" style="366" customWidth="1"/>
    <col min="11527" max="11527" width="9.453125" style="366" customWidth="1"/>
    <col min="11528" max="11528" width="10.453125" style="366" customWidth="1"/>
    <col min="11529" max="11529" width="1.54296875" style="366" customWidth="1"/>
    <col min="11530" max="11756" width="10.54296875" style="366"/>
    <col min="11757" max="11757" width="1.54296875" style="366" customWidth="1"/>
    <col min="11758" max="11758" width="7.54296875" style="366" customWidth="1"/>
    <col min="11759" max="11759" width="2.54296875" style="366" customWidth="1"/>
    <col min="11760" max="11760" width="22.54296875" style="366" customWidth="1"/>
    <col min="11761" max="11761" width="5.81640625" style="366" customWidth="1"/>
    <col min="11762" max="11782" width="9.54296875" style="366" customWidth="1"/>
    <col min="11783" max="11783" width="9.453125" style="366" customWidth="1"/>
    <col min="11784" max="11784" width="10.453125" style="366" customWidth="1"/>
    <col min="11785" max="11785" width="1.54296875" style="366" customWidth="1"/>
    <col min="11786" max="12012" width="10.54296875" style="366"/>
    <col min="12013" max="12013" width="1.54296875" style="366" customWidth="1"/>
    <col min="12014" max="12014" width="7.54296875" style="366" customWidth="1"/>
    <col min="12015" max="12015" width="2.54296875" style="366" customWidth="1"/>
    <col min="12016" max="12016" width="22.54296875" style="366" customWidth="1"/>
    <col min="12017" max="12017" width="5.81640625" style="366" customWidth="1"/>
    <col min="12018" max="12038" width="9.54296875" style="366" customWidth="1"/>
    <col min="12039" max="12039" width="9.453125" style="366" customWidth="1"/>
    <col min="12040" max="12040" width="10.453125" style="366" customWidth="1"/>
    <col min="12041" max="12041" width="1.54296875" style="366" customWidth="1"/>
    <col min="12042" max="12268" width="10.54296875" style="366"/>
    <col min="12269" max="12269" width="1.54296875" style="366" customWidth="1"/>
    <col min="12270" max="12270" width="7.54296875" style="366" customWidth="1"/>
    <col min="12271" max="12271" width="2.54296875" style="366" customWidth="1"/>
    <col min="12272" max="12272" width="22.54296875" style="366" customWidth="1"/>
    <col min="12273" max="12273" width="5.81640625" style="366" customWidth="1"/>
    <col min="12274" max="12294" width="9.54296875" style="366" customWidth="1"/>
    <col min="12295" max="12295" width="9.453125" style="366" customWidth="1"/>
    <col min="12296" max="12296" width="10.453125" style="366" customWidth="1"/>
    <col min="12297" max="12297" width="1.54296875" style="366" customWidth="1"/>
    <col min="12298" max="12524" width="10.54296875" style="366"/>
    <col min="12525" max="12525" width="1.54296875" style="366" customWidth="1"/>
    <col min="12526" max="12526" width="7.54296875" style="366" customWidth="1"/>
    <col min="12527" max="12527" width="2.54296875" style="366" customWidth="1"/>
    <col min="12528" max="12528" width="22.54296875" style="366" customWidth="1"/>
    <col min="12529" max="12529" width="5.81640625" style="366" customWidth="1"/>
    <col min="12530" max="12550" width="9.54296875" style="366" customWidth="1"/>
    <col min="12551" max="12551" width="9.453125" style="366" customWidth="1"/>
    <col min="12552" max="12552" width="10.453125" style="366" customWidth="1"/>
    <col min="12553" max="12553" width="1.54296875" style="366" customWidth="1"/>
    <col min="12554" max="12780" width="10.54296875" style="366"/>
    <col min="12781" max="12781" width="1.54296875" style="366" customWidth="1"/>
    <col min="12782" max="12782" width="7.54296875" style="366" customWidth="1"/>
    <col min="12783" max="12783" width="2.54296875" style="366" customWidth="1"/>
    <col min="12784" max="12784" width="22.54296875" style="366" customWidth="1"/>
    <col min="12785" max="12785" width="5.81640625" style="366" customWidth="1"/>
    <col min="12786" max="12806" width="9.54296875" style="366" customWidth="1"/>
    <col min="12807" max="12807" width="9.453125" style="366" customWidth="1"/>
    <col min="12808" max="12808" width="10.453125" style="366" customWidth="1"/>
    <col min="12809" max="12809" width="1.54296875" style="366" customWidth="1"/>
    <col min="12810" max="13036" width="10.54296875" style="366"/>
    <col min="13037" max="13037" width="1.54296875" style="366" customWidth="1"/>
    <col min="13038" max="13038" width="7.54296875" style="366" customWidth="1"/>
    <col min="13039" max="13039" width="2.54296875" style="366" customWidth="1"/>
    <col min="13040" max="13040" width="22.54296875" style="366" customWidth="1"/>
    <col min="13041" max="13041" width="5.81640625" style="366" customWidth="1"/>
    <col min="13042" max="13062" width="9.54296875" style="366" customWidth="1"/>
    <col min="13063" max="13063" width="9.453125" style="366" customWidth="1"/>
    <col min="13064" max="13064" width="10.453125" style="366" customWidth="1"/>
    <col min="13065" max="13065" width="1.54296875" style="366" customWidth="1"/>
    <col min="13066" max="13292" width="10.54296875" style="366"/>
    <col min="13293" max="13293" width="1.54296875" style="366" customWidth="1"/>
    <col min="13294" max="13294" width="7.54296875" style="366" customWidth="1"/>
    <col min="13295" max="13295" width="2.54296875" style="366" customWidth="1"/>
    <col min="13296" max="13296" width="22.54296875" style="366" customWidth="1"/>
    <col min="13297" max="13297" width="5.81640625" style="366" customWidth="1"/>
    <col min="13298" max="13318" width="9.54296875" style="366" customWidth="1"/>
    <col min="13319" max="13319" width="9.453125" style="366" customWidth="1"/>
    <col min="13320" max="13320" width="10.453125" style="366" customWidth="1"/>
    <col min="13321" max="13321" width="1.54296875" style="366" customWidth="1"/>
    <col min="13322" max="13548" width="10.54296875" style="366"/>
    <col min="13549" max="13549" width="1.54296875" style="366" customWidth="1"/>
    <col min="13550" max="13550" width="7.54296875" style="366" customWidth="1"/>
    <col min="13551" max="13551" width="2.54296875" style="366" customWidth="1"/>
    <col min="13552" max="13552" width="22.54296875" style="366" customWidth="1"/>
    <col min="13553" max="13553" width="5.81640625" style="366" customWidth="1"/>
    <col min="13554" max="13574" width="9.54296875" style="366" customWidth="1"/>
    <col min="13575" max="13575" width="9.453125" style="366" customWidth="1"/>
    <col min="13576" max="13576" width="10.453125" style="366" customWidth="1"/>
    <col min="13577" max="13577" width="1.54296875" style="366" customWidth="1"/>
    <col min="13578" max="13804" width="10.54296875" style="366"/>
    <col min="13805" max="13805" width="1.54296875" style="366" customWidth="1"/>
    <col min="13806" max="13806" width="7.54296875" style="366" customWidth="1"/>
    <col min="13807" max="13807" width="2.54296875" style="366" customWidth="1"/>
    <col min="13808" max="13808" width="22.54296875" style="366" customWidth="1"/>
    <col min="13809" max="13809" width="5.81640625" style="366" customWidth="1"/>
    <col min="13810" max="13830" width="9.54296875" style="366" customWidth="1"/>
    <col min="13831" max="13831" width="9.453125" style="366" customWidth="1"/>
    <col min="13832" max="13832" width="10.453125" style="366" customWidth="1"/>
    <col min="13833" max="13833" width="1.54296875" style="366" customWidth="1"/>
    <col min="13834" max="14060" width="10.54296875" style="366"/>
    <col min="14061" max="14061" width="1.54296875" style="366" customWidth="1"/>
    <col min="14062" max="14062" width="7.54296875" style="366" customWidth="1"/>
    <col min="14063" max="14063" width="2.54296875" style="366" customWidth="1"/>
    <col min="14064" max="14064" width="22.54296875" style="366" customWidth="1"/>
    <col min="14065" max="14065" width="5.81640625" style="366" customWidth="1"/>
    <col min="14066" max="14086" width="9.54296875" style="366" customWidth="1"/>
    <col min="14087" max="14087" width="9.453125" style="366" customWidth="1"/>
    <col min="14088" max="14088" width="10.453125" style="366" customWidth="1"/>
    <col min="14089" max="14089" width="1.54296875" style="366" customWidth="1"/>
    <col min="14090" max="14316" width="10.54296875" style="366"/>
    <col min="14317" max="14317" width="1.54296875" style="366" customWidth="1"/>
    <col min="14318" max="14318" width="7.54296875" style="366" customWidth="1"/>
    <col min="14319" max="14319" width="2.54296875" style="366" customWidth="1"/>
    <col min="14320" max="14320" width="22.54296875" style="366" customWidth="1"/>
    <col min="14321" max="14321" width="5.81640625" style="366" customWidth="1"/>
    <col min="14322" max="14342" width="9.54296875" style="366" customWidth="1"/>
    <col min="14343" max="14343" width="9.453125" style="366" customWidth="1"/>
    <col min="14344" max="14344" width="10.453125" style="366" customWidth="1"/>
    <col min="14345" max="14345" width="1.54296875" style="366" customWidth="1"/>
    <col min="14346" max="14572" width="10.54296875" style="366"/>
    <col min="14573" max="14573" width="1.54296875" style="366" customWidth="1"/>
    <col min="14574" max="14574" width="7.54296875" style="366" customWidth="1"/>
    <col min="14575" max="14575" width="2.54296875" style="366" customWidth="1"/>
    <col min="14576" max="14576" width="22.54296875" style="366" customWidth="1"/>
    <col min="14577" max="14577" width="5.81640625" style="366" customWidth="1"/>
    <col min="14578" max="14598" width="9.54296875" style="366" customWidth="1"/>
    <col min="14599" max="14599" width="9.453125" style="366" customWidth="1"/>
    <col min="14600" max="14600" width="10.453125" style="366" customWidth="1"/>
    <col min="14601" max="14601" width="1.54296875" style="366" customWidth="1"/>
    <col min="14602" max="14828" width="10.54296875" style="366"/>
    <col min="14829" max="14829" width="1.54296875" style="366" customWidth="1"/>
    <col min="14830" max="14830" width="7.54296875" style="366" customWidth="1"/>
    <col min="14831" max="14831" width="2.54296875" style="366" customWidth="1"/>
    <col min="14832" max="14832" width="22.54296875" style="366" customWidth="1"/>
    <col min="14833" max="14833" width="5.81640625" style="366" customWidth="1"/>
    <col min="14834" max="14854" width="9.54296875" style="366" customWidth="1"/>
    <col min="14855" max="14855" width="9.453125" style="366" customWidth="1"/>
    <col min="14856" max="14856" width="10.453125" style="366" customWidth="1"/>
    <col min="14857" max="14857" width="1.54296875" style="366" customWidth="1"/>
    <col min="14858" max="15084" width="10.54296875" style="366"/>
    <col min="15085" max="15085" width="1.54296875" style="366" customWidth="1"/>
    <col min="15086" max="15086" width="7.54296875" style="366" customWidth="1"/>
    <col min="15087" max="15087" width="2.54296875" style="366" customWidth="1"/>
    <col min="15088" max="15088" width="22.54296875" style="366" customWidth="1"/>
    <col min="15089" max="15089" width="5.81640625" style="366" customWidth="1"/>
    <col min="15090" max="15110" width="9.54296875" style="366" customWidth="1"/>
    <col min="15111" max="15111" width="9.453125" style="366" customWidth="1"/>
    <col min="15112" max="15112" width="10.453125" style="366" customWidth="1"/>
    <col min="15113" max="15113" width="1.54296875" style="366" customWidth="1"/>
    <col min="15114" max="15340" width="10.54296875" style="366"/>
    <col min="15341" max="15341" width="1.54296875" style="366" customWidth="1"/>
    <col min="15342" max="15342" width="7.54296875" style="366" customWidth="1"/>
    <col min="15343" max="15343" width="2.54296875" style="366" customWidth="1"/>
    <col min="15344" max="15344" width="22.54296875" style="366" customWidth="1"/>
    <col min="15345" max="15345" width="5.81640625" style="366" customWidth="1"/>
    <col min="15346" max="15366" width="9.54296875" style="366" customWidth="1"/>
    <col min="15367" max="15367" width="9.453125" style="366" customWidth="1"/>
    <col min="15368" max="15368" width="10.453125" style="366" customWidth="1"/>
    <col min="15369" max="15369" width="1.54296875" style="366" customWidth="1"/>
    <col min="15370" max="15596" width="10.54296875" style="366"/>
    <col min="15597" max="15597" width="1.54296875" style="366" customWidth="1"/>
    <col min="15598" max="15598" width="7.54296875" style="366" customWidth="1"/>
    <col min="15599" max="15599" width="2.54296875" style="366" customWidth="1"/>
    <col min="15600" max="15600" width="22.54296875" style="366" customWidth="1"/>
    <col min="15601" max="15601" width="5.81640625" style="366" customWidth="1"/>
    <col min="15602" max="15622" width="9.54296875" style="366" customWidth="1"/>
    <col min="15623" max="15623" width="9.453125" style="366" customWidth="1"/>
    <col min="15624" max="15624" width="10.453125" style="366" customWidth="1"/>
    <col min="15625" max="15625" width="1.54296875" style="366" customWidth="1"/>
    <col min="15626" max="15852" width="10.54296875" style="366"/>
    <col min="15853" max="15853" width="1.54296875" style="366" customWidth="1"/>
    <col min="15854" max="15854" width="7.54296875" style="366" customWidth="1"/>
    <col min="15855" max="15855" width="2.54296875" style="366" customWidth="1"/>
    <col min="15856" max="15856" width="22.54296875" style="366" customWidth="1"/>
    <col min="15857" max="15857" width="5.81640625" style="366" customWidth="1"/>
    <col min="15858" max="15878" width="9.54296875" style="366" customWidth="1"/>
    <col min="15879" max="15879" width="9.453125" style="366" customWidth="1"/>
    <col min="15880" max="15880" width="10.453125" style="366" customWidth="1"/>
    <col min="15881" max="15881" width="1.54296875" style="366" customWidth="1"/>
    <col min="15882" max="16108" width="10.54296875" style="366"/>
    <col min="16109" max="16109" width="1.54296875" style="366" customWidth="1"/>
    <col min="16110" max="16110" width="7.54296875" style="366" customWidth="1"/>
    <col min="16111" max="16111" width="2.54296875" style="366" customWidth="1"/>
    <col min="16112" max="16112" width="22.54296875" style="366" customWidth="1"/>
    <col min="16113" max="16113" width="5.81640625" style="366" customWidth="1"/>
    <col min="16114" max="16134" width="9.54296875" style="366" customWidth="1"/>
    <col min="16135" max="16135" width="9.453125" style="366" customWidth="1"/>
    <col min="16136" max="16136" width="10.453125" style="366" customWidth="1"/>
    <col min="16137" max="16137" width="1.54296875" style="366" customWidth="1"/>
    <col min="16138" max="16384" width="10.54296875" style="366"/>
  </cols>
  <sheetData>
    <row r="1" spans="2:15" ht="17.5">
      <c r="B1" s="1066" t="s">
        <v>811</v>
      </c>
    </row>
    <row r="3" spans="2:15">
      <c r="B3" s="14" t="s">
        <v>687</v>
      </c>
    </row>
    <row r="8" spans="2:15" ht="20.149999999999999" customHeight="1" thickBot="1">
      <c r="B8" s="367"/>
      <c r="C8" s="367"/>
      <c r="D8" s="368"/>
      <c r="E8" s="369"/>
      <c r="F8" s="367"/>
      <c r="G8" s="367"/>
      <c r="H8" s="367"/>
      <c r="I8" s="367"/>
      <c r="J8" s="367"/>
      <c r="K8" s="367"/>
      <c r="L8" s="367"/>
      <c r="M8" s="478"/>
    </row>
    <row r="9" spans="2:15" ht="28.5" customHeight="1">
      <c r="B9" s="371" t="s">
        <v>275</v>
      </c>
      <c r="C9" s="372" t="s">
        <v>688</v>
      </c>
      <c r="D9" s="373" t="s">
        <v>277</v>
      </c>
      <c r="E9" s="374" t="s">
        <v>278</v>
      </c>
      <c r="F9" s="1489" t="s">
        <v>812</v>
      </c>
      <c r="G9" s="1496" t="s">
        <v>813</v>
      </c>
      <c r="H9" s="1493" t="s">
        <v>814</v>
      </c>
      <c r="I9" s="1496" t="s">
        <v>813</v>
      </c>
      <c r="J9" s="1493" t="s">
        <v>815</v>
      </c>
      <c r="K9" s="1496" t="s">
        <v>813</v>
      </c>
      <c r="L9" s="1485" t="s">
        <v>816</v>
      </c>
      <c r="M9" s="1495" t="s">
        <v>817</v>
      </c>
      <c r="O9" s="858" t="s">
        <v>799</v>
      </c>
    </row>
    <row r="10" spans="2:15" ht="28.5" customHeight="1" thickBot="1">
      <c r="B10" s="381"/>
      <c r="C10" s="382" t="s">
        <v>693</v>
      </c>
      <c r="D10" s="383"/>
      <c r="E10" s="384"/>
      <c r="F10" s="1490"/>
      <c r="G10" s="1492"/>
      <c r="H10" s="1494"/>
      <c r="I10" s="1492"/>
      <c r="J10" s="1494"/>
      <c r="K10" s="1492"/>
      <c r="L10" s="1486"/>
      <c r="M10" s="1488"/>
    </row>
    <row r="11" spans="2:15" ht="12.65" customHeight="1">
      <c r="B11" s="393"/>
      <c r="C11" s="394"/>
      <c r="D11" s="395" t="s">
        <v>399</v>
      </c>
      <c r="E11" s="396" t="s">
        <v>700</v>
      </c>
      <c r="F11" s="839">
        <v>0</v>
      </c>
      <c r="G11" s="839">
        <v>0</v>
      </c>
      <c r="H11" s="839">
        <v>0</v>
      </c>
      <c r="I11" s="839">
        <v>0</v>
      </c>
      <c r="J11" s="839">
        <v>0</v>
      </c>
      <c r="K11" s="839">
        <v>0</v>
      </c>
      <c r="L11" s="839">
        <v>0</v>
      </c>
      <c r="M11" s="842">
        <v>0</v>
      </c>
    </row>
    <row r="12" spans="2:15" ht="12" customHeight="1">
      <c r="B12" s="406"/>
      <c r="C12" s="407">
        <v>1</v>
      </c>
      <c r="D12" s="408" t="s">
        <v>145</v>
      </c>
      <c r="E12" s="409" t="s">
        <v>287</v>
      </c>
      <c r="F12" s="845">
        <v>0</v>
      </c>
      <c r="G12" s="845">
        <v>0</v>
      </c>
      <c r="H12" s="845">
        <v>0</v>
      </c>
      <c r="I12" s="845">
        <v>0</v>
      </c>
      <c r="J12" s="845">
        <v>0</v>
      </c>
      <c r="K12" s="845">
        <v>0</v>
      </c>
      <c r="L12" s="845">
        <v>0</v>
      </c>
      <c r="M12" s="846">
        <v>0</v>
      </c>
    </row>
    <row r="13" spans="2:15" ht="12" customHeight="1">
      <c r="B13" s="406" t="s">
        <v>701</v>
      </c>
      <c r="C13" s="407">
        <v>2</v>
      </c>
      <c r="D13" s="408" t="s">
        <v>146</v>
      </c>
      <c r="E13" s="409" t="s">
        <v>288</v>
      </c>
      <c r="F13" s="845">
        <v>0</v>
      </c>
      <c r="G13" s="845">
        <v>0</v>
      </c>
      <c r="H13" s="845">
        <v>0</v>
      </c>
      <c r="I13" s="845">
        <v>0</v>
      </c>
      <c r="J13" s="845">
        <v>0</v>
      </c>
      <c r="K13" s="845">
        <v>0</v>
      </c>
      <c r="L13" s="845">
        <v>0</v>
      </c>
      <c r="M13" s="846">
        <v>0</v>
      </c>
    </row>
    <row r="14" spans="2:15" ht="12" customHeight="1">
      <c r="B14" s="406"/>
      <c r="C14" s="407">
        <v>3</v>
      </c>
      <c r="D14" s="408" t="s">
        <v>702</v>
      </c>
      <c r="E14" s="409" t="s">
        <v>703</v>
      </c>
      <c r="F14" s="845">
        <v>0</v>
      </c>
      <c r="G14" s="845">
        <v>0</v>
      </c>
      <c r="H14" s="845">
        <v>0</v>
      </c>
      <c r="I14" s="845">
        <v>0</v>
      </c>
      <c r="J14" s="845">
        <v>0</v>
      </c>
      <c r="K14" s="845">
        <v>0</v>
      </c>
      <c r="L14" s="845">
        <v>0</v>
      </c>
      <c r="M14" s="846">
        <v>0</v>
      </c>
    </row>
    <row r="15" spans="2:15" ht="12" customHeight="1">
      <c r="B15" s="420"/>
      <c r="C15" s="407">
        <v>4</v>
      </c>
      <c r="D15" s="408" t="s">
        <v>406</v>
      </c>
      <c r="E15" s="409"/>
      <c r="F15" s="845">
        <v>0</v>
      </c>
      <c r="G15" s="845">
        <v>0</v>
      </c>
      <c r="H15" s="845">
        <v>0</v>
      </c>
      <c r="I15" s="845">
        <v>0</v>
      </c>
      <c r="J15" s="845">
        <v>0</v>
      </c>
      <c r="K15" s="845">
        <v>0</v>
      </c>
      <c r="L15" s="845">
        <v>0</v>
      </c>
      <c r="M15" s="846">
        <v>0</v>
      </c>
    </row>
    <row r="16" spans="2:15" ht="12" customHeight="1">
      <c r="B16" s="421"/>
      <c r="C16" s="422"/>
      <c r="D16" s="423" t="s">
        <v>290</v>
      </c>
      <c r="E16" s="424" t="s">
        <v>704</v>
      </c>
      <c r="F16" s="839">
        <v>0</v>
      </c>
      <c r="G16" s="839">
        <v>0</v>
      </c>
      <c r="H16" s="839">
        <v>0</v>
      </c>
      <c r="I16" s="839">
        <v>0</v>
      </c>
      <c r="J16" s="839">
        <v>0</v>
      </c>
      <c r="K16" s="839">
        <v>0</v>
      </c>
      <c r="L16" s="839">
        <v>0</v>
      </c>
      <c r="M16" s="842">
        <v>0</v>
      </c>
    </row>
    <row r="17" spans="2:15" ht="12" customHeight="1">
      <c r="B17" s="433" t="s">
        <v>705</v>
      </c>
      <c r="C17" s="407">
        <v>5</v>
      </c>
      <c r="D17" s="408" t="s">
        <v>706</v>
      </c>
      <c r="E17" s="409" t="s">
        <v>707</v>
      </c>
      <c r="F17" s="845">
        <v>0</v>
      </c>
      <c r="G17" s="845">
        <v>0</v>
      </c>
      <c r="H17" s="845">
        <v>0</v>
      </c>
      <c r="I17" s="845">
        <v>0</v>
      </c>
      <c r="J17" s="845">
        <v>0</v>
      </c>
      <c r="K17" s="845">
        <v>0</v>
      </c>
      <c r="L17" s="845">
        <v>0</v>
      </c>
      <c r="M17" s="846">
        <v>0</v>
      </c>
    </row>
    <row r="18" spans="2:15" ht="12" customHeight="1">
      <c r="B18" s="434"/>
      <c r="C18" s="407">
        <v>6</v>
      </c>
      <c r="D18" s="408" t="s">
        <v>150</v>
      </c>
      <c r="E18" s="409" t="s">
        <v>708</v>
      </c>
      <c r="F18" s="845">
        <v>0</v>
      </c>
      <c r="G18" s="845">
        <v>0</v>
      </c>
      <c r="H18" s="845">
        <v>0</v>
      </c>
      <c r="I18" s="845">
        <v>0</v>
      </c>
      <c r="J18" s="845">
        <v>0</v>
      </c>
      <c r="K18" s="845">
        <v>0</v>
      </c>
      <c r="L18" s="845">
        <v>0</v>
      </c>
      <c r="M18" s="846">
        <v>0</v>
      </c>
    </row>
    <row r="19" spans="2:15" ht="12" customHeight="1">
      <c r="B19" s="435" t="s">
        <v>230</v>
      </c>
      <c r="C19" s="422">
        <v>7</v>
      </c>
      <c r="D19" s="423" t="s">
        <v>409</v>
      </c>
      <c r="E19" s="847" t="s">
        <v>709</v>
      </c>
      <c r="F19" s="856">
        <v>0</v>
      </c>
      <c r="G19" s="840">
        <v>0</v>
      </c>
      <c r="H19" s="840">
        <v>0</v>
      </c>
      <c r="I19" s="840">
        <v>0</v>
      </c>
      <c r="J19" s="840">
        <v>0</v>
      </c>
      <c r="K19" s="840">
        <v>0</v>
      </c>
      <c r="L19" s="840">
        <v>0</v>
      </c>
      <c r="M19" s="843">
        <v>0</v>
      </c>
    </row>
    <row r="20" spans="2:15" ht="12" customHeight="1">
      <c r="B20" s="435" t="s">
        <v>152</v>
      </c>
      <c r="C20" s="422">
        <v>8</v>
      </c>
      <c r="D20" s="423" t="s">
        <v>710</v>
      </c>
      <c r="E20" s="847" t="s">
        <v>711</v>
      </c>
      <c r="F20" s="856">
        <v>0</v>
      </c>
      <c r="G20" s="840">
        <v>0</v>
      </c>
      <c r="H20" s="840">
        <v>0</v>
      </c>
      <c r="I20" s="840">
        <v>0</v>
      </c>
      <c r="J20" s="840">
        <v>0</v>
      </c>
      <c r="K20" s="840">
        <v>0</v>
      </c>
      <c r="L20" s="840">
        <v>0</v>
      </c>
      <c r="M20" s="843">
        <v>0</v>
      </c>
    </row>
    <row r="21" spans="2:15" ht="12" customHeight="1">
      <c r="B21" s="435"/>
      <c r="C21" s="422"/>
      <c r="D21" s="423" t="s">
        <v>411</v>
      </c>
      <c r="E21" s="847" t="s">
        <v>712</v>
      </c>
      <c r="F21" s="856">
        <v>0</v>
      </c>
      <c r="G21" s="840">
        <v>0</v>
      </c>
      <c r="H21" s="840">
        <v>0</v>
      </c>
      <c r="I21" s="840">
        <v>0</v>
      </c>
      <c r="J21" s="840">
        <v>0</v>
      </c>
      <c r="K21" s="840">
        <v>0</v>
      </c>
      <c r="L21" s="840">
        <v>0</v>
      </c>
      <c r="M21" s="843">
        <v>0</v>
      </c>
    </row>
    <row r="22" spans="2:15" ht="12" customHeight="1">
      <c r="B22" s="437"/>
      <c r="C22" s="407">
        <v>9</v>
      </c>
      <c r="D22" s="408" t="s">
        <v>154</v>
      </c>
      <c r="E22" s="851" t="s">
        <v>412</v>
      </c>
      <c r="F22" s="855">
        <v>0</v>
      </c>
      <c r="G22" s="845">
        <v>0</v>
      </c>
      <c r="H22" s="845">
        <v>0</v>
      </c>
      <c r="I22" s="845">
        <v>0</v>
      </c>
      <c r="J22" s="845">
        <v>0</v>
      </c>
      <c r="K22" s="845">
        <v>0</v>
      </c>
      <c r="L22" s="845">
        <v>0</v>
      </c>
      <c r="M22" s="846">
        <v>0</v>
      </c>
      <c r="O22" s="879">
        <f>SUM(F22:F46)</f>
        <v>0</v>
      </c>
    </row>
    <row r="23" spans="2:15" ht="12" customHeight="1">
      <c r="B23" s="437"/>
      <c r="C23" s="407">
        <v>10</v>
      </c>
      <c r="D23" s="408" t="s">
        <v>155</v>
      </c>
      <c r="E23" s="851" t="s">
        <v>300</v>
      </c>
      <c r="F23" s="855">
        <v>0</v>
      </c>
      <c r="G23" s="845">
        <v>0</v>
      </c>
      <c r="H23" s="845">
        <v>0</v>
      </c>
      <c r="I23" s="845">
        <v>0</v>
      </c>
      <c r="J23" s="845">
        <v>0</v>
      </c>
      <c r="K23" s="845">
        <v>0</v>
      </c>
      <c r="L23" s="845">
        <v>0</v>
      </c>
      <c r="M23" s="846">
        <v>0</v>
      </c>
    </row>
    <row r="24" spans="2:15" ht="12" customHeight="1">
      <c r="B24" s="437"/>
      <c r="C24" s="407">
        <v>11</v>
      </c>
      <c r="D24" s="408" t="s">
        <v>156</v>
      </c>
      <c r="E24" s="851" t="s">
        <v>301</v>
      </c>
      <c r="F24" s="855">
        <v>0</v>
      </c>
      <c r="G24" s="845">
        <v>0</v>
      </c>
      <c r="H24" s="845">
        <v>0</v>
      </c>
      <c r="I24" s="845">
        <v>0</v>
      </c>
      <c r="J24" s="845">
        <v>0</v>
      </c>
      <c r="K24" s="845">
        <v>0</v>
      </c>
      <c r="L24" s="845">
        <v>0</v>
      </c>
      <c r="M24" s="846">
        <v>0</v>
      </c>
    </row>
    <row r="25" spans="2:15" ht="12" customHeight="1">
      <c r="B25" s="437"/>
      <c r="C25" s="407">
        <v>12</v>
      </c>
      <c r="D25" s="408" t="s">
        <v>713</v>
      </c>
      <c r="E25" s="851" t="s">
        <v>302</v>
      </c>
      <c r="F25" s="855">
        <v>0</v>
      </c>
      <c r="G25" s="845">
        <v>0</v>
      </c>
      <c r="H25" s="845">
        <v>0</v>
      </c>
      <c r="I25" s="845">
        <v>0</v>
      </c>
      <c r="J25" s="845">
        <v>0</v>
      </c>
      <c r="K25" s="845">
        <v>0</v>
      </c>
      <c r="L25" s="845">
        <v>0</v>
      </c>
      <c r="M25" s="846">
        <v>0</v>
      </c>
    </row>
    <row r="26" spans="2:15" ht="12" customHeight="1">
      <c r="B26" s="437"/>
      <c r="C26" s="407">
        <v>13</v>
      </c>
      <c r="D26" s="408" t="s">
        <v>158</v>
      </c>
      <c r="E26" s="851" t="s">
        <v>303</v>
      </c>
      <c r="F26" s="855">
        <v>0</v>
      </c>
      <c r="G26" s="845">
        <v>0</v>
      </c>
      <c r="H26" s="845">
        <v>0</v>
      </c>
      <c r="I26" s="845">
        <v>0</v>
      </c>
      <c r="J26" s="845">
        <v>0</v>
      </c>
      <c r="K26" s="845">
        <v>0</v>
      </c>
      <c r="L26" s="845">
        <v>0</v>
      </c>
      <c r="M26" s="846">
        <v>0</v>
      </c>
    </row>
    <row r="27" spans="2:15" ht="12" customHeight="1">
      <c r="B27" s="437"/>
      <c r="C27" s="407">
        <v>14</v>
      </c>
      <c r="D27" s="408" t="s">
        <v>231</v>
      </c>
      <c r="E27" s="851" t="s">
        <v>304</v>
      </c>
      <c r="F27" s="855">
        <v>0</v>
      </c>
      <c r="G27" s="845">
        <v>0</v>
      </c>
      <c r="H27" s="845">
        <v>0</v>
      </c>
      <c r="I27" s="845">
        <v>0</v>
      </c>
      <c r="J27" s="845">
        <v>0</v>
      </c>
      <c r="K27" s="845">
        <v>0</v>
      </c>
      <c r="L27" s="845">
        <v>0</v>
      </c>
      <c r="M27" s="846">
        <v>0</v>
      </c>
    </row>
    <row r="28" spans="2:15" ht="12" customHeight="1">
      <c r="B28" s="437"/>
      <c r="C28" s="407">
        <v>15</v>
      </c>
      <c r="D28" s="408" t="s">
        <v>160</v>
      </c>
      <c r="E28" s="851" t="s">
        <v>305</v>
      </c>
      <c r="F28" s="855">
        <v>0</v>
      </c>
      <c r="G28" s="845">
        <v>0</v>
      </c>
      <c r="H28" s="845">
        <v>0</v>
      </c>
      <c r="I28" s="845">
        <v>0</v>
      </c>
      <c r="J28" s="845">
        <v>0</v>
      </c>
      <c r="K28" s="845">
        <v>0</v>
      </c>
      <c r="L28" s="845">
        <v>0</v>
      </c>
      <c r="M28" s="846">
        <v>0</v>
      </c>
    </row>
    <row r="29" spans="2:15" ht="12" customHeight="1">
      <c r="B29" s="437"/>
      <c r="C29" s="407">
        <v>16</v>
      </c>
      <c r="D29" s="408" t="s">
        <v>161</v>
      </c>
      <c r="E29" s="851" t="s">
        <v>306</v>
      </c>
      <c r="F29" s="855">
        <v>0</v>
      </c>
      <c r="G29" s="845">
        <v>0</v>
      </c>
      <c r="H29" s="845">
        <v>0</v>
      </c>
      <c r="I29" s="845">
        <v>0</v>
      </c>
      <c r="J29" s="845">
        <v>0</v>
      </c>
      <c r="K29" s="845">
        <v>0</v>
      </c>
      <c r="L29" s="845">
        <v>0</v>
      </c>
      <c r="M29" s="846">
        <v>0</v>
      </c>
    </row>
    <row r="30" spans="2:15" ht="12" customHeight="1">
      <c r="B30" s="437"/>
      <c r="C30" s="407">
        <v>17</v>
      </c>
      <c r="D30" s="408" t="s">
        <v>162</v>
      </c>
      <c r="E30" s="851" t="s">
        <v>307</v>
      </c>
      <c r="F30" s="855">
        <v>0</v>
      </c>
      <c r="G30" s="845">
        <v>0</v>
      </c>
      <c r="H30" s="845">
        <v>0</v>
      </c>
      <c r="I30" s="845">
        <v>0</v>
      </c>
      <c r="J30" s="845">
        <v>0</v>
      </c>
      <c r="K30" s="845">
        <v>0</v>
      </c>
      <c r="L30" s="845">
        <v>0</v>
      </c>
      <c r="M30" s="846">
        <v>0</v>
      </c>
    </row>
    <row r="31" spans="2:15" ht="12" customHeight="1">
      <c r="B31" s="437" t="s">
        <v>232</v>
      </c>
      <c r="C31" s="407">
        <v>18</v>
      </c>
      <c r="D31" s="408" t="s">
        <v>714</v>
      </c>
      <c r="E31" s="851" t="s">
        <v>308</v>
      </c>
      <c r="F31" s="855">
        <v>0</v>
      </c>
      <c r="G31" s="845">
        <v>0</v>
      </c>
      <c r="H31" s="845">
        <v>0</v>
      </c>
      <c r="I31" s="845">
        <v>0</v>
      </c>
      <c r="J31" s="845">
        <v>0</v>
      </c>
      <c r="K31" s="845">
        <v>0</v>
      </c>
      <c r="L31" s="845">
        <v>0</v>
      </c>
      <c r="M31" s="846">
        <v>0</v>
      </c>
    </row>
    <row r="32" spans="2:15" ht="12" customHeight="1">
      <c r="B32" s="437"/>
      <c r="C32" s="407">
        <v>19</v>
      </c>
      <c r="D32" s="408" t="s">
        <v>164</v>
      </c>
      <c r="E32" s="851" t="s">
        <v>309</v>
      </c>
      <c r="F32" s="855">
        <v>0</v>
      </c>
      <c r="G32" s="845">
        <v>0</v>
      </c>
      <c r="H32" s="845">
        <v>0</v>
      </c>
      <c r="I32" s="845">
        <v>0</v>
      </c>
      <c r="J32" s="845">
        <v>0</v>
      </c>
      <c r="K32" s="845">
        <v>0</v>
      </c>
      <c r="L32" s="845">
        <v>0</v>
      </c>
      <c r="M32" s="846">
        <v>0</v>
      </c>
    </row>
    <row r="33" spans="2:13" ht="12" customHeight="1">
      <c r="B33" s="437"/>
      <c r="C33" s="407">
        <v>20</v>
      </c>
      <c r="D33" s="408" t="s">
        <v>165</v>
      </c>
      <c r="E33" s="851" t="s">
        <v>310</v>
      </c>
      <c r="F33" s="855">
        <v>0</v>
      </c>
      <c r="G33" s="845">
        <v>0</v>
      </c>
      <c r="H33" s="845">
        <v>0</v>
      </c>
      <c r="I33" s="845">
        <v>0</v>
      </c>
      <c r="J33" s="845">
        <v>0</v>
      </c>
      <c r="K33" s="845">
        <v>0</v>
      </c>
      <c r="L33" s="845">
        <v>0</v>
      </c>
      <c r="M33" s="846">
        <v>0</v>
      </c>
    </row>
    <row r="34" spans="2:13" ht="12" customHeight="1">
      <c r="B34" s="437"/>
      <c r="C34" s="407">
        <v>21</v>
      </c>
      <c r="D34" s="408" t="s">
        <v>228</v>
      </c>
      <c r="E34" s="851" t="s">
        <v>311</v>
      </c>
      <c r="F34" s="855">
        <v>0</v>
      </c>
      <c r="G34" s="845">
        <v>0</v>
      </c>
      <c r="H34" s="845">
        <v>0</v>
      </c>
      <c r="I34" s="845">
        <v>0</v>
      </c>
      <c r="J34" s="845">
        <v>0</v>
      </c>
      <c r="K34" s="845">
        <v>0</v>
      </c>
      <c r="L34" s="845">
        <v>0</v>
      </c>
      <c r="M34" s="846">
        <v>0</v>
      </c>
    </row>
    <row r="35" spans="2:13" ht="12" customHeight="1">
      <c r="B35" s="437"/>
      <c r="C35" s="407">
        <v>22</v>
      </c>
      <c r="D35" s="408" t="s">
        <v>167</v>
      </c>
      <c r="E35" s="851" t="s">
        <v>312</v>
      </c>
      <c r="F35" s="855">
        <v>0</v>
      </c>
      <c r="G35" s="845">
        <v>0</v>
      </c>
      <c r="H35" s="845">
        <v>0</v>
      </c>
      <c r="I35" s="845">
        <v>0</v>
      </c>
      <c r="J35" s="845">
        <v>0</v>
      </c>
      <c r="K35" s="845">
        <v>0</v>
      </c>
      <c r="L35" s="845">
        <v>0</v>
      </c>
      <c r="M35" s="846">
        <v>0</v>
      </c>
    </row>
    <row r="36" spans="2:13" ht="12" customHeight="1">
      <c r="B36" s="437"/>
      <c r="C36" s="407">
        <v>23</v>
      </c>
      <c r="D36" s="408" t="s">
        <v>168</v>
      </c>
      <c r="E36" s="851" t="s">
        <v>313</v>
      </c>
      <c r="F36" s="855">
        <v>0</v>
      </c>
      <c r="G36" s="845">
        <v>0</v>
      </c>
      <c r="H36" s="845">
        <v>0</v>
      </c>
      <c r="I36" s="845">
        <v>0</v>
      </c>
      <c r="J36" s="845">
        <v>0</v>
      </c>
      <c r="K36" s="845">
        <v>0</v>
      </c>
      <c r="L36" s="845">
        <v>0</v>
      </c>
      <c r="M36" s="846">
        <v>0</v>
      </c>
    </row>
    <row r="37" spans="2:13" ht="12" customHeight="1">
      <c r="B37" s="437"/>
      <c r="C37" s="407">
        <v>24</v>
      </c>
      <c r="D37" s="408" t="s">
        <v>169</v>
      </c>
      <c r="E37" s="851" t="s">
        <v>314</v>
      </c>
      <c r="F37" s="855">
        <v>0</v>
      </c>
      <c r="G37" s="845">
        <v>0</v>
      </c>
      <c r="H37" s="845">
        <v>0</v>
      </c>
      <c r="I37" s="845">
        <v>0</v>
      </c>
      <c r="J37" s="845">
        <v>0</v>
      </c>
      <c r="K37" s="845">
        <v>0</v>
      </c>
      <c r="L37" s="845">
        <v>0</v>
      </c>
      <c r="M37" s="846">
        <v>0</v>
      </c>
    </row>
    <row r="38" spans="2:13" ht="12" customHeight="1">
      <c r="B38" s="437"/>
      <c r="C38" s="407">
        <v>25</v>
      </c>
      <c r="D38" s="408" t="s">
        <v>170</v>
      </c>
      <c r="E38" s="851" t="s">
        <v>315</v>
      </c>
      <c r="F38" s="855">
        <v>0</v>
      </c>
      <c r="G38" s="845">
        <v>0</v>
      </c>
      <c r="H38" s="845">
        <v>0</v>
      </c>
      <c r="I38" s="845">
        <v>0</v>
      </c>
      <c r="J38" s="845">
        <v>0</v>
      </c>
      <c r="K38" s="845">
        <v>0</v>
      </c>
      <c r="L38" s="845">
        <v>0</v>
      </c>
      <c r="M38" s="846">
        <v>0</v>
      </c>
    </row>
    <row r="39" spans="2:13" ht="12" customHeight="1">
      <c r="B39" s="437"/>
      <c r="C39" s="407">
        <v>26</v>
      </c>
      <c r="D39" s="408" t="s">
        <v>171</v>
      </c>
      <c r="E39" s="851" t="s">
        <v>316</v>
      </c>
      <c r="F39" s="855">
        <v>0</v>
      </c>
      <c r="G39" s="845">
        <v>0</v>
      </c>
      <c r="H39" s="845">
        <v>0</v>
      </c>
      <c r="I39" s="845">
        <v>0</v>
      </c>
      <c r="J39" s="845">
        <v>0</v>
      </c>
      <c r="K39" s="845">
        <v>0</v>
      </c>
      <c r="L39" s="845">
        <v>0</v>
      </c>
      <c r="M39" s="846">
        <v>0</v>
      </c>
    </row>
    <row r="40" spans="2:13" ht="12" customHeight="1">
      <c r="B40" s="437"/>
      <c r="C40" s="407">
        <v>27</v>
      </c>
      <c r="D40" s="408" t="s">
        <v>172</v>
      </c>
      <c r="E40" s="851" t="s">
        <v>317</v>
      </c>
      <c r="F40" s="855">
        <v>0</v>
      </c>
      <c r="G40" s="845">
        <v>0</v>
      </c>
      <c r="H40" s="845">
        <v>0</v>
      </c>
      <c r="I40" s="845">
        <v>0</v>
      </c>
      <c r="J40" s="845">
        <v>0</v>
      </c>
      <c r="K40" s="845">
        <v>0</v>
      </c>
      <c r="L40" s="845">
        <v>0</v>
      </c>
      <c r="M40" s="846">
        <v>0</v>
      </c>
    </row>
    <row r="41" spans="2:13" ht="12" customHeight="1">
      <c r="B41" s="437"/>
      <c r="C41" s="407">
        <v>28</v>
      </c>
      <c r="D41" s="408" t="s">
        <v>173</v>
      </c>
      <c r="E41" s="851" t="s">
        <v>318</v>
      </c>
      <c r="F41" s="855">
        <v>0</v>
      </c>
      <c r="G41" s="845">
        <v>0</v>
      </c>
      <c r="H41" s="845">
        <v>0</v>
      </c>
      <c r="I41" s="845">
        <v>0</v>
      </c>
      <c r="J41" s="845">
        <v>0</v>
      </c>
      <c r="K41" s="845">
        <v>0</v>
      </c>
      <c r="L41" s="845">
        <v>0</v>
      </c>
      <c r="M41" s="846">
        <v>0</v>
      </c>
    </row>
    <row r="42" spans="2:13" ht="12" customHeight="1">
      <c r="B42" s="437"/>
      <c r="C42" s="407">
        <v>29</v>
      </c>
      <c r="D42" s="408" t="s">
        <v>174</v>
      </c>
      <c r="E42" s="851" t="s">
        <v>319</v>
      </c>
      <c r="F42" s="855">
        <v>0</v>
      </c>
      <c r="G42" s="845">
        <v>0</v>
      </c>
      <c r="H42" s="845">
        <v>0</v>
      </c>
      <c r="I42" s="845">
        <v>0</v>
      </c>
      <c r="J42" s="845">
        <v>0</v>
      </c>
      <c r="K42" s="845">
        <v>0</v>
      </c>
      <c r="L42" s="845">
        <v>0</v>
      </c>
      <c r="M42" s="846">
        <v>0</v>
      </c>
    </row>
    <row r="43" spans="2:13" ht="12" customHeight="1">
      <c r="B43" s="437"/>
      <c r="C43" s="407">
        <v>30</v>
      </c>
      <c r="D43" s="408" t="s">
        <v>175</v>
      </c>
      <c r="E43" s="851" t="s">
        <v>320</v>
      </c>
      <c r="F43" s="855">
        <v>0</v>
      </c>
      <c r="G43" s="845">
        <v>0</v>
      </c>
      <c r="H43" s="845">
        <v>0</v>
      </c>
      <c r="I43" s="845">
        <v>0</v>
      </c>
      <c r="J43" s="845">
        <v>0</v>
      </c>
      <c r="K43" s="845">
        <v>0</v>
      </c>
      <c r="L43" s="845">
        <v>0</v>
      </c>
      <c r="M43" s="846">
        <v>0</v>
      </c>
    </row>
    <row r="44" spans="2:13" ht="12" customHeight="1">
      <c r="B44" s="437"/>
      <c r="C44" s="407">
        <v>31</v>
      </c>
      <c r="D44" s="408" t="s">
        <v>176</v>
      </c>
      <c r="E44" s="851" t="s">
        <v>321</v>
      </c>
      <c r="F44" s="855">
        <v>0</v>
      </c>
      <c r="G44" s="845">
        <v>0</v>
      </c>
      <c r="H44" s="845">
        <v>0</v>
      </c>
      <c r="I44" s="845">
        <v>0</v>
      </c>
      <c r="J44" s="845">
        <v>0</v>
      </c>
      <c r="K44" s="845">
        <v>0</v>
      </c>
      <c r="L44" s="845">
        <v>0</v>
      </c>
      <c r="M44" s="846">
        <v>0</v>
      </c>
    </row>
    <row r="45" spans="2:13" ht="12" customHeight="1">
      <c r="B45" s="437"/>
      <c r="C45" s="407">
        <v>32</v>
      </c>
      <c r="D45" s="408" t="s">
        <v>229</v>
      </c>
      <c r="E45" s="851" t="s">
        <v>322</v>
      </c>
      <c r="F45" s="855">
        <v>0</v>
      </c>
      <c r="G45" s="845">
        <v>0</v>
      </c>
      <c r="H45" s="845">
        <v>0</v>
      </c>
      <c r="I45" s="845">
        <v>0</v>
      </c>
      <c r="J45" s="845">
        <v>0</v>
      </c>
      <c r="K45" s="845">
        <v>0</v>
      </c>
      <c r="L45" s="845">
        <v>0</v>
      </c>
      <c r="M45" s="846">
        <v>0</v>
      </c>
    </row>
    <row r="46" spans="2:13" ht="12" customHeight="1">
      <c r="B46" s="435"/>
      <c r="C46" s="422"/>
      <c r="D46" s="445" t="s">
        <v>413</v>
      </c>
      <c r="E46" s="847" t="s">
        <v>715</v>
      </c>
      <c r="F46" s="854">
        <v>0</v>
      </c>
      <c r="G46" s="839">
        <v>0</v>
      </c>
      <c r="H46" s="839">
        <v>0</v>
      </c>
      <c r="I46" s="839">
        <v>0</v>
      </c>
      <c r="J46" s="839">
        <v>0</v>
      </c>
      <c r="K46" s="839">
        <v>0</v>
      </c>
      <c r="L46" s="839">
        <v>0</v>
      </c>
      <c r="M46" s="842">
        <v>0</v>
      </c>
    </row>
    <row r="47" spans="2:13" ht="12" customHeight="1">
      <c r="B47" s="437" t="s">
        <v>323</v>
      </c>
      <c r="C47" s="407">
        <v>33</v>
      </c>
      <c r="D47" s="408" t="s">
        <v>716</v>
      </c>
      <c r="E47" s="851" t="s">
        <v>327</v>
      </c>
      <c r="F47" s="855">
        <v>0</v>
      </c>
      <c r="G47" s="845">
        <v>0</v>
      </c>
      <c r="H47" s="845">
        <v>0</v>
      </c>
      <c r="I47" s="845">
        <v>0</v>
      </c>
      <c r="J47" s="845">
        <v>0</v>
      </c>
      <c r="K47" s="845">
        <v>0</v>
      </c>
      <c r="L47" s="845">
        <v>0</v>
      </c>
      <c r="M47" s="846">
        <v>0</v>
      </c>
    </row>
    <row r="48" spans="2:13" ht="12" customHeight="1">
      <c r="B48" s="437" t="s">
        <v>326</v>
      </c>
      <c r="C48" s="407">
        <v>34</v>
      </c>
      <c r="D48" s="408" t="s">
        <v>717</v>
      </c>
      <c r="E48" s="851" t="s">
        <v>329</v>
      </c>
      <c r="F48" s="855">
        <v>0</v>
      </c>
      <c r="G48" s="845">
        <v>0</v>
      </c>
      <c r="H48" s="845">
        <v>0</v>
      </c>
      <c r="I48" s="845">
        <v>0</v>
      </c>
      <c r="J48" s="845">
        <v>0</v>
      </c>
      <c r="K48" s="845">
        <v>0</v>
      </c>
      <c r="L48" s="845">
        <v>0</v>
      </c>
      <c r="M48" s="846">
        <v>0</v>
      </c>
    </row>
    <row r="49" spans="2:13" ht="12" customHeight="1">
      <c r="B49" s="437" t="s">
        <v>328</v>
      </c>
      <c r="C49" s="407">
        <v>35</v>
      </c>
      <c r="D49" s="408" t="s">
        <v>718</v>
      </c>
      <c r="E49" s="851" t="s">
        <v>330</v>
      </c>
      <c r="F49" s="855">
        <v>0</v>
      </c>
      <c r="G49" s="845">
        <v>0</v>
      </c>
      <c r="H49" s="845">
        <v>0</v>
      </c>
      <c r="I49" s="845">
        <v>0</v>
      </c>
      <c r="J49" s="845">
        <v>0</v>
      </c>
      <c r="K49" s="845">
        <v>0</v>
      </c>
      <c r="L49" s="845">
        <v>0</v>
      </c>
      <c r="M49" s="846">
        <v>0</v>
      </c>
    </row>
    <row r="50" spans="2:13" ht="12" customHeight="1">
      <c r="B50" s="437"/>
      <c r="C50" s="407">
        <v>36</v>
      </c>
      <c r="D50" s="408" t="s">
        <v>182</v>
      </c>
      <c r="E50" s="851" t="s">
        <v>719</v>
      </c>
      <c r="F50" s="855">
        <v>0</v>
      </c>
      <c r="G50" s="845">
        <v>0</v>
      </c>
      <c r="H50" s="845">
        <v>0</v>
      </c>
      <c r="I50" s="845">
        <v>0</v>
      </c>
      <c r="J50" s="845">
        <v>0</v>
      </c>
      <c r="K50" s="845">
        <v>0</v>
      </c>
      <c r="L50" s="845">
        <v>0</v>
      </c>
      <c r="M50" s="846">
        <v>0</v>
      </c>
    </row>
    <row r="51" spans="2:13" ht="12" customHeight="1">
      <c r="B51" s="437"/>
      <c r="C51" s="407">
        <v>37</v>
      </c>
      <c r="D51" s="408" t="s">
        <v>183</v>
      </c>
      <c r="E51" s="851" t="s">
        <v>720</v>
      </c>
      <c r="F51" s="855">
        <v>0</v>
      </c>
      <c r="G51" s="845">
        <v>0</v>
      </c>
      <c r="H51" s="845">
        <v>0</v>
      </c>
      <c r="I51" s="845">
        <v>0</v>
      </c>
      <c r="J51" s="845">
        <v>0</v>
      </c>
      <c r="K51" s="845">
        <v>0</v>
      </c>
      <c r="L51" s="845">
        <v>0</v>
      </c>
      <c r="M51" s="846">
        <v>0</v>
      </c>
    </row>
    <row r="52" spans="2:13" ht="12" customHeight="1">
      <c r="B52" s="446"/>
      <c r="C52" s="422"/>
      <c r="D52" s="423" t="s">
        <v>415</v>
      </c>
      <c r="E52" s="847" t="s">
        <v>721</v>
      </c>
      <c r="F52" s="854">
        <v>0</v>
      </c>
      <c r="G52" s="839">
        <v>0</v>
      </c>
      <c r="H52" s="839">
        <v>0</v>
      </c>
      <c r="I52" s="839">
        <v>0</v>
      </c>
      <c r="J52" s="839">
        <v>0</v>
      </c>
      <c r="K52" s="839">
        <v>0</v>
      </c>
      <c r="L52" s="839">
        <v>0</v>
      </c>
      <c r="M52" s="842">
        <v>0</v>
      </c>
    </row>
    <row r="53" spans="2:13" ht="12" customHeight="1">
      <c r="B53" s="437"/>
      <c r="C53" s="407">
        <v>38</v>
      </c>
      <c r="D53" s="408" t="s">
        <v>416</v>
      </c>
      <c r="E53" s="851" t="s">
        <v>335</v>
      </c>
      <c r="F53" s="855">
        <v>0</v>
      </c>
      <c r="G53" s="845">
        <v>0</v>
      </c>
      <c r="H53" s="845">
        <v>0</v>
      </c>
      <c r="I53" s="845">
        <v>0</v>
      </c>
      <c r="J53" s="845">
        <v>0</v>
      </c>
      <c r="K53" s="845">
        <v>0</v>
      </c>
      <c r="L53" s="845">
        <v>0</v>
      </c>
      <c r="M53" s="846">
        <v>0</v>
      </c>
    </row>
    <row r="54" spans="2:13" ht="12" customHeight="1">
      <c r="B54" s="437" t="s">
        <v>722</v>
      </c>
      <c r="C54" s="407">
        <v>39</v>
      </c>
      <c r="D54" s="408" t="s">
        <v>417</v>
      </c>
      <c r="E54" s="851" t="s">
        <v>336</v>
      </c>
      <c r="F54" s="855">
        <v>0</v>
      </c>
      <c r="G54" s="845">
        <v>0</v>
      </c>
      <c r="H54" s="845">
        <v>0</v>
      </c>
      <c r="I54" s="845">
        <v>0</v>
      </c>
      <c r="J54" s="845">
        <v>0</v>
      </c>
      <c r="K54" s="845">
        <v>0</v>
      </c>
      <c r="L54" s="845">
        <v>0</v>
      </c>
      <c r="M54" s="846">
        <v>0</v>
      </c>
    </row>
    <row r="55" spans="2:13" ht="12" customHeight="1">
      <c r="B55" s="437"/>
      <c r="C55" s="407">
        <v>40</v>
      </c>
      <c r="D55" s="408" t="s">
        <v>418</v>
      </c>
      <c r="E55" s="851" t="s">
        <v>337</v>
      </c>
      <c r="F55" s="855">
        <v>0</v>
      </c>
      <c r="G55" s="845">
        <v>0</v>
      </c>
      <c r="H55" s="845">
        <v>0</v>
      </c>
      <c r="I55" s="845">
        <v>0</v>
      </c>
      <c r="J55" s="845">
        <v>0</v>
      </c>
      <c r="K55" s="845">
        <v>0</v>
      </c>
      <c r="L55" s="845">
        <v>0</v>
      </c>
      <c r="M55" s="846">
        <v>0</v>
      </c>
    </row>
    <row r="56" spans="2:13" ht="12" customHeight="1">
      <c r="B56" s="437"/>
      <c r="C56" s="407">
        <v>41</v>
      </c>
      <c r="D56" s="408" t="s">
        <v>419</v>
      </c>
      <c r="E56" s="851" t="s">
        <v>338</v>
      </c>
      <c r="F56" s="855">
        <v>0</v>
      </c>
      <c r="G56" s="845">
        <v>0</v>
      </c>
      <c r="H56" s="845">
        <v>0</v>
      </c>
      <c r="I56" s="845">
        <v>0</v>
      </c>
      <c r="J56" s="845">
        <v>0</v>
      </c>
      <c r="K56" s="845">
        <v>0</v>
      </c>
      <c r="L56" s="845">
        <v>0</v>
      </c>
      <c r="M56" s="846">
        <v>0</v>
      </c>
    </row>
    <row r="57" spans="2:13" ht="12" customHeight="1">
      <c r="B57" s="437"/>
      <c r="C57" s="407">
        <v>42</v>
      </c>
      <c r="D57" s="408" t="s">
        <v>420</v>
      </c>
      <c r="E57" s="851" t="s">
        <v>339</v>
      </c>
      <c r="F57" s="855">
        <v>0</v>
      </c>
      <c r="G57" s="845">
        <v>0</v>
      </c>
      <c r="H57" s="845">
        <v>0</v>
      </c>
      <c r="I57" s="845">
        <v>0</v>
      </c>
      <c r="J57" s="845">
        <v>0</v>
      </c>
      <c r="K57" s="845">
        <v>0</v>
      </c>
      <c r="L57" s="845">
        <v>0</v>
      </c>
      <c r="M57" s="846">
        <v>0</v>
      </c>
    </row>
    <row r="58" spans="2:13" ht="12" customHeight="1">
      <c r="B58" s="435"/>
      <c r="C58" s="422"/>
      <c r="D58" s="423" t="s">
        <v>421</v>
      </c>
      <c r="E58" s="847" t="s">
        <v>723</v>
      </c>
      <c r="F58" s="854">
        <v>0</v>
      </c>
      <c r="G58" s="839">
        <v>0</v>
      </c>
      <c r="H58" s="839">
        <v>0</v>
      </c>
      <c r="I58" s="839">
        <v>0</v>
      </c>
      <c r="J58" s="839">
        <v>0</v>
      </c>
      <c r="K58" s="839">
        <v>0</v>
      </c>
      <c r="L58" s="839">
        <v>0</v>
      </c>
      <c r="M58" s="842">
        <v>0</v>
      </c>
    </row>
    <row r="59" spans="2:13" ht="12" customHeight="1">
      <c r="B59" s="437" t="s">
        <v>724</v>
      </c>
      <c r="C59" s="407">
        <v>43</v>
      </c>
      <c r="D59" s="408" t="s">
        <v>191</v>
      </c>
      <c r="E59" s="851" t="s">
        <v>342</v>
      </c>
      <c r="F59" s="855">
        <v>0</v>
      </c>
      <c r="G59" s="845">
        <v>0</v>
      </c>
      <c r="H59" s="845">
        <v>0</v>
      </c>
      <c r="I59" s="845">
        <v>0</v>
      </c>
      <c r="J59" s="845">
        <v>0</v>
      </c>
      <c r="K59" s="845">
        <v>0</v>
      </c>
      <c r="L59" s="845">
        <v>0</v>
      </c>
      <c r="M59" s="846">
        <v>0</v>
      </c>
    </row>
    <row r="60" spans="2:13" ht="12" customHeight="1">
      <c r="B60" s="437" t="s">
        <v>423</v>
      </c>
      <c r="C60" s="407">
        <v>44</v>
      </c>
      <c r="D60" s="408" t="s">
        <v>192</v>
      </c>
      <c r="E60" s="851" t="s">
        <v>343</v>
      </c>
      <c r="F60" s="855">
        <v>0</v>
      </c>
      <c r="G60" s="845">
        <v>0</v>
      </c>
      <c r="H60" s="845">
        <v>0</v>
      </c>
      <c r="I60" s="845">
        <v>0</v>
      </c>
      <c r="J60" s="845">
        <v>0</v>
      </c>
      <c r="K60" s="845">
        <v>0</v>
      </c>
      <c r="L60" s="845">
        <v>0</v>
      </c>
      <c r="M60" s="846">
        <v>0</v>
      </c>
    </row>
    <row r="61" spans="2:13" ht="12" customHeight="1">
      <c r="B61" s="437"/>
      <c r="C61" s="407">
        <v>45</v>
      </c>
      <c r="D61" s="408" t="s">
        <v>193</v>
      </c>
      <c r="E61" s="851" t="s">
        <v>344</v>
      </c>
      <c r="F61" s="855">
        <v>0</v>
      </c>
      <c r="G61" s="845">
        <v>0</v>
      </c>
      <c r="H61" s="845">
        <v>0</v>
      </c>
      <c r="I61" s="845">
        <v>0</v>
      </c>
      <c r="J61" s="845">
        <v>0</v>
      </c>
      <c r="K61" s="845">
        <v>0</v>
      </c>
      <c r="L61" s="845">
        <v>0</v>
      </c>
      <c r="M61" s="846">
        <v>0</v>
      </c>
    </row>
    <row r="62" spans="2:13" ht="12" customHeight="1">
      <c r="B62" s="437"/>
      <c r="C62" s="407">
        <v>46</v>
      </c>
      <c r="D62" s="408" t="s">
        <v>424</v>
      </c>
      <c r="E62" s="851"/>
      <c r="F62" s="855">
        <v>0</v>
      </c>
      <c r="G62" s="845">
        <v>0</v>
      </c>
      <c r="H62" s="845">
        <v>0</v>
      </c>
      <c r="I62" s="845">
        <v>0</v>
      </c>
      <c r="J62" s="845">
        <v>0</v>
      </c>
      <c r="K62" s="845">
        <v>0</v>
      </c>
      <c r="L62" s="845">
        <v>0</v>
      </c>
      <c r="M62" s="846">
        <v>0</v>
      </c>
    </row>
    <row r="63" spans="2:13" ht="12" customHeight="1">
      <c r="B63" s="435"/>
      <c r="C63" s="422"/>
      <c r="D63" s="423" t="s">
        <v>425</v>
      </c>
      <c r="E63" s="847" t="s">
        <v>725</v>
      </c>
      <c r="F63" s="854">
        <v>0</v>
      </c>
      <c r="G63" s="839">
        <v>0</v>
      </c>
      <c r="H63" s="839">
        <v>0</v>
      </c>
      <c r="I63" s="839">
        <v>0</v>
      </c>
      <c r="J63" s="839">
        <v>0</v>
      </c>
      <c r="K63" s="839">
        <v>0</v>
      </c>
      <c r="L63" s="839">
        <v>0</v>
      </c>
      <c r="M63" s="842">
        <v>0</v>
      </c>
    </row>
    <row r="64" spans="2:13" ht="12" customHeight="1">
      <c r="B64" s="437"/>
      <c r="C64" s="447">
        <v>47</v>
      </c>
      <c r="D64" s="448" t="s">
        <v>196</v>
      </c>
      <c r="E64" s="851" t="s">
        <v>726</v>
      </c>
      <c r="F64" s="855">
        <v>0</v>
      </c>
      <c r="G64" s="845">
        <v>0</v>
      </c>
      <c r="H64" s="845">
        <v>0</v>
      </c>
      <c r="I64" s="845">
        <v>0</v>
      </c>
      <c r="J64" s="845">
        <v>0</v>
      </c>
      <c r="K64" s="845">
        <v>0</v>
      </c>
      <c r="L64" s="845">
        <v>0</v>
      </c>
      <c r="M64" s="846">
        <v>0</v>
      </c>
    </row>
    <row r="65" spans="2:13" ht="12" customHeight="1">
      <c r="B65" s="437"/>
      <c r="C65" s="449">
        <v>48</v>
      </c>
      <c r="D65" s="260" t="s">
        <v>727</v>
      </c>
      <c r="E65" s="851" t="s">
        <v>728</v>
      </c>
      <c r="F65" s="855">
        <v>0</v>
      </c>
      <c r="G65" s="845">
        <v>0</v>
      </c>
      <c r="H65" s="845">
        <v>0</v>
      </c>
      <c r="I65" s="845">
        <v>0</v>
      </c>
      <c r="J65" s="845">
        <v>0</v>
      </c>
      <c r="K65" s="845">
        <v>0</v>
      </c>
      <c r="L65" s="845">
        <v>0</v>
      </c>
      <c r="M65" s="846">
        <v>0</v>
      </c>
    </row>
    <row r="66" spans="2:13" ht="12" customHeight="1">
      <c r="B66" s="406"/>
      <c r="C66" s="447">
        <v>49</v>
      </c>
      <c r="D66" s="450" t="s">
        <v>198</v>
      </c>
      <c r="E66" s="851" t="s">
        <v>729</v>
      </c>
      <c r="F66" s="855">
        <v>0</v>
      </c>
      <c r="G66" s="845">
        <v>0</v>
      </c>
      <c r="H66" s="845">
        <v>0</v>
      </c>
      <c r="I66" s="845">
        <v>0</v>
      </c>
      <c r="J66" s="845">
        <v>0</v>
      </c>
      <c r="K66" s="845">
        <v>0</v>
      </c>
      <c r="L66" s="845">
        <v>0</v>
      </c>
      <c r="M66" s="846">
        <v>0</v>
      </c>
    </row>
    <row r="67" spans="2:13" ht="12" customHeight="1">
      <c r="B67" s="406" t="s">
        <v>426</v>
      </c>
      <c r="C67" s="449">
        <v>50</v>
      </c>
      <c r="D67" s="408" t="s">
        <v>199</v>
      </c>
      <c r="E67" s="851" t="s">
        <v>730</v>
      </c>
      <c r="F67" s="855">
        <v>0</v>
      </c>
      <c r="G67" s="845">
        <v>0</v>
      </c>
      <c r="H67" s="845">
        <v>0</v>
      </c>
      <c r="I67" s="845">
        <v>0</v>
      </c>
      <c r="J67" s="845">
        <v>0</v>
      </c>
      <c r="K67" s="845">
        <v>0</v>
      </c>
      <c r="L67" s="845">
        <v>0</v>
      </c>
      <c r="M67" s="846">
        <v>0</v>
      </c>
    </row>
    <row r="68" spans="2:13" ht="12" customHeight="1">
      <c r="B68" s="437" t="s">
        <v>731</v>
      </c>
      <c r="C68" s="447">
        <v>51</v>
      </c>
      <c r="D68" s="408" t="s">
        <v>732</v>
      </c>
      <c r="E68" s="851" t="s">
        <v>733</v>
      </c>
      <c r="F68" s="855">
        <v>0</v>
      </c>
      <c r="G68" s="845">
        <v>0</v>
      </c>
      <c r="H68" s="845">
        <v>0</v>
      </c>
      <c r="I68" s="845">
        <v>0</v>
      </c>
      <c r="J68" s="845">
        <v>0</v>
      </c>
      <c r="K68" s="845">
        <v>0</v>
      </c>
      <c r="L68" s="845">
        <v>0</v>
      </c>
      <c r="M68" s="846">
        <v>0</v>
      </c>
    </row>
    <row r="69" spans="2:13" ht="12" customHeight="1">
      <c r="B69" s="437"/>
      <c r="C69" s="449">
        <v>52</v>
      </c>
      <c r="D69" s="408" t="s">
        <v>734</v>
      </c>
      <c r="E69" s="851" t="s">
        <v>735</v>
      </c>
      <c r="F69" s="855">
        <v>0</v>
      </c>
      <c r="G69" s="845">
        <v>0</v>
      </c>
      <c r="H69" s="845">
        <v>0</v>
      </c>
      <c r="I69" s="845">
        <v>0</v>
      </c>
      <c r="J69" s="845">
        <v>0</v>
      </c>
      <c r="K69" s="845">
        <v>0</v>
      </c>
      <c r="L69" s="845">
        <v>0</v>
      </c>
      <c r="M69" s="846">
        <v>0</v>
      </c>
    </row>
    <row r="70" spans="2:13" ht="12" customHeight="1">
      <c r="B70" s="437"/>
      <c r="C70" s="447">
        <v>53</v>
      </c>
      <c r="D70" s="408" t="s">
        <v>736</v>
      </c>
      <c r="E70" s="851" t="s">
        <v>737</v>
      </c>
      <c r="F70" s="855">
        <v>0</v>
      </c>
      <c r="G70" s="845">
        <v>0</v>
      </c>
      <c r="H70" s="845">
        <v>0</v>
      </c>
      <c r="I70" s="845">
        <v>0</v>
      </c>
      <c r="J70" s="845">
        <v>0</v>
      </c>
      <c r="K70" s="845">
        <v>0</v>
      </c>
      <c r="L70" s="845">
        <v>0</v>
      </c>
      <c r="M70" s="846">
        <v>0</v>
      </c>
    </row>
    <row r="71" spans="2:13" ht="12" customHeight="1">
      <c r="B71" s="437"/>
      <c r="C71" s="449">
        <v>54</v>
      </c>
      <c r="D71" s="408" t="s">
        <v>203</v>
      </c>
      <c r="E71" s="851" t="s">
        <v>738</v>
      </c>
      <c r="F71" s="855">
        <v>0</v>
      </c>
      <c r="G71" s="845">
        <v>0</v>
      </c>
      <c r="H71" s="845">
        <v>0</v>
      </c>
      <c r="I71" s="845">
        <v>0</v>
      </c>
      <c r="J71" s="845">
        <v>0</v>
      </c>
      <c r="K71" s="845">
        <v>0</v>
      </c>
      <c r="L71" s="845">
        <v>0</v>
      </c>
      <c r="M71" s="846">
        <v>0</v>
      </c>
    </row>
    <row r="72" spans="2:13" ht="12" customHeight="1">
      <c r="B72" s="451"/>
      <c r="C72" s="447">
        <v>55</v>
      </c>
      <c r="D72" s="408" t="s">
        <v>429</v>
      </c>
      <c r="E72" s="851"/>
      <c r="F72" s="855">
        <v>0</v>
      </c>
      <c r="G72" s="845">
        <v>0</v>
      </c>
      <c r="H72" s="845">
        <v>0</v>
      </c>
      <c r="I72" s="845">
        <v>0</v>
      </c>
      <c r="J72" s="845">
        <v>0</v>
      </c>
      <c r="K72" s="845">
        <v>0</v>
      </c>
      <c r="L72" s="845">
        <v>0</v>
      </c>
      <c r="M72" s="846">
        <v>0</v>
      </c>
    </row>
    <row r="73" spans="2:13" ht="12" customHeight="1">
      <c r="B73" s="437" t="s">
        <v>739</v>
      </c>
      <c r="C73" s="422"/>
      <c r="D73" s="423" t="s">
        <v>431</v>
      </c>
      <c r="E73" s="847" t="s">
        <v>740</v>
      </c>
      <c r="F73" s="856">
        <v>0</v>
      </c>
      <c r="G73" s="840">
        <v>0</v>
      </c>
      <c r="H73" s="840">
        <v>0</v>
      </c>
      <c r="I73" s="840">
        <v>0</v>
      </c>
      <c r="J73" s="840">
        <v>0</v>
      </c>
      <c r="K73" s="840">
        <v>0</v>
      </c>
      <c r="L73" s="840">
        <v>0</v>
      </c>
      <c r="M73" s="843">
        <v>0</v>
      </c>
    </row>
    <row r="74" spans="2:13" ht="12" customHeight="1">
      <c r="B74" s="452" t="s">
        <v>741</v>
      </c>
      <c r="C74" s="407">
        <v>56</v>
      </c>
      <c r="D74" s="408" t="s">
        <v>741</v>
      </c>
      <c r="E74" s="851" t="s">
        <v>742</v>
      </c>
      <c r="F74" s="855">
        <v>0</v>
      </c>
      <c r="G74" s="845">
        <v>0</v>
      </c>
      <c r="H74" s="845">
        <v>0</v>
      </c>
      <c r="I74" s="845">
        <v>0</v>
      </c>
      <c r="J74" s="845">
        <v>0</v>
      </c>
      <c r="K74" s="845">
        <v>0</v>
      </c>
      <c r="L74" s="845">
        <v>0</v>
      </c>
      <c r="M74" s="846">
        <v>0</v>
      </c>
    </row>
    <row r="75" spans="2:13" ht="12" customHeight="1">
      <c r="B75" s="437" t="s">
        <v>359</v>
      </c>
      <c r="C75" s="453"/>
      <c r="D75" s="454" t="s">
        <v>433</v>
      </c>
      <c r="E75" s="852" t="s">
        <v>743</v>
      </c>
      <c r="F75" s="856">
        <v>0</v>
      </c>
      <c r="G75" s="840">
        <v>0</v>
      </c>
      <c r="H75" s="840">
        <v>0</v>
      </c>
      <c r="I75" s="840">
        <v>0</v>
      </c>
      <c r="J75" s="840">
        <v>0</v>
      </c>
      <c r="K75" s="840">
        <v>0</v>
      </c>
      <c r="L75" s="840">
        <v>0</v>
      </c>
      <c r="M75" s="843">
        <v>0</v>
      </c>
    </row>
    <row r="76" spans="2:13" ht="12" customHeight="1">
      <c r="B76" s="437" t="s">
        <v>362</v>
      </c>
      <c r="C76" s="407">
        <v>57</v>
      </c>
      <c r="D76" s="408" t="s">
        <v>434</v>
      </c>
      <c r="E76" s="851" t="s">
        <v>744</v>
      </c>
      <c r="F76" s="855">
        <v>0</v>
      </c>
      <c r="G76" s="845">
        <v>0</v>
      </c>
      <c r="H76" s="845">
        <v>0</v>
      </c>
      <c r="I76" s="845">
        <v>0</v>
      </c>
      <c r="J76" s="845">
        <v>0</v>
      </c>
      <c r="K76" s="845">
        <v>0</v>
      </c>
      <c r="L76" s="845">
        <v>0</v>
      </c>
      <c r="M76" s="846">
        <v>0</v>
      </c>
    </row>
    <row r="77" spans="2:13" ht="12" customHeight="1">
      <c r="B77" s="437"/>
      <c r="C77" s="407">
        <v>58</v>
      </c>
      <c r="D77" s="408" t="s">
        <v>209</v>
      </c>
      <c r="E77" s="851" t="s">
        <v>745</v>
      </c>
      <c r="F77" s="855">
        <v>0</v>
      </c>
      <c r="G77" s="845">
        <v>0</v>
      </c>
      <c r="H77" s="845">
        <v>0</v>
      </c>
      <c r="I77" s="845">
        <v>0</v>
      </c>
      <c r="J77" s="845">
        <v>0</v>
      </c>
      <c r="K77" s="845">
        <v>0</v>
      </c>
      <c r="L77" s="845">
        <v>0</v>
      </c>
      <c r="M77" s="846">
        <v>0</v>
      </c>
    </row>
    <row r="78" spans="2:13" ht="12" customHeight="1">
      <c r="B78" s="456" t="s">
        <v>365</v>
      </c>
      <c r="C78" s="422"/>
      <c r="D78" s="423" t="s">
        <v>435</v>
      </c>
      <c r="E78" s="847" t="s">
        <v>746</v>
      </c>
      <c r="F78" s="856">
        <v>0</v>
      </c>
      <c r="G78" s="840">
        <v>0</v>
      </c>
      <c r="H78" s="840">
        <v>0</v>
      </c>
      <c r="I78" s="840">
        <v>0</v>
      </c>
      <c r="J78" s="840">
        <v>0</v>
      </c>
      <c r="K78" s="840">
        <v>0</v>
      </c>
      <c r="L78" s="840">
        <v>0</v>
      </c>
      <c r="M78" s="843">
        <v>0</v>
      </c>
    </row>
    <row r="79" spans="2:13" ht="12" customHeight="1">
      <c r="B79" s="459" t="s">
        <v>747</v>
      </c>
      <c r="C79" s="407">
        <v>59</v>
      </c>
      <c r="D79" s="408" t="s">
        <v>748</v>
      </c>
      <c r="E79" s="851" t="s">
        <v>749</v>
      </c>
      <c r="F79" s="855">
        <v>0</v>
      </c>
      <c r="G79" s="845">
        <v>0</v>
      </c>
      <c r="H79" s="845">
        <v>0</v>
      </c>
      <c r="I79" s="845">
        <v>0</v>
      </c>
      <c r="J79" s="845">
        <v>0</v>
      </c>
      <c r="K79" s="845">
        <v>0</v>
      </c>
      <c r="L79" s="845">
        <v>0</v>
      </c>
      <c r="M79" s="846">
        <v>0</v>
      </c>
    </row>
    <row r="80" spans="2:13" ht="12" customHeight="1">
      <c r="B80" s="451"/>
      <c r="C80" s="407">
        <v>60</v>
      </c>
      <c r="D80" s="408" t="s">
        <v>750</v>
      </c>
      <c r="E80" s="851"/>
      <c r="F80" s="855">
        <v>0</v>
      </c>
      <c r="G80" s="845">
        <v>0</v>
      </c>
      <c r="H80" s="845">
        <v>0</v>
      </c>
      <c r="I80" s="845">
        <v>0</v>
      </c>
      <c r="J80" s="845">
        <v>0</v>
      </c>
      <c r="K80" s="845">
        <v>0</v>
      </c>
      <c r="L80" s="845">
        <v>0</v>
      </c>
      <c r="M80" s="846">
        <v>0</v>
      </c>
    </row>
    <row r="81" spans="2:15" ht="12" customHeight="1">
      <c r="B81" s="459" t="s">
        <v>751</v>
      </c>
      <c r="C81" s="422"/>
      <c r="D81" s="423" t="s">
        <v>440</v>
      </c>
      <c r="E81" s="847" t="s">
        <v>752</v>
      </c>
      <c r="F81" s="856">
        <v>0</v>
      </c>
      <c r="G81" s="840">
        <v>0</v>
      </c>
      <c r="H81" s="840">
        <v>0</v>
      </c>
      <c r="I81" s="840">
        <v>0</v>
      </c>
      <c r="J81" s="840">
        <v>0</v>
      </c>
      <c r="K81" s="840">
        <v>0</v>
      </c>
      <c r="L81" s="840">
        <v>0</v>
      </c>
      <c r="M81" s="843">
        <v>0</v>
      </c>
    </row>
    <row r="82" spans="2:15" ht="12" customHeight="1">
      <c r="B82" s="460" t="s">
        <v>753</v>
      </c>
      <c r="C82" s="407">
        <v>61</v>
      </c>
      <c r="D82" s="408" t="s">
        <v>214</v>
      </c>
      <c r="E82" s="851" t="s">
        <v>754</v>
      </c>
      <c r="F82" s="855">
        <v>0</v>
      </c>
      <c r="G82" s="845">
        <v>0</v>
      </c>
      <c r="H82" s="845">
        <v>0</v>
      </c>
      <c r="I82" s="845">
        <v>0</v>
      </c>
      <c r="J82" s="845">
        <v>0</v>
      </c>
      <c r="K82" s="845">
        <v>0</v>
      </c>
      <c r="L82" s="845">
        <v>0</v>
      </c>
      <c r="M82" s="846">
        <v>0</v>
      </c>
    </row>
    <row r="83" spans="2:15" ht="12" customHeight="1">
      <c r="B83" s="461" t="s">
        <v>442</v>
      </c>
      <c r="C83" s="422">
        <v>62</v>
      </c>
      <c r="D83" s="423" t="s">
        <v>442</v>
      </c>
      <c r="E83" s="847" t="s">
        <v>755</v>
      </c>
      <c r="F83" s="856">
        <v>0</v>
      </c>
      <c r="G83" s="840">
        <v>0</v>
      </c>
      <c r="H83" s="840">
        <v>0</v>
      </c>
      <c r="I83" s="840">
        <v>0</v>
      </c>
      <c r="J83" s="840">
        <v>0</v>
      </c>
      <c r="K83" s="840">
        <v>0</v>
      </c>
      <c r="L83" s="840">
        <v>0</v>
      </c>
      <c r="M83" s="843">
        <v>0</v>
      </c>
    </row>
    <row r="84" spans="2:15" ht="12" customHeight="1">
      <c r="B84" s="446"/>
      <c r="C84" s="422"/>
      <c r="D84" s="423" t="s">
        <v>443</v>
      </c>
      <c r="E84" s="847" t="s">
        <v>756</v>
      </c>
      <c r="F84" s="856">
        <v>0</v>
      </c>
      <c r="G84" s="840">
        <v>0</v>
      </c>
      <c r="H84" s="840">
        <v>0</v>
      </c>
      <c r="I84" s="840">
        <v>0</v>
      </c>
      <c r="J84" s="840">
        <v>0</v>
      </c>
      <c r="K84" s="840">
        <v>0</v>
      </c>
      <c r="L84" s="840">
        <v>0</v>
      </c>
      <c r="M84" s="843">
        <v>0</v>
      </c>
    </row>
    <row r="85" spans="2:15" ht="12" customHeight="1">
      <c r="B85" s="437" t="s">
        <v>757</v>
      </c>
      <c r="C85" s="407">
        <v>63</v>
      </c>
      <c r="D85" s="408" t="s">
        <v>217</v>
      </c>
      <c r="E85" s="851" t="s">
        <v>758</v>
      </c>
      <c r="F85" s="855">
        <v>0</v>
      </c>
      <c r="G85" s="845">
        <v>0</v>
      </c>
      <c r="H85" s="845">
        <v>0</v>
      </c>
      <c r="I85" s="845">
        <v>0</v>
      </c>
      <c r="J85" s="845">
        <v>0</v>
      </c>
      <c r="K85" s="845">
        <v>0</v>
      </c>
      <c r="L85" s="845">
        <v>0</v>
      </c>
      <c r="M85" s="846">
        <v>0</v>
      </c>
    </row>
    <row r="86" spans="2:15" ht="12" customHeight="1">
      <c r="B86" s="437"/>
      <c r="C86" s="407">
        <v>64</v>
      </c>
      <c r="D86" s="408" t="s">
        <v>446</v>
      </c>
      <c r="E86" s="851"/>
      <c r="F86" s="855">
        <v>0</v>
      </c>
      <c r="G86" s="845">
        <v>0</v>
      </c>
      <c r="H86" s="845">
        <v>0</v>
      </c>
      <c r="I86" s="845">
        <v>0</v>
      </c>
      <c r="J86" s="845">
        <v>0</v>
      </c>
      <c r="K86" s="845">
        <v>0</v>
      </c>
      <c r="L86" s="845">
        <v>0</v>
      </c>
      <c r="M86" s="846">
        <v>0</v>
      </c>
    </row>
    <row r="87" spans="2:15">
      <c r="B87" s="461" t="s">
        <v>447</v>
      </c>
      <c r="C87" s="422">
        <v>65</v>
      </c>
      <c r="D87" s="423" t="s">
        <v>448</v>
      </c>
      <c r="E87" s="847" t="s">
        <v>759</v>
      </c>
      <c r="F87" s="856">
        <v>0</v>
      </c>
      <c r="G87" s="840">
        <v>0</v>
      </c>
      <c r="H87" s="840">
        <v>0</v>
      </c>
      <c r="I87" s="840">
        <v>0</v>
      </c>
      <c r="J87" s="840">
        <v>0</v>
      </c>
      <c r="K87" s="840">
        <v>0</v>
      </c>
      <c r="L87" s="840">
        <v>0</v>
      </c>
      <c r="M87" s="843">
        <v>0</v>
      </c>
    </row>
    <row r="88" spans="2:15" ht="12" customHeight="1">
      <c r="B88" s="446"/>
      <c r="C88" s="422"/>
      <c r="D88" s="423" t="s">
        <v>449</v>
      </c>
      <c r="E88" s="847" t="s">
        <v>760</v>
      </c>
      <c r="F88" s="856">
        <v>0</v>
      </c>
      <c r="G88" s="840">
        <v>0</v>
      </c>
      <c r="H88" s="840">
        <v>0</v>
      </c>
      <c r="I88" s="840">
        <v>0</v>
      </c>
      <c r="J88" s="840">
        <v>0</v>
      </c>
      <c r="K88" s="840">
        <v>0</v>
      </c>
      <c r="L88" s="840">
        <v>0</v>
      </c>
      <c r="M88" s="843">
        <v>0</v>
      </c>
    </row>
    <row r="89" spans="2:15" ht="12" customHeight="1">
      <c r="B89" s="437" t="s">
        <v>747</v>
      </c>
      <c r="C89" s="407">
        <v>66</v>
      </c>
      <c r="D89" s="408" t="s">
        <v>221</v>
      </c>
      <c r="E89" s="851" t="s">
        <v>761</v>
      </c>
      <c r="F89" s="855">
        <v>0</v>
      </c>
      <c r="G89" s="845">
        <v>0</v>
      </c>
      <c r="H89" s="845">
        <v>0</v>
      </c>
      <c r="I89" s="845">
        <v>0</v>
      </c>
      <c r="J89" s="845">
        <v>0</v>
      </c>
      <c r="K89" s="845">
        <v>0</v>
      </c>
      <c r="L89" s="845">
        <v>0</v>
      </c>
      <c r="M89" s="846">
        <v>0</v>
      </c>
    </row>
    <row r="90" spans="2:15" ht="12" customHeight="1">
      <c r="B90" s="437"/>
      <c r="C90" s="463">
        <v>67</v>
      </c>
      <c r="D90" s="408" t="s">
        <v>762</v>
      </c>
      <c r="E90" s="851" t="s">
        <v>763</v>
      </c>
      <c r="F90" s="855">
        <v>0</v>
      </c>
      <c r="G90" s="845">
        <v>0</v>
      </c>
      <c r="H90" s="845">
        <v>0</v>
      </c>
      <c r="I90" s="845">
        <v>0</v>
      </c>
      <c r="J90" s="845">
        <v>0</v>
      </c>
      <c r="K90" s="845">
        <v>0</v>
      </c>
      <c r="L90" s="845">
        <v>0</v>
      </c>
      <c r="M90" s="846">
        <v>0</v>
      </c>
    </row>
    <row r="91" spans="2:15" ht="12" customHeight="1">
      <c r="B91" s="437"/>
      <c r="C91" s="463">
        <v>68</v>
      </c>
      <c r="D91" s="408" t="s">
        <v>223</v>
      </c>
      <c r="E91" s="851"/>
      <c r="F91" s="855">
        <v>0</v>
      </c>
      <c r="G91" s="845">
        <v>0</v>
      </c>
      <c r="H91" s="845">
        <v>0</v>
      </c>
      <c r="I91" s="845">
        <v>0</v>
      </c>
      <c r="J91" s="845">
        <v>0</v>
      </c>
      <c r="K91" s="845">
        <v>0</v>
      </c>
      <c r="L91" s="845">
        <v>0</v>
      </c>
      <c r="M91" s="846">
        <v>0</v>
      </c>
    </row>
    <row r="92" spans="2:15" ht="12" customHeight="1" thickBot="1">
      <c r="B92" s="464" t="s">
        <v>452</v>
      </c>
      <c r="C92" s="422">
        <v>69</v>
      </c>
      <c r="D92" s="423" t="s">
        <v>452</v>
      </c>
      <c r="E92" s="847" t="s">
        <v>764</v>
      </c>
      <c r="F92" s="856">
        <v>0</v>
      </c>
      <c r="G92" s="840">
        <v>0</v>
      </c>
      <c r="H92" s="840">
        <v>0</v>
      </c>
      <c r="I92" s="840">
        <v>0</v>
      </c>
      <c r="J92" s="840">
        <v>0</v>
      </c>
      <c r="K92" s="840">
        <v>0</v>
      </c>
      <c r="L92" s="840">
        <v>0</v>
      </c>
      <c r="M92" s="843">
        <v>0</v>
      </c>
    </row>
    <row r="93" spans="2:15" ht="12" customHeight="1" thickTop="1" thickBot="1">
      <c r="B93" s="466"/>
      <c r="C93" s="467"/>
      <c r="D93" s="467" t="s">
        <v>459</v>
      </c>
      <c r="E93" s="853"/>
      <c r="F93" s="857">
        <f>SUM(F11,F16,F19:F21,F46,F52,F58,F63,F73,F75,F78,F81,F83:F84,F87:F88,F92)</f>
        <v>0</v>
      </c>
      <c r="G93" s="841">
        <f>SUM(G22:G92,G20)</f>
        <v>0</v>
      </c>
      <c r="H93" s="841">
        <f>SUM(H11,H16,H19:H21,H46,H52,H58,H63,H73,H75,H78,H81,H83:H84,H87:H88,H92)</f>
        <v>0</v>
      </c>
      <c r="I93" s="841">
        <f>SUM(I11:I92)</f>
        <v>0</v>
      </c>
      <c r="J93" s="841">
        <f>SUM(J11,J16,J19:J21,J46,J52,J58,J63,J73,J75,J78,J81,J83:J84,J87:J88,J92)</f>
        <v>0</v>
      </c>
      <c r="K93" s="841">
        <f>SUM(K11:K92)</f>
        <v>0</v>
      </c>
      <c r="L93" s="841">
        <f>SUM(L11,L16,L19:L21,L47,L52,L58,L63,L73,L75,L78,L81,L83:L84,L87:L88,L92)</f>
        <v>0</v>
      </c>
      <c r="M93" s="844">
        <f>SUM(M47:M92,M22:M45,M20)</f>
        <v>0</v>
      </c>
      <c r="O93" s="879"/>
    </row>
    <row r="94" spans="2:15" ht="12" customHeight="1">
      <c r="B94" s="366" t="s">
        <v>765</v>
      </c>
      <c r="F94" s="1016"/>
      <c r="G94" s="1016"/>
      <c r="H94" s="1016"/>
      <c r="I94" s="1016"/>
      <c r="J94" s="1016"/>
      <c r="K94" s="1016"/>
      <c r="L94" s="1016"/>
      <c r="M94" s="1016"/>
    </row>
    <row r="95" spans="2:15">
      <c r="B95" s="366" t="s">
        <v>818</v>
      </c>
      <c r="G95" s="828"/>
      <c r="K95" s="828"/>
    </row>
    <row r="96" spans="2:15">
      <c r="B96" s="366" t="s">
        <v>819</v>
      </c>
    </row>
    <row r="97" spans="2:41" ht="16.5">
      <c r="B97" s="858" t="s">
        <v>820</v>
      </c>
      <c r="F97" s="1099"/>
      <c r="G97" s="1099" t="s">
        <v>821</v>
      </c>
      <c r="O97" s="867" t="s">
        <v>801</v>
      </c>
      <c r="R97" s="1099" t="s">
        <v>822</v>
      </c>
    </row>
    <row r="99" spans="2:41" ht="13.5" thickBot="1">
      <c r="G99" s="478"/>
      <c r="AO99" s="478"/>
    </row>
    <row r="100" spans="2:41" ht="11.25" customHeight="1">
      <c r="B100" s="371" t="s">
        <v>275</v>
      </c>
      <c r="C100" s="372" t="s">
        <v>688</v>
      </c>
      <c r="D100" s="373" t="s">
        <v>277</v>
      </c>
      <c r="E100" s="848" t="s">
        <v>278</v>
      </c>
      <c r="F100" s="1489" t="s">
        <v>823</v>
      </c>
      <c r="G100" s="1495" t="s">
        <v>824</v>
      </c>
      <c r="O100" s="371" t="s">
        <v>275</v>
      </c>
      <c r="P100" s="373" t="s">
        <v>277</v>
      </c>
      <c r="Q100" s="848" t="s">
        <v>278</v>
      </c>
      <c r="R100" s="1497" t="s">
        <v>803</v>
      </c>
      <c r="S100" s="1498"/>
      <c r="T100" s="1498"/>
      <c r="U100" s="1499"/>
      <c r="V100" s="1497" t="s">
        <v>804</v>
      </c>
      <c r="W100" s="1498"/>
      <c r="X100" s="1498"/>
      <c r="Y100" s="1499"/>
      <c r="Z100" s="1497" t="s">
        <v>805</v>
      </c>
      <c r="AA100" s="1498"/>
      <c r="AB100" s="1498"/>
      <c r="AC100" s="1499"/>
      <c r="AD100" s="1497" t="s">
        <v>806</v>
      </c>
      <c r="AE100" s="1498"/>
      <c r="AF100" s="1498"/>
      <c r="AG100" s="1499"/>
      <c r="AH100" s="1497" t="s">
        <v>807</v>
      </c>
      <c r="AI100" s="1498"/>
      <c r="AJ100" s="1498"/>
      <c r="AK100" s="1499"/>
      <c r="AL100" s="1497" t="s">
        <v>808</v>
      </c>
      <c r="AM100" s="1498"/>
      <c r="AN100" s="1498"/>
      <c r="AO100" s="1499"/>
    </row>
    <row r="101" spans="2:41" ht="24" customHeight="1" thickBot="1">
      <c r="B101" s="381"/>
      <c r="C101" s="382" t="s">
        <v>693</v>
      </c>
      <c r="D101" s="383"/>
      <c r="E101" s="849"/>
      <c r="F101" s="1490"/>
      <c r="G101" s="1488"/>
      <c r="O101" s="381"/>
      <c r="P101" s="383"/>
      <c r="Q101" s="849"/>
      <c r="R101" s="956" t="s">
        <v>825</v>
      </c>
      <c r="S101" s="957" t="s">
        <v>826</v>
      </c>
      <c r="T101" s="957" t="s">
        <v>827</v>
      </c>
      <c r="U101" s="909" t="s">
        <v>699</v>
      </c>
      <c r="V101" s="956" t="s">
        <v>825</v>
      </c>
      <c r="W101" s="957" t="s">
        <v>826</v>
      </c>
      <c r="X101" s="957" t="s">
        <v>827</v>
      </c>
      <c r="Y101" s="909" t="s">
        <v>699</v>
      </c>
      <c r="Z101" s="956" t="s">
        <v>825</v>
      </c>
      <c r="AA101" s="957" t="s">
        <v>826</v>
      </c>
      <c r="AB101" s="957" t="s">
        <v>827</v>
      </c>
      <c r="AC101" s="909" t="s">
        <v>699</v>
      </c>
      <c r="AD101" s="956" t="s">
        <v>825</v>
      </c>
      <c r="AE101" s="957" t="s">
        <v>826</v>
      </c>
      <c r="AF101" s="957" t="s">
        <v>827</v>
      </c>
      <c r="AG101" s="909" t="s">
        <v>699</v>
      </c>
      <c r="AH101" s="956" t="s">
        <v>825</v>
      </c>
      <c r="AI101" s="957" t="s">
        <v>826</v>
      </c>
      <c r="AJ101" s="957" t="s">
        <v>827</v>
      </c>
      <c r="AK101" s="909" t="s">
        <v>699</v>
      </c>
      <c r="AL101" s="956" t="s">
        <v>825</v>
      </c>
      <c r="AM101" s="957" t="s">
        <v>826</v>
      </c>
      <c r="AN101" s="957" t="s">
        <v>827</v>
      </c>
      <c r="AO101" s="907" t="s">
        <v>699</v>
      </c>
    </row>
    <row r="102" spans="2:41">
      <c r="B102" s="393"/>
      <c r="C102" s="394"/>
      <c r="D102" s="395" t="s">
        <v>399</v>
      </c>
      <c r="E102" s="850" t="s">
        <v>700</v>
      </c>
      <c r="F102" s="854">
        <v>1.5290000000000001</v>
      </c>
      <c r="G102" s="842">
        <v>1</v>
      </c>
      <c r="O102" s="393"/>
      <c r="P102" s="395" t="s">
        <v>399</v>
      </c>
      <c r="Q102" s="850" t="s">
        <v>700</v>
      </c>
      <c r="R102" s="861">
        <v>0</v>
      </c>
      <c r="S102" s="900">
        <v>0</v>
      </c>
      <c r="T102" s="900">
        <v>0</v>
      </c>
      <c r="U102" s="894" t="s">
        <v>401</v>
      </c>
      <c r="V102" s="861">
        <v>24.628216547491181</v>
      </c>
      <c r="W102" s="900">
        <v>1.3884091674943219E-2</v>
      </c>
      <c r="X102" s="900">
        <v>1</v>
      </c>
      <c r="Y102" s="894">
        <v>5.6374734435886539E-4</v>
      </c>
      <c r="Z102" s="861">
        <v>0</v>
      </c>
      <c r="AA102" s="900">
        <v>0</v>
      </c>
      <c r="AB102" s="900">
        <v>0</v>
      </c>
      <c r="AC102" s="894" t="s">
        <v>401</v>
      </c>
      <c r="AD102" s="861">
        <v>0</v>
      </c>
      <c r="AE102" s="900">
        <v>0</v>
      </c>
      <c r="AF102" s="900">
        <v>0</v>
      </c>
      <c r="AG102" s="894" t="s">
        <v>401</v>
      </c>
      <c r="AH102" s="861">
        <v>0</v>
      </c>
      <c r="AI102" s="900">
        <v>0</v>
      </c>
      <c r="AJ102" s="900">
        <v>0</v>
      </c>
      <c r="AK102" s="894" t="s">
        <v>401</v>
      </c>
      <c r="AL102" s="861">
        <v>0</v>
      </c>
      <c r="AM102" s="881">
        <v>0</v>
      </c>
      <c r="AN102" s="881">
        <v>0</v>
      </c>
      <c r="AO102" s="887" t="s">
        <v>401</v>
      </c>
    </row>
    <row r="103" spans="2:41">
      <c r="B103" s="406"/>
      <c r="C103" s="407">
        <v>1</v>
      </c>
      <c r="D103" s="408" t="s">
        <v>145</v>
      </c>
      <c r="E103" s="851" t="s">
        <v>287</v>
      </c>
      <c r="F103" s="855">
        <v>0</v>
      </c>
      <c r="G103" s="846">
        <v>0</v>
      </c>
      <c r="O103" s="406"/>
      <c r="P103" s="408" t="s">
        <v>145</v>
      </c>
      <c r="Q103" s="851" t="s">
        <v>287</v>
      </c>
      <c r="R103" s="865">
        <v>0</v>
      </c>
      <c r="S103" s="845">
        <v>0</v>
      </c>
      <c r="T103" s="845">
        <v>0</v>
      </c>
      <c r="U103" s="895" t="s">
        <v>401</v>
      </c>
      <c r="V103" s="865">
        <v>0</v>
      </c>
      <c r="W103" s="845">
        <v>0</v>
      </c>
      <c r="X103" s="845">
        <v>0</v>
      </c>
      <c r="Y103" s="895" t="s">
        <v>401</v>
      </c>
      <c r="Z103" s="865">
        <v>0</v>
      </c>
      <c r="AA103" s="845">
        <v>0</v>
      </c>
      <c r="AB103" s="845">
        <v>0</v>
      </c>
      <c r="AC103" s="895" t="s">
        <v>401</v>
      </c>
      <c r="AD103" s="865">
        <v>0</v>
      </c>
      <c r="AE103" s="845">
        <v>0</v>
      </c>
      <c r="AF103" s="845">
        <v>0</v>
      </c>
      <c r="AG103" s="895" t="s">
        <v>401</v>
      </c>
      <c r="AH103" s="865">
        <v>0</v>
      </c>
      <c r="AI103" s="845">
        <v>0</v>
      </c>
      <c r="AJ103" s="845">
        <v>0</v>
      </c>
      <c r="AK103" s="895" t="s">
        <v>401</v>
      </c>
      <c r="AL103" s="865">
        <v>0</v>
      </c>
      <c r="AM103" s="882">
        <v>0</v>
      </c>
      <c r="AN103" s="882">
        <v>0</v>
      </c>
      <c r="AO103" s="888" t="s">
        <v>401</v>
      </c>
    </row>
    <row r="104" spans="2:41">
      <c r="B104" s="406" t="s">
        <v>701</v>
      </c>
      <c r="C104" s="407">
        <v>2</v>
      </c>
      <c r="D104" s="408" t="s">
        <v>146</v>
      </c>
      <c r="E104" s="851" t="s">
        <v>288</v>
      </c>
      <c r="F104" s="855">
        <v>1.4890000000000001</v>
      </c>
      <c r="G104" s="846">
        <v>1</v>
      </c>
      <c r="O104" s="406" t="s">
        <v>701</v>
      </c>
      <c r="P104" s="408" t="s">
        <v>146</v>
      </c>
      <c r="Q104" s="851" t="s">
        <v>288</v>
      </c>
      <c r="R104" s="865">
        <v>0</v>
      </c>
      <c r="S104" s="845">
        <v>0</v>
      </c>
      <c r="T104" s="845">
        <v>0</v>
      </c>
      <c r="U104" s="895" t="s">
        <v>401</v>
      </c>
      <c r="V104" s="865">
        <v>0</v>
      </c>
      <c r="W104" s="845">
        <v>0</v>
      </c>
      <c r="X104" s="845">
        <v>0</v>
      </c>
      <c r="Y104" s="895" t="s">
        <v>401</v>
      </c>
      <c r="Z104" s="865">
        <v>0</v>
      </c>
      <c r="AA104" s="845">
        <v>0</v>
      </c>
      <c r="AB104" s="845">
        <v>0</v>
      </c>
      <c r="AC104" s="895" t="s">
        <v>401</v>
      </c>
      <c r="AD104" s="865">
        <v>0</v>
      </c>
      <c r="AE104" s="845">
        <v>0</v>
      </c>
      <c r="AF104" s="845">
        <v>0</v>
      </c>
      <c r="AG104" s="895" t="s">
        <v>401</v>
      </c>
      <c r="AH104" s="865">
        <v>0</v>
      </c>
      <c r="AI104" s="845">
        <v>0</v>
      </c>
      <c r="AJ104" s="845">
        <v>0</v>
      </c>
      <c r="AK104" s="895" t="s">
        <v>401</v>
      </c>
      <c r="AL104" s="865">
        <v>0</v>
      </c>
      <c r="AM104" s="882">
        <v>0</v>
      </c>
      <c r="AN104" s="882">
        <v>0</v>
      </c>
      <c r="AO104" s="888" t="s">
        <v>401</v>
      </c>
    </row>
    <row r="105" spans="2:41">
      <c r="B105" s="406"/>
      <c r="C105" s="407">
        <v>3</v>
      </c>
      <c r="D105" s="408" t="s">
        <v>702</v>
      </c>
      <c r="E105" s="851" t="s">
        <v>703</v>
      </c>
      <c r="F105" s="855">
        <v>0</v>
      </c>
      <c r="G105" s="846">
        <v>0</v>
      </c>
      <c r="O105" s="406"/>
      <c r="P105" s="408" t="s">
        <v>702</v>
      </c>
      <c r="Q105" s="851" t="s">
        <v>703</v>
      </c>
      <c r="R105" s="865">
        <v>0</v>
      </c>
      <c r="S105" s="845">
        <v>0</v>
      </c>
      <c r="T105" s="845">
        <v>0</v>
      </c>
      <c r="U105" s="895" t="s">
        <v>401</v>
      </c>
      <c r="V105" s="865">
        <v>0</v>
      </c>
      <c r="W105" s="845">
        <v>0</v>
      </c>
      <c r="X105" s="845">
        <v>0</v>
      </c>
      <c r="Y105" s="895" t="s">
        <v>401</v>
      </c>
      <c r="Z105" s="865">
        <v>0</v>
      </c>
      <c r="AA105" s="845">
        <v>0</v>
      </c>
      <c r="AB105" s="845">
        <v>0</v>
      </c>
      <c r="AC105" s="895" t="s">
        <v>401</v>
      </c>
      <c r="AD105" s="865">
        <v>0</v>
      </c>
      <c r="AE105" s="845">
        <v>0</v>
      </c>
      <c r="AF105" s="845">
        <v>0</v>
      </c>
      <c r="AG105" s="895" t="s">
        <v>401</v>
      </c>
      <c r="AH105" s="865">
        <v>0</v>
      </c>
      <c r="AI105" s="845">
        <v>0</v>
      </c>
      <c r="AJ105" s="845">
        <v>0</v>
      </c>
      <c r="AK105" s="895" t="s">
        <v>401</v>
      </c>
      <c r="AL105" s="865">
        <v>0</v>
      </c>
      <c r="AM105" s="882">
        <v>0</v>
      </c>
      <c r="AN105" s="882">
        <v>0</v>
      </c>
      <c r="AO105" s="888" t="s">
        <v>401</v>
      </c>
    </row>
    <row r="106" spans="2:41">
      <c r="B106" s="420"/>
      <c r="C106" s="407">
        <v>4</v>
      </c>
      <c r="D106" s="408" t="s">
        <v>406</v>
      </c>
      <c r="E106" s="851"/>
      <c r="F106" s="855">
        <v>0</v>
      </c>
      <c r="G106" s="846">
        <v>0</v>
      </c>
      <c r="O106" s="420"/>
      <c r="P106" s="408" t="s">
        <v>406</v>
      </c>
      <c r="Q106" s="851"/>
      <c r="R106" s="865">
        <v>0</v>
      </c>
      <c r="S106" s="845">
        <v>0</v>
      </c>
      <c r="T106" s="845">
        <v>0</v>
      </c>
      <c r="U106" s="895" t="s">
        <v>401</v>
      </c>
      <c r="V106" s="865">
        <v>0</v>
      </c>
      <c r="W106" s="845">
        <v>0</v>
      </c>
      <c r="X106" s="845">
        <v>0</v>
      </c>
      <c r="Y106" s="895" t="s">
        <v>401</v>
      </c>
      <c r="Z106" s="865">
        <v>0</v>
      </c>
      <c r="AA106" s="845">
        <v>0</v>
      </c>
      <c r="AB106" s="845">
        <v>0</v>
      </c>
      <c r="AC106" s="895" t="s">
        <v>401</v>
      </c>
      <c r="AD106" s="865">
        <v>0</v>
      </c>
      <c r="AE106" s="845">
        <v>0</v>
      </c>
      <c r="AF106" s="845">
        <v>0</v>
      </c>
      <c r="AG106" s="895" t="s">
        <v>401</v>
      </c>
      <c r="AH106" s="865">
        <v>0</v>
      </c>
      <c r="AI106" s="845">
        <v>0</v>
      </c>
      <c r="AJ106" s="845">
        <v>0</v>
      </c>
      <c r="AK106" s="895" t="s">
        <v>401</v>
      </c>
      <c r="AL106" s="865">
        <v>0</v>
      </c>
      <c r="AM106" s="882">
        <v>0</v>
      </c>
      <c r="AN106" s="882">
        <v>0</v>
      </c>
      <c r="AO106" s="888" t="s">
        <v>401</v>
      </c>
    </row>
    <row r="107" spans="2:41">
      <c r="B107" s="421"/>
      <c r="C107" s="422"/>
      <c r="D107" s="423" t="s">
        <v>290</v>
      </c>
      <c r="E107" s="847" t="s">
        <v>704</v>
      </c>
      <c r="F107" s="854">
        <v>0</v>
      </c>
      <c r="G107" s="842">
        <v>0</v>
      </c>
      <c r="O107" s="421"/>
      <c r="P107" s="423" t="s">
        <v>290</v>
      </c>
      <c r="Q107" s="847" t="s">
        <v>704</v>
      </c>
      <c r="R107" s="862">
        <v>0</v>
      </c>
      <c r="S107" s="840">
        <v>0</v>
      </c>
      <c r="T107" s="840">
        <v>0</v>
      </c>
      <c r="U107" s="896" t="s">
        <v>401</v>
      </c>
      <c r="V107" s="862">
        <v>0</v>
      </c>
      <c r="W107" s="840">
        <v>0</v>
      </c>
      <c r="X107" s="840">
        <v>0</v>
      </c>
      <c r="Y107" s="896" t="s">
        <v>401</v>
      </c>
      <c r="Z107" s="862">
        <v>0</v>
      </c>
      <c r="AA107" s="840">
        <v>0</v>
      </c>
      <c r="AB107" s="840">
        <v>0</v>
      </c>
      <c r="AC107" s="896" t="s">
        <v>401</v>
      </c>
      <c r="AD107" s="862">
        <v>0</v>
      </c>
      <c r="AE107" s="840">
        <v>0</v>
      </c>
      <c r="AF107" s="840">
        <v>0</v>
      </c>
      <c r="AG107" s="896" t="s">
        <v>401</v>
      </c>
      <c r="AH107" s="862">
        <v>0</v>
      </c>
      <c r="AI107" s="840">
        <v>0</v>
      </c>
      <c r="AJ107" s="840">
        <v>0</v>
      </c>
      <c r="AK107" s="896" t="s">
        <v>401</v>
      </c>
      <c r="AL107" s="862">
        <v>0</v>
      </c>
      <c r="AM107" s="883">
        <v>0</v>
      </c>
      <c r="AN107" s="883">
        <v>0</v>
      </c>
      <c r="AO107" s="889" t="s">
        <v>401</v>
      </c>
    </row>
    <row r="108" spans="2:41">
      <c r="B108" s="433" t="s">
        <v>705</v>
      </c>
      <c r="C108" s="407">
        <v>5</v>
      </c>
      <c r="D108" s="408" t="s">
        <v>706</v>
      </c>
      <c r="E108" s="851" t="s">
        <v>707</v>
      </c>
      <c r="F108" s="855">
        <v>0</v>
      </c>
      <c r="G108" s="846">
        <v>0</v>
      </c>
      <c r="O108" s="433" t="s">
        <v>705</v>
      </c>
      <c r="P108" s="408" t="s">
        <v>706</v>
      </c>
      <c r="Q108" s="851" t="s">
        <v>707</v>
      </c>
      <c r="R108" s="865">
        <v>0</v>
      </c>
      <c r="S108" s="845">
        <v>0</v>
      </c>
      <c r="T108" s="845">
        <v>0</v>
      </c>
      <c r="U108" s="895" t="s">
        <v>401</v>
      </c>
      <c r="V108" s="865">
        <v>0</v>
      </c>
      <c r="W108" s="845">
        <v>0</v>
      </c>
      <c r="X108" s="845">
        <v>0</v>
      </c>
      <c r="Y108" s="895" t="s">
        <v>401</v>
      </c>
      <c r="Z108" s="865">
        <v>0</v>
      </c>
      <c r="AA108" s="845">
        <v>0</v>
      </c>
      <c r="AB108" s="845">
        <v>0</v>
      </c>
      <c r="AC108" s="895" t="s">
        <v>401</v>
      </c>
      <c r="AD108" s="865">
        <v>0</v>
      </c>
      <c r="AE108" s="845">
        <v>0</v>
      </c>
      <c r="AF108" s="845">
        <v>0</v>
      </c>
      <c r="AG108" s="895" t="s">
        <v>401</v>
      </c>
      <c r="AH108" s="865">
        <v>0</v>
      </c>
      <c r="AI108" s="845">
        <v>0</v>
      </c>
      <c r="AJ108" s="845">
        <v>0</v>
      </c>
      <c r="AK108" s="895" t="s">
        <v>401</v>
      </c>
      <c r="AL108" s="865">
        <v>0</v>
      </c>
      <c r="AM108" s="882">
        <v>0</v>
      </c>
      <c r="AN108" s="882">
        <v>0</v>
      </c>
      <c r="AO108" s="888" t="s">
        <v>401</v>
      </c>
    </row>
    <row r="109" spans="2:41">
      <c r="B109" s="434"/>
      <c r="C109" s="407">
        <v>6</v>
      </c>
      <c r="D109" s="408" t="s">
        <v>150</v>
      </c>
      <c r="E109" s="851" t="s">
        <v>708</v>
      </c>
      <c r="F109" s="855">
        <v>0</v>
      </c>
      <c r="G109" s="846">
        <v>0</v>
      </c>
      <c r="O109" s="434"/>
      <c r="P109" s="408" t="s">
        <v>150</v>
      </c>
      <c r="Q109" s="851" t="s">
        <v>708</v>
      </c>
      <c r="R109" s="865">
        <v>0</v>
      </c>
      <c r="S109" s="845">
        <v>0</v>
      </c>
      <c r="T109" s="845">
        <v>0</v>
      </c>
      <c r="U109" s="895" t="s">
        <v>401</v>
      </c>
      <c r="V109" s="865">
        <v>0</v>
      </c>
      <c r="W109" s="845">
        <v>0</v>
      </c>
      <c r="X109" s="845">
        <v>0</v>
      </c>
      <c r="Y109" s="895" t="s">
        <v>401</v>
      </c>
      <c r="Z109" s="865">
        <v>0</v>
      </c>
      <c r="AA109" s="845">
        <v>0</v>
      </c>
      <c r="AB109" s="845">
        <v>0</v>
      </c>
      <c r="AC109" s="895" t="s">
        <v>401</v>
      </c>
      <c r="AD109" s="865">
        <v>0</v>
      </c>
      <c r="AE109" s="845">
        <v>0</v>
      </c>
      <c r="AF109" s="845">
        <v>0</v>
      </c>
      <c r="AG109" s="895" t="s">
        <v>401</v>
      </c>
      <c r="AH109" s="865">
        <v>0</v>
      </c>
      <c r="AI109" s="845">
        <v>0</v>
      </c>
      <c r="AJ109" s="845">
        <v>0</v>
      </c>
      <c r="AK109" s="895" t="s">
        <v>401</v>
      </c>
      <c r="AL109" s="865">
        <v>0</v>
      </c>
      <c r="AM109" s="882">
        <v>0</v>
      </c>
      <c r="AN109" s="882">
        <v>0</v>
      </c>
      <c r="AO109" s="888" t="s">
        <v>401</v>
      </c>
    </row>
    <row r="110" spans="2:41">
      <c r="B110" s="435" t="s">
        <v>230</v>
      </c>
      <c r="C110" s="422">
        <v>7</v>
      </c>
      <c r="D110" s="423" t="s">
        <v>409</v>
      </c>
      <c r="E110" s="847" t="s">
        <v>709</v>
      </c>
      <c r="F110" s="856">
        <v>0.54899999999999993</v>
      </c>
      <c r="G110" s="843">
        <v>1</v>
      </c>
      <c r="O110" s="435" t="s">
        <v>230</v>
      </c>
      <c r="P110" s="423" t="s">
        <v>409</v>
      </c>
      <c r="Q110" s="847" t="s">
        <v>709</v>
      </c>
      <c r="R110" s="862">
        <v>0</v>
      </c>
      <c r="S110" s="840">
        <v>0</v>
      </c>
      <c r="T110" s="840">
        <v>0</v>
      </c>
      <c r="U110" s="896" t="s">
        <v>401</v>
      </c>
      <c r="V110" s="862">
        <v>155.88350877193</v>
      </c>
      <c r="W110" s="840">
        <v>8.7878914099517438E-2</v>
      </c>
      <c r="X110" s="840">
        <v>1</v>
      </c>
      <c r="Y110" s="896">
        <v>5.6374734435886539E-4</v>
      </c>
      <c r="Z110" s="862">
        <v>0</v>
      </c>
      <c r="AA110" s="840">
        <v>0</v>
      </c>
      <c r="AB110" s="840">
        <v>0</v>
      </c>
      <c r="AC110" s="896" t="s">
        <v>401</v>
      </c>
      <c r="AD110" s="862">
        <v>0</v>
      </c>
      <c r="AE110" s="840">
        <v>0</v>
      </c>
      <c r="AF110" s="840">
        <v>0</v>
      </c>
      <c r="AG110" s="896" t="s">
        <v>401</v>
      </c>
      <c r="AH110" s="862">
        <v>0</v>
      </c>
      <c r="AI110" s="840">
        <v>0</v>
      </c>
      <c r="AJ110" s="840">
        <v>0</v>
      </c>
      <c r="AK110" s="896" t="s">
        <v>401</v>
      </c>
      <c r="AL110" s="862">
        <v>0</v>
      </c>
      <c r="AM110" s="883">
        <v>0</v>
      </c>
      <c r="AN110" s="883">
        <v>0</v>
      </c>
      <c r="AO110" s="889" t="s">
        <v>401</v>
      </c>
    </row>
    <row r="111" spans="2:41">
      <c r="B111" s="435" t="s">
        <v>152</v>
      </c>
      <c r="C111" s="422">
        <v>8</v>
      </c>
      <c r="D111" s="423" t="s">
        <v>710</v>
      </c>
      <c r="E111" s="847" t="s">
        <v>711</v>
      </c>
      <c r="F111" s="856">
        <v>4031.7526221310673</v>
      </c>
      <c r="G111" s="843">
        <v>12</v>
      </c>
      <c r="O111" s="435" t="s">
        <v>152</v>
      </c>
      <c r="P111" s="423" t="s">
        <v>710</v>
      </c>
      <c r="Q111" s="847" t="s">
        <v>711</v>
      </c>
      <c r="R111" s="862">
        <v>219.02252121069122</v>
      </c>
      <c r="S111" s="840">
        <v>0.13004567125775443</v>
      </c>
      <c r="T111" s="840">
        <v>1</v>
      </c>
      <c r="U111" s="896">
        <v>5.9375479078087822E-4</v>
      </c>
      <c r="V111" s="862">
        <v>819382.4541842686</v>
      </c>
      <c r="W111" s="840">
        <v>463.19204651628729</v>
      </c>
      <c r="X111" s="840">
        <v>1</v>
      </c>
      <c r="Y111" s="896">
        <v>5.6529407500849576E-4</v>
      </c>
      <c r="Z111" s="862">
        <v>1599.7868515175669</v>
      </c>
      <c r="AA111" s="840">
        <v>20.662230821557685</v>
      </c>
      <c r="AB111" s="840">
        <v>2</v>
      </c>
      <c r="AC111" s="896">
        <v>1.2915614853289596E-2</v>
      </c>
      <c r="AD111" s="862">
        <v>4598.5691755673624</v>
      </c>
      <c r="AE111" s="840">
        <v>2.5625647499909046</v>
      </c>
      <c r="AF111" s="840">
        <v>1</v>
      </c>
      <c r="AG111" s="896">
        <v>5.5725262623123207E-4</v>
      </c>
      <c r="AH111" s="862">
        <v>5226.544858121345</v>
      </c>
      <c r="AI111" s="840">
        <v>2.9396145510944769</v>
      </c>
      <c r="AJ111" s="840">
        <v>1</v>
      </c>
      <c r="AK111" s="896">
        <v>5.6243936116356355E-4</v>
      </c>
      <c r="AL111" s="862">
        <v>21.91143083366115</v>
      </c>
      <c r="AM111" s="883">
        <v>1.2351096824879254E-2</v>
      </c>
      <c r="AN111" s="883">
        <v>1</v>
      </c>
      <c r="AO111" s="889">
        <v>5.6368280641467931E-4</v>
      </c>
    </row>
    <row r="112" spans="2:41">
      <c r="B112" s="435"/>
      <c r="C112" s="422"/>
      <c r="D112" s="423" t="s">
        <v>411</v>
      </c>
      <c r="E112" s="847" t="s">
        <v>712</v>
      </c>
      <c r="F112" s="856">
        <v>1991.5716609344349</v>
      </c>
      <c r="G112" s="843">
        <v>5</v>
      </c>
      <c r="O112" s="435"/>
      <c r="P112" s="423" t="s">
        <v>411</v>
      </c>
      <c r="Q112" s="847" t="s">
        <v>712</v>
      </c>
      <c r="R112" s="863">
        <v>36615.415698433062</v>
      </c>
      <c r="S112" s="901">
        <v>20.646974237766358</v>
      </c>
      <c r="T112" s="901">
        <v>0</v>
      </c>
      <c r="U112" s="897">
        <v>5.6388747318386818E-4</v>
      </c>
      <c r="V112" s="863">
        <v>662353.11458814319</v>
      </c>
      <c r="W112" s="901">
        <v>408.79621570269813</v>
      </c>
      <c r="X112" s="901">
        <v>1</v>
      </c>
      <c r="Y112" s="897">
        <v>6.1718773068182987E-4</v>
      </c>
      <c r="Z112" s="863">
        <v>322610.10823568277</v>
      </c>
      <c r="AA112" s="901">
        <v>181.81028669184332</v>
      </c>
      <c r="AB112" s="901">
        <v>0</v>
      </c>
      <c r="AC112" s="897">
        <v>5.6356041565511596E-4</v>
      </c>
      <c r="AD112" s="863">
        <v>492486.03823420254</v>
      </c>
      <c r="AE112" s="901">
        <v>277.743149970177</v>
      </c>
      <c r="AF112" s="901">
        <v>0</v>
      </c>
      <c r="AG112" s="897">
        <v>5.639614697830191E-4</v>
      </c>
      <c r="AH112" s="863">
        <v>1435783.0311743733</v>
      </c>
      <c r="AI112" s="901">
        <v>817.63230581891958</v>
      </c>
      <c r="AJ112" s="901">
        <v>0</v>
      </c>
      <c r="AK112" s="897">
        <v>5.6946787088725493E-4</v>
      </c>
      <c r="AL112" s="863">
        <v>765892.27258766443</v>
      </c>
      <c r="AM112" s="884">
        <v>1233.1482165487687</v>
      </c>
      <c r="AN112" s="884">
        <v>1</v>
      </c>
      <c r="AO112" s="890">
        <v>1.6100805043801011E-3</v>
      </c>
    </row>
    <row r="113" spans="2:41">
      <c r="B113" s="437"/>
      <c r="C113" s="407">
        <v>9</v>
      </c>
      <c r="D113" s="408" t="s">
        <v>154</v>
      </c>
      <c r="E113" s="851" t="s">
        <v>412</v>
      </c>
      <c r="F113" s="855">
        <v>25.95911418133592</v>
      </c>
      <c r="G113" s="846">
        <v>10</v>
      </c>
      <c r="O113" s="437"/>
      <c r="P113" s="408" t="s">
        <v>154</v>
      </c>
      <c r="Q113" s="851" t="s">
        <v>412</v>
      </c>
      <c r="R113" s="865">
        <v>141.02403409999457</v>
      </c>
      <c r="S113" s="845">
        <v>7.9501950935189053E-2</v>
      </c>
      <c r="T113" s="845">
        <v>1</v>
      </c>
      <c r="U113" s="895">
        <v>5.6374753028847098E-4</v>
      </c>
      <c r="V113" s="865">
        <v>121861.26831679938</v>
      </c>
      <c r="W113" s="845">
        <v>68.698989051416362</v>
      </c>
      <c r="X113" s="845">
        <v>1</v>
      </c>
      <c r="Y113" s="895">
        <v>5.6374753028847109E-4</v>
      </c>
      <c r="Z113" s="865">
        <v>3070.1363058085526</v>
      </c>
      <c r="AA113" s="845">
        <v>1.7307817600485418</v>
      </c>
      <c r="AB113" s="845">
        <v>1</v>
      </c>
      <c r="AC113" s="895">
        <v>5.6374753028847109E-4</v>
      </c>
      <c r="AD113" s="865">
        <v>227.05678649911792</v>
      </c>
      <c r="AE113" s="845">
        <v>0.12800270262411437</v>
      </c>
      <c r="AF113" s="845">
        <v>1</v>
      </c>
      <c r="AG113" s="895">
        <v>5.6374753028847098E-4</v>
      </c>
      <c r="AH113" s="865">
        <v>0</v>
      </c>
      <c r="AI113" s="845">
        <v>0</v>
      </c>
      <c r="AJ113" s="845">
        <v>0</v>
      </c>
      <c r="AK113" s="895" t="s">
        <v>401</v>
      </c>
      <c r="AL113" s="865">
        <v>2.4729254332915502</v>
      </c>
      <c r="AM113" s="882">
        <v>1.3941056056056588E-3</v>
      </c>
      <c r="AN113" s="882">
        <v>1</v>
      </c>
      <c r="AO113" s="888">
        <v>5.6374753028847109E-4</v>
      </c>
    </row>
    <row r="114" spans="2:41">
      <c r="B114" s="437"/>
      <c r="C114" s="407">
        <v>10</v>
      </c>
      <c r="D114" s="408" t="s">
        <v>155</v>
      </c>
      <c r="E114" s="851" t="s">
        <v>300</v>
      </c>
      <c r="F114" s="855">
        <v>49.957732973105273</v>
      </c>
      <c r="G114" s="846">
        <v>5</v>
      </c>
      <c r="O114" s="437"/>
      <c r="P114" s="408" t="s">
        <v>155</v>
      </c>
      <c r="Q114" s="851" t="s">
        <v>300</v>
      </c>
      <c r="R114" s="865">
        <v>40.992027276049342</v>
      </c>
      <c r="S114" s="845">
        <v>2.2821536388816288E-2</v>
      </c>
      <c r="T114" s="845">
        <v>1</v>
      </c>
      <c r="U114" s="895">
        <v>5.5673109883370823E-4</v>
      </c>
      <c r="V114" s="865">
        <v>46087.500462642311</v>
      </c>
      <c r="W114" s="845">
        <v>26.115508251620774</v>
      </c>
      <c r="X114" s="845">
        <v>1</v>
      </c>
      <c r="Y114" s="895">
        <v>5.6665056662791964E-4</v>
      </c>
      <c r="Z114" s="865">
        <v>2456.392875480185</v>
      </c>
      <c r="AA114" s="845">
        <v>1.3875265130681937</v>
      </c>
      <c r="AB114" s="845">
        <v>1</v>
      </c>
      <c r="AC114" s="895">
        <v>5.648634332555434E-4</v>
      </c>
      <c r="AD114" s="865">
        <v>0</v>
      </c>
      <c r="AE114" s="845">
        <v>0</v>
      </c>
      <c r="AF114" s="845">
        <v>0</v>
      </c>
      <c r="AG114" s="895" t="s">
        <v>401</v>
      </c>
      <c r="AH114" s="865">
        <v>0</v>
      </c>
      <c r="AI114" s="845">
        <v>0</v>
      </c>
      <c r="AJ114" s="845">
        <v>0</v>
      </c>
      <c r="AK114" s="895" t="s">
        <v>401</v>
      </c>
      <c r="AL114" s="865">
        <v>0</v>
      </c>
      <c r="AM114" s="882">
        <v>0</v>
      </c>
      <c r="AN114" s="882">
        <v>0</v>
      </c>
      <c r="AO114" s="888" t="s">
        <v>401</v>
      </c>
    </row>
    <row r="115" spans="2:41">
      <c r="B115" s="437"/>
      <c r="C115" s="407">
        <v>11</v>
      </c>
      <c r="D115" s="408" t="s">
        <v>156</v>
      </c>
      <c r="E115" s="851" t="s">
        <v>301</v>
      </c>
      <c r="F115" s="855">
        <v>5.7176405676485995</v>
      </c>
      <c r="G115" s="846">
        <v>7</v>
      </c>
      <c r="O115" s="437"/>
      <c r="P115" s="408" t="s">
        <v>156</v>
      </c>
      <c r="Q115" s="851" t="s">
        <v>301</v>
      </c>
      <c r="R115" s="865">
        <v>2036.2135425874594</v>
      </c>
      <c r="S115" s="845">
        <v>1.1479099771812378</v>
      </c>
      <c r="T115" s="845">
        <v>1</v>
      </c>
      <c r="U115" s="895">
        <v>5.6374734435886539E-4</v>
      </c>
      <c r="V115" s="865">
        <v>10569.301780425218</v>
      </c>
      <c r="W115" s="845">
        <v>5.958415810442145</v>
      </c>
      <c r="X115" s="845">
        <v>1</v>
      </c>
      <c r="Y115" s="895">
        <v>5.637473443588655E-4</v>
      </c>
      <c r="Z115" s="865">
        <v>157.76756613961558</v>
      </c>
      <c r="AA115" s="845">
        <v>8.8941046437169949E-2</v>
      </c>
      <c r="AB115" s="845">
        <v>1</v>
      </c>
      <c r="AC115" s="895">
        <v>5.637473443588655E-4</v>
      </c>
      <c r="AD115" s="865">
        <v>16312.671526235084</v>
      </c>
      <c r="AE115" s="845">
        <v>9.1962252523135088</v>
      </c>
      <c r="AF115" s="845">
        <v>1</v>
      </c>
      <c r="AG115" s="895">
        <v>5.6374734435886539E-4</v>
      </c>
      <c r="AH115" s="865">
        <v>0</v>
      </c>
      <c r="AI115" s="845">
        <v>0</v>
      </c>
      <c r="AJ115" s="845">
        <v>0</v>
      </c>
      <c r="AK115" s="895" t="s">
        <v>401</v>
      </c>
      <c r="AL115" s="865">
        <v>35011.358527138465</v>
      </c>
      <c r="AM115" s="882">
        <v>19.737560392070431</v>
      </c>
      <c r="AN115" s="882">
        <v>1</v>
      </c>
      <c r="AO115" s="888">
        <v>5.637473443588655E-4</v>
      </c>
    </row>
    <row r="116" spans="2:41">
      <c r="B116" s="437"/>
      <c r="C116" s="407">
        <v>12</v>
      </c>
      <c r="D116" s="408" t="s">
        <v>713</v>
      </c>
      <c r="E116" s="851" t="s">
        <v>302</v>
      </c>
      <c r="F116" s="855">
        <v>2.7733020692222556</v>
      </c>
      <c r="G116" s="846">
        <v>5</v>
      </c>
      <c r="O116" s="437"/>
      <c r="P116" s="408" t="s">
        <v>713</v>
      </c>
      <c r="Q116" s="851" t="s">
        <v>302</v>
      </c>
      <c r="R116" s="865">
        <v>2246.3272784027322</v>
      </c>
      <c r="S116" s="845">
        <v>1.266361037760418</v>
      </c>
      <c r="T116" s="845">
        <v>1</v>
      </c>
      <c r="U116" s="895">
        <v>5.6374734435886539E-4</v>
      </c>
      <c r="V116" s="865">
        <v>22.917076274613802</v>
      </c>
      <c r="W116" s="845">
        <v>1.2919440890283093E-2</v>
      </c>
      <c r="X116" s="845">
        <v>1</v>
      </c>
      <c r="Y116" s="895">
        <v>5.637473443588655E-4</v>
      </c>
      <c r="Z116" s="865">
        <v>0</v>
      </c>
      <c r="AA116" s="845">
        <v>0</v>
      </c>
      <c r="AB116" s="845">
        <v>0</v>
      </c>
      <c r="AC116" s="895" t="s">
        <v>401</v>
      </c>
      <c r="AD116" s="865">
        <v>0</v>
      </c>
      <c r="AE116" s="845">
        <v>0</v>
      </c>
      <c r="AF116" s="845">
        <v>0</v>
      </c>
      <c r="AG116" s="895" t="s">
        <v>401</v>
      </c>
      <c r="AH116" s="865">
        <v>0</v>
      </c>
      <c r="AI116" s="845">
        <v>0</v>
      </c>
      <c r="AJ116" s="845">
        <v>0</v>
      </c>
      <c r="AK116" s="895" t="s">
        <v>401</v>
      </c>
      <c r="AL116" s="865">
        <v>342.70672354722592</v>
      </c>
      <c r="AM116" s="882">
        <v>0.19320000529367648</v>
      </c>
      <c r="AN116" s="882">
        <v>1</v>
      </c>
      <c r="AO116" s="888">
        <v>5.637473443588655E-4</v>
      </c>
    </row>
    <row r="117" spans="2:41">
      <c r="B117" s="437"/>
      <c r="C117" s="407">
        <v>13</v>
      </c>
      <c r="D117" s="408" t="s">
        <v>158</v>
      </c>
      <c r="E117" s="851" t="s">
        <v>303</v>
      </c>
      <c r="F117" s="855">
        <v>1.3701721446514692</v>
      </c>
      <c r="G117" s="846">
        <v>3</v>
      </c>
      <c r="O117" s="437"/>
      <c r="P117" s="408" t="s">
        <v>158</v>
      </c>
      <c r="Q117" s="851" t="s">
        <v>303</v>
      </c>
      <c r="R117" s="865">
        <v>0</v>
      </c>
      <c r="S117" s="845">
        <v>0</v>
      </c>
      <c r="T117" s="845">
        <v>0</v>
      </c>
      <c r="U117" s="895" t="s">
        <v>401</v>
      </c>
      <c r="V117" s="865">
        <v>207.62689392308536</v>
      </c>
      <c r="W117" s="845">
        <v>0.11704911006661924</v>
      </c>
      <c r="X117" s="845">
        <v>1</v>
      </c>
      <c r="Y117" s="895">
        <v>5.637473443588655E-4</v>
      </c>
      <c r="Z117" s="865">
        <v>0</v>
      </c>
      <c r="AA117" s="845">
        <v>0</v>
      </c>
      <c r="AB117" s="845">
        <v>0</v>
      </c>
      <c r="AC117" s="895" t="s">
        <v>401</v>
      </c>
      <c r="AD117" s="865">
        <v>0</v>
      </c>
      <c r="AE117" s="845">
        <v>0</v>
      </c>
      <c r="AF117" s="845">
        <v>0</v>
      </c>
      <c r="AG117" s="895" t="s">
        <v>401</v>
      </c>
      <c r="AH117" s="865">
        <v>0</v>
      </c>
      <c r="AI117" s="845">
        <v>0</v>
      </c>
      <c r="AJ117" s="845">
        <v>0</v>
      </c>
      <c r="AK117" s="895" t="s">
        <v>401</v>
      </c>
      <c r="AL117" s="865">
        <v>0</v>
      </c>
      <c r="AM117" s="882">
        <v>0</v>
      </c>
      <c r="AN117" s="882">
        <v>0</v>
      </c>
      <c r="AO117" s="888" t="s">
        <v>401</v>
      </c>
    </row>
    <row r="118" spans="2:41">
      <c r="B118" s="437"/>
      <c r="C118" s="407">
        <v>14</v>
      </c>
      <c r="D118" s="408" t="s">
        <v>231</v>
      </c>
      <c r="E118" s="851" t="s">
        <v>304</v>
      </c>
      <c r="F118" s="855">
        <v>11.210775650673261</v>
      </c>
      <c r="G118" s="846">
        <v>9</v>
      </c>
      <c r="O118" s="437"/>
      <c r="P118" s="408" t="s">
        <v>231</v>
      </c>
      <c r="Q118" s="851" t="s">
        <v>304</v>
      </c>
      <c r="R118" s="865">
        <v>10896.068578688401</v>
      </c>
      <c r="S118" s="845">
        <v>6.142629725187664</v>
      </c>
      <c r="T118" s="845">
        <v>1</v>
      </c>
      <c r="U118" s="895">
        <v>5.637473443588655E-4</v>
      </c>
      <c r="V118" s="865">
        <v>58832.473258723374</v>
      </c>
      <c r="W118" s="845">
        <v>33.166650561669272</v>
      </c>
      <c r="X118" s="845">
        <v>1</v>
      </c>
      <c r="Y118" s="895">
        <v>5.637473443588655E-4</v>
      </c>
      <c r="Z118" s="865">
        <v>0.54023480875440266</v>
      </c>
      <c r="AA118" s="845">
        <v>3.0455593876551403E-4</v>
      </c>
      <c r="AB118" s="845">
        <v>1</v>
      </c>
      <c r="AC118" s="895">
        <v>5.6374734435886539E-4</v>
      </c>
      <c r="AD118" s="865">
        <v>449.89162011972257</v>
      </c>
      <c r="AE118" s="845">
        <v>0.25362520609180111</v>
      </c>
      <c r="AF118" s="845">
        <v>1</v>
      </c>
      <c r="AG118" s="895">
        <v>5.6374734435886539E-4</v>
      </c>
      <c r="AH118" s="865">
        <v>344.33106263904665</v>
      </c>
      <c r="AI118" s="845">
        <v>0.19411572214302872</v>
      </c>
      <c r="AJ118" s="845">
        <v>1</v>
      </c>
      <c r="AK118" s="895">
        <v>5.637473443588655E-4</v>
      </c>
      <c r="AL118" s="865">
        <v>31650.855328260208</v>
      </c>
      <c r="AM118" s="882">
        <v>17.843085637993337</v>
      </c>
      <c r="AN118" s="882">
        <v>1</v>
      </c>
      <c r="AO118" s="888">
        <v>5.6374734435886539E-4</v>
      </c>
    </row>
    <row r="119" spans="2:41">
      <c r="B119" s="437"/>
      <c r="C119" s="407">
        <v>15</v>
      </c>
      <c r="D119" s="408" t="s">
        <v>160</v>
      </c>
      <c r="E119" s="851" t="s">
        <v>305</v>
      </c>
      <c r="F119" s="855">
        <v>4.4287650007637103</v>
      </c>
      <c r="G119" s="846">
        <v>5</v>
      </c>
      <c r="O119" s="437"/>
      <c r="P119" s="408" t="s">
        <v>160</v>
      </c>
      <c r="Q119" s="851" t="s">
        <v>305</v>
      </c>
      <c r="R119" s="865">
        <v>0</v>
      </c>
      <c r="S119" s="845">
        <v>0</v>
      </c>
      <c r="T119" s="845">
        <v>0</v>
      </c>
      <c r="U119" s="895" t="s">
        <v>401</v>
      </c>
      <c r="V119" s="865">
        <v>208.08074473844056</v>
      </c>
      <c r="W119" s="845">
        <v>0.11730496725851083</v>
      </c>
      <c r="X119" s="845">
        <v>1</v>
      </c>
      <c r="Y119" s="895">
        <v>5.637473443588655E-4</v>
      </c>
      <c r="Z119" s="865">
        <v>361.47435474209919</v>
      </c>
      <c r="AA119" s="845">
        <v>0.20378020753969289</v>
      </c>
      <c r="AB119" s="845">
        <v>1</v>
      </c>
      <c r="AC119" s="895">
        <v>5.637473443588655E-4</v>
      </c>
      <c r="AD119" s="865">
        <v>2301.8056218373986</v>
      </c>
      <c r="AE119" s="845">
        <v>1.2976368065411403</v>
      </c>
      <c r="AF119" s="845">
        <v>1</v>
      </c>
      <c r="AG119" s="895">
        <v>5.6374734435886539E-4</v>
      </c>
      <c r="AH119" s="865">
        <v>0</v>
      </c>
      <c r="AI119" s="845">
        <v>0</v>
      </c>
      <c r="AJ119" s="845">
        <v>0</v>
      </c>
      <c r="AK119" s="895" t="s">
        <v>401</v>
      </c>
      <c r="AL119" s="865">
        <v>0</v>
      </c>
      <c r="AM119" s="882">
        <v>0</v>
      </c>
      <c r="AN119" s="882">
        <v>0</v>
      </c>
      <c r="AO119" s="888" t="s">
        <v>401</v>
      </c>
    </row>
    <row r="120" spans="2:41">
      <c r="B120" s="437"/>
      <c r="C120" s="407">
        <v>16</v>
      </c>
      <c r="D120" s="408" t="s">
        <v>161</v>
      </c>
      <c r="E120" s="851" t="s">
        <v>306</v>
      </c>
      <c r="F120" s="855">
        <v>97.193315421309066</v>
      </c>
      <c r="G120" s="846">
        <v>9</v>
      </c>
      <c r="O120" s="437"/>
      <c r="P120" s="408" t="s">
        <v>161</v>
      </c>
      <c r="Q120" s="851" t="s">
        <v>306</v>
      </c>
      <c r="R120" s="865">
        <v>1142.9895891767715</v>
      </c>
      <c r="S120" s="845">
        <v>0.64435734552823554</v>
      </c>
      <c r="T120" s="845">
        <v>1</v>
      </c>
      <c r="U120" s="895">
        <v>5.637473443588655E-4</v>
      </c>
      <c r="V120" s="865">
        <v>32705.166759403288</v>
      </c>
      <c r="W120" s="845">
        <v>18.437450907427447</v>
      </c>
      <c r="X120" s="845">
        <v>1</v>
      </c>
      <c r="Y120" s="895">
        <v>5.637473443588655E-4</v>
      </c>
      <c r="Z120" s="865">
        <v>132804.13842680148</v>
      </c>
      <c r="AA120" s="845">
        <v>74.867980357976492</v>
      </c>
      <c r="AB120" s="845">
        <v>1</v>
      </c>
      <c r="AC120" s="895">
        <v>5.637473443588655E-4</v>
      </c>
      <c r="AD120" s="865">
        <v>415884.60338317166</v>
      </c>
      <c r="AE120" s="845">
        <v>234.45384071700303</v>
      </c>
      <c r="AF120" s="845">
        <v>1</v>
      </c>
      <c r="AG120" s="895">
        <v>5.6374734435886539E-4</v>
      </c>
      <c r="AH120" s="865">
        <v>0</v>
      </c>
      <c r="AI120" s="845">
        <v>0</v>
      </c>
      <c r="AJ120" s="845">
        <v>0</v>
      </c>
      <c r="AK120" s="895" t="s">
        <v>401</v>
      </c>
      <c r="AL120" s="865">
        <v>0</v>
      </c>
      <c r="AM120" s="882">
        <v>0</v>
      </c>
      <c r="AN120" s="882">
        <v>0</v>
      </c>
      <c r="AO120" s="888" t="s">
        <v>401</v>
      </c>
    </row>
    <row r="121" spans="2:41">
      <c r="B121" s="437"/>
      <c r="C121" s="407">
        <v>17</v>
      </c>
      <c r="D121" s="408" t="s">
        <v>162</v>
      </c>
      <c r="E121" s="851" t="s">
        <v>307</v>
      </c>
      <c r="F121" s="855">
        <v>3.0015309999999999</v>
      </c>
      <c r="G121" s="846">
        <v>6</v>
      </c>
      <c r="O121" s="437"/>
      <c r="P121" s="408" t="s">
        <v>162</v>
      </c>
      <c r="Q121" s="851" t="s">
        <v>307</v>
      </c>
      <c r="R121" s="865">
        <v>2782.1274467398889</v>
      </c>
      <c r="S121" s="845">
        <v>1.5752038646916158</v>
      </c>
      <c r="T121" s="845">
        <v>1</v>
      </c>
      <c r="U121" s="895">
        <v>5.6618681021872229E-4</v>
      </c>
      <c r="V121" s="865">
        <v>4245.2638103333638</v>
      </c>
      <c r="W121" s="845">
        <v>2.5974072232850087</v>
      </c>
      <c r="X121" s="845">
        <v>1</v>
      </c>
      <c r="Y121" s="895">
        <v>6.1183646984733426E-4</v>
      </c>
      <c r="Z121" s="865">
        <v>1.0230152386073783</v>
      </c>
      <c r="AA121" s="845">
        <v>5.7921777273204527E-4</v>
      </c>
      <c r="AB121" s="845">
        <v>1</v>
      </c>
      <c r="AC121" s="895">
        <v>5.6618684734406242E-4</v>
      </c>
      <c r="AD121" s="865">
        <v>3.0690457158221349</v>
      </c>
      <c r="AE121" s="845">
        <v>2.8845045082055857E-3</v>
      </c>
      <c r="AF121" s="845">
        <v>1</v>
      </c>
      <c r="AG121" s="895">
        <v>9.3987016659114364E-4</v>
      </c>
      <c r="AH121" s="865">
        <v>3.9897594305687747</v>
      </c>
      <c r="AI121" s="845">
        <v>2.2589493136549771E-3</v>
      </c>
      <c r="AJ121" s="845">
        <v>1</v>
      </c>
      <c r="AK121" s="895">
        <v>5.6618684734406264E-4</v>
      </c>
      <c r="AL121" s="865">
        <v>13550.569314265567</v>
      </c>
      <c r="AM121" s="882">
        <v>7.672154119761216</v>
      </c>
      <c r="AN121" s="882">
        <v>1</v>
      </c>
      <c r="AO121" s="888">
        <v>5.6618684734406242E-4</v>
      </c>
    </row>
    <row r="122" spans="2:41">
      <c r="B122" s="437" t="s">
        <v>232</v>
      </c>
      <c r="C122" s="407">
        <v>18</v>
      </c>
      <c r="D122" s="408" t="s">
        <v>714</v>
      </c>
      <c r="E122" s="851" t="s">
        <v>308</v>
      </c>
      <c r="F122" s="855">
        <v>98.176635873535886</v>
      </c>
      <c r="G122" s="846">
        <v>6</v>
      </c>
      <c r="O122" s="437" t="s">
        <v>232</v>
      </c>
      <c r="P122" s="408" t="s">
        <v>714</v>
      </c>
      <c r="Q122" s="851" t="s">
        <v>308</v>
      </c>
      <c r="R122" s="865">
        <v>0</v>
      </c>
      <c r="S122" s="845">
        <v>0</v>
      </c>
      <c r="T122" s="845">
        <v>0</v>
      </c>
      <c r="U122" s="895" t="s">
        <v>401</v>
      </c>
      <c r="V122" s="865">
        <v>5759.332069785617</v>
      </c>
      <c r="W122" s="845">
        <v>3.2490849821260528</v>
      </c>
      <c r="X122" s="845">
        <v>1</v>
      </c>
      <c r="Y122" s="895">
        <v>5.6414267188573401E-4</v>
      </c>
      <c r="Z122" s="865">
        <v>389.36478346308758</v>
      </c>
      <c r="AA122" s="845">
        <v>0.21965728928107606</v>
      </c>
      <c r="AB122" s="845">
        <v>1</v>
      </c>
      <c r="AC122" s="895">
        <v>5.6414267188573293E-4</v>
      </c>
      <c r="AD122" s="865">
        <v>3111.6243029235784</v>
      </c>
      <c r="AE122" s="845">
        <v>1.7554000481558887</v>
      </c>
      <c r="AF122" s="845">
        <v>1</v>
      </c>
      <c r="AG122" s="895">
        <v>5.6414267188573293E-4</v>
      </c>
      <c r="AH122" s="865">
        <v>0</v>
      </c>
      <c r="AI122" s="845">
        <v>0</v>
      </c>
      <c r="AJ122" s="845">
        <v>0</v>
      </c>
      <c r="AK122" s="895" t="s">
        <v>401</v>
      </c>
      <c r="AL122" s="865">
        <v>4157.0694158370379</v>
      </c>
      <c r="AM122" s="882">
        <v>2.3451802474647696</v>
      </c>
      <c r="AN122" s="882">
        <v>1</v>
      </c>
      <c r="AO122" s="888">
        <v>5.6414267188573293E-4</v>
      </c>
    </row>
    <row r="123" spans="2:41">
      <c r="B123" s="437"/>
      <c r="C123" s="407">
        <v>19</v>
      </c>
      <c r="D123" s="408" t="s">
        <v>164</v>
      </c>
      <c r="E123" s="851" t="s">
        <v>309</v>
      </c>
      <c r="F123" s="855">
        <v>9.5513490624041584</v>
      </c>
      <c r="G123" s="846">
        <v>4</v>
      </c>
      <c r="O123" s="437"/>
      <c r="P123" s="408" t="s">
        <v>164</v>
      </c>
      <c r="Q123" s="851" t="s">
        <v>309</v>
      </c>
      <c r="R123" s="865">
        <v>1.1140604035550057</v>
      </c>
      <c r="S123" s="845">
        <v>6.2806137659684113E-4</v>
      </c>
      <c r="T123" s="845">
        <v>1</v>
      </c>
      <c r="U123" s="895">
        <v>5.637588182765273E-4</v>
      </c>
      <c r="V123" s="865">
        <v>1569.322424637166</v>
      </c>
      <c r="W123" s="845">
        <v>0.88471935560830328</v>
      </c>
      <c r="X123" s="845">
        <v>1</v>
      </c>
      <c r="Y123" s="895">
        <v>5.637588182765273E-4</v>
      </c>
      <c r="Z123" s="865">
        <v>8.9124832284400032E-2</v>
      </c>
      <c r="AA123" s="845">
        <v>5.0244910127747047E-5</v>
      </c>
      <c r="AB123" s="845">
        <v>1</v>
      </c>
      <c r="AC123" s="895">
        <v>5.637588182765273E-4</v>
      </c>
      <c r="AD123" s="865">
        <v>251.55483912271959</v>
      </c>
      <c r="AE123" s="845">
        <v>0.14181625883556634</v>
      </c>
      <c r="AF123" s="845">
        <v>1</v>
      </c>
      <c r="AG123" s="895">
        <v>5.637588182765273E-4</v>
      </c>
      <c r="AH123" s="865">
        <v>0</v>
      </c>
      <c r="AI123" s="845">
        <v>0</v>
      </c>
      <c r="AJ123" s="845">
        <v>0</v>
      </c>
      <c r="AK123" s="895" t="s">
        <v>401</v>
      </c>
      <c r="AL123" s="865">
        <v>0</v>
      </c>
      <c r="AM123" s="882">
        <v>0</v>
      </c>
      <c r="AN123" s="882">
        <v>0</v>
      </c>
      <c r="AO123" s="888" t="s">
        <v>401</v>
      </c>
    </row>
    <row r="124" spans="2:41">
      <c r="B124" s="437"/>
      <c r="C124" s="407">
        <v>20</v>
      </c>
      <c r="D124" s="408" t="s">
        <v>165</v>
      </c>
      <c r="E124" s="851" t="s">
        <v>310</v>
      </c>
      <c r="F124" s="855">
        <v>0</v>
      </c>
      <c r="G124" s="846">
        <v>0</v>
      </c>
      <c r="O124" s="437"/>
      <c r="P124" s="408" t="s">
        <v>165</v>
      </c>
      <c r="Q124" s="851" t="s">
        <v>310</v>
      </c>
      <c r="R124" s="865">
        <v>0</v>
      </c>
      <c r="S124" s="845">
        <v>0</v>
      </c>
      <c r="T124" s="845">
        <v>0</v>
      </c>
      <c r="U124" s="895" t="s">
        <v>401</v>
      </c>
      <c r="V124" s="865">
        <v>0</v>
      </c>
      <c r="W124" s="845">
        <v>0</v>
      </c>
      <c r="X124" s="845">
        <v>0</v>
      </c>
      <c r="Y124" s="895" t="s">
        <v>401</v>
      </c>
      <c r="Z124" s="865">
        <v>0</v>
      </c>
      <c r="AA124" s="845">
        <v>0</v>
      </c>
      <c r="AB124" s="845">
        <v>0</v>
      </c>
      <c r="AC124" s="895" t="s">
        <v>401</v>
      </c>
      <c r="AD124" s="865">
        <v>155.922837761447</v>
      </c>
      <c r="AE124" s="845">
        <v>8.7901085712913968E-2</v>
      </c>
      <c r="AF124" s="845">
        <v>1</v>
      </c>
      <c r="AG124" s="895">
        <v>5.6374734435886539E-4</v>
      </c>
      <c r="AH124" s="865">
        <v>0</v>
      </c>
      <c r="AI124" s="845">
        <v>0</v>
      </c>
      <c r="AJ124" s="845">
        <v>0</v>
      </c>
      <c r="AK124" s="895" t="s">
        <v>401</v>
      </c>
      <c r="AL124" s="865">
        <v>0</v>
      </c>
      <c r="AM124" s="882">
        <v>0</v>
      </c>
      <c r="AN124" s="882">
        <v>0</v>
      </c>
      <c r="AO124" s="888" t="s">
        <v>401</v>
      </c>
    </row>
    <row r="125" spans="2:41">
      <c r="B125" s="437"/>
      <c r="C125" s="407">
        <v>21</v>
      </c>
      <c r="D125" s="408" t="s">
        <v>228</v>
      </c>
      <c r="E125" s="851" t="s">
        <v>311</v>
      </c>
      <c r="F125" s="855">
        <v>67.183202993325025</v>
      </c>
      <c r="G125" s="846">
        <v>6</v>
      </c>
      <c r="O125" s="437"/>
      <c r="P125" s="408" t="s">
        <v>228</v>
      </c>
      <c r="Q125" s="851" t="s">
        <v>311</v>
      </c>
      <c r="R125" s="865">
        <v>13558.045385029498</v>
      </c>
      <c r="S125" s="845">
        <v>7.643312210762355</v>
      </c>
      <c r="T125" s="845">
        <v>1</v>
      </c>
      <c r="U125" s="895">
        <v>5.6374735396607658E-4</v>
      </c>
      <c r="V125" s="865">
        <v>207593.7192811917</v>
      </c>
      <c r="W125" s="845">
        <v>105.38826302818175</v>
      </c>
      <c r="X125" s="845">
        <v>2</v>
      </c>
      <c r="Y125" s="895">
        <v>5.0766595151865025E-4</v>
      </c>
      <c r="Z125" s="865">
        <v>808.00261272924342</v>
      </c>
      <c r="AA125" s="845">
        <v>0.45550933492378748</v>
      </c>
      <c r="AB125" s="845">
        <v>1</v>
      </c>
      <c r="AC125" s="895">
        <v>5.6374735396607658E-4</v>
      </c>
      <c r="AD125" s="865">
        <v>1449.2938306052815</v>
      </c>
      <c r="AE125" s="845">
        <v>0.81703556212308681</v>
      </c>
      <c r="AF125" s="845">
        <v>1</v>
      </c>
      <c r="AG125" s="895">
        <v>5.6374735396607669E-4</v>
      </c>
      <c r="AH125" s="865">
        <v>6869.0088739051371</v>
      </c>
      <c r="AI125" s="845">
        <v>3.87238557703352</v>
      </c>
      <c r="AJ125" s="845">
        <v>1</v>
      </c>
      <c r="AK125" s="895">
        <v>5.6374735396607658E-4</v>
      </c>
      <c r="AL125" s="865">
        <v>9.4283495723293878E-2</v>
      </c>
      <c r="AM125" s="882">
        <v>5.3152071236678823E-5</v>
      </c>
      <c r="AN125" s="882">
        <v>1</v>
      </c>
      <c r="AO125" s="888">
        <v>5.6374735396607658E-4</v>
      </c>
    </row>
    <row r="126" spans="2:41">
      <c r="B126" s="437"/>
      <c r="C126" s="407">
        <v>22</v>
      </c>
      <c r="D126" s="408" t="s">
        <v>167</v>
      </c>
      <c r="E126" s="851" t="s">
        <v>312</v>
      </c>
      <c r="F126" s="855">
        <v>64.909360241211928</v>
      </c>
      <c r="G126" s="846">
        <v>7</v>
      </c>
      <c r="O126" s="437"/>
      <c r="P126" s="408" t="s">
        <v>167</v>
      </c>
      <c r="Q126" s="851" t="s">
        <v>312</v>
      </c>
      <c r="R126" s="865">
        <v>3394.741238420605</v>
      </c>
      <c r="S126" s="845">
        <v>1.9123677072966703</v>
      </c>
      <c r="T126" s="845">
        <v>1</v>
      </c>
      <c r="U126" s="895">
        <v>5.6333239354242938E-4</v>
      </c>
      <c r="V126" s="865">
        <v>28726.145946945733</v>
      </c>
      <c r="W126" s="845">
        <v>47.287575284613112</v>
      </c>
      <c r="X126" s="845">
        <v>1</v>
      </c>
      <c r="Y126" s="895">
        <v>1.6461510490111849E-3</v>
      </c>
      <c r="Z126" s="865">
        <v>154782.69596138143</v>
      </c>
      <c r="AA126" s="845">
        <v>87.194630282198816</v>
      </c>
      <c r="AB126" s="845">
        <v>1</v>
      </c>
      <c r="AC126" s="895">
        <v>5.6333577691368062E-4</v>
      </c>
      <c r="AD126" s="865">
        <v>1658.8322945411085</v>
      </c>
      <c r="AE126" s="845">
        <v>1.0133671983899364</v>
      </c>
      <c r="AF126" s="845">
        <v>1</v>
      </c>
      <c r="AG126" s="895">
        <v>6.1089189167870008E-4</v>
      </c>
      <c r="AH126" s="865">
        <v>1256834.116270778</v>
      </c>
      <c r="AI126" s="845">
        <v>716.73933914494842</v>
      </c>
      <c r="AJ126" s="845">
        <v>1</v>
      </c>
      <c r="AK126" s="895">
        <v>5.702736183448181E-4</v>
      </c>
      <c r="AL126" s="865">
        <v>678907.2556670804</v>
      </c>
      <c r="AM126" s="882">
        <v>382.4504493282584</v>
      </c>
      <c r="AN126" s="882">
        <v>1</v>
      </c>
      <c r="AO126" s="888">
        <v>5.6333239354242927E-4</v>
      </c>
    </row>
    <row r="127" spans="2:41">
      <c r="B127" s="437"/>
      <c r="C127" s="407">
        <v>23</v>
      </c>
      <c r="D127" s="408" t="s">
        <v>168</v>
      </c>
      <c r="E127" s="851" t="s">
        <v>313</v>
      </c>
      <c r="F127" s="855">
        <v>5.3826168440887523</v>
      </c>
      <c r="G127" s="846">
        <v>5</v>
      </c>
      <c r="O127" s="437"/>
      <c r="P127" s="408" t="s">
        <v>168</v>
      </c>
      <c r="Q127" s="851" t="s">
        <v>313</v>
      </c>
      <c r="R127" s="865">
        <v>4.178934089508374</v>
      </c>
      <c r="S127" s="845">
        <v>2.3558629952110791E-3</v>
      </c>
      <c r="T127" s="845">
        <v>1</v>
      </c>
      <c r="U127" s="895">
        <v>5.637473443588655E-4</v>
      </c>
      <c r="V127" s="865">
        <v>18821.183920570693</v>
      </c>
      <c r="W127" s="845">
        <v>26.192518901867331</v>
      </c>
      <c r="X127" s="845">
        <v>2</v>
      </c>
      <c r="Y127" s="895">
        <v>1.3916509722451682E-3</v>
      </c>
      <c r="Z127" s="865">
        <v>0</v>
      </c>
      <c r="AA127" s="845">
        <v>0</v>
      </c>
      <c r="AB127" s="845">
        <v>0</v>
      </c>
      <c r="AC127" s="895" t="s">
        <v>401</v>
      </c>
      <c r="AD127" s="865">
        <v>5143.5267522482063</v>
      </c>
      <c r="AE127" s="845">
        <v>2.899649547218706</v>
      </c>
      <c r="AF127" s="845">
        <v>1</v>
      </c>
      <c r="AG127" s="895">
        <v>5.6374734435886539E-4</v>
      </c>
      <c r="AH127" s="865">
        <v>14182.026966347157</v>
      </c>
      <c r="AI127" s="845">
        <v>7.9950800399040265</v>
      </c>
      <c r="AJ127" s="845">
        <v>1</v>
      </c>
      <c r="AK127" s="895">
        <v>5.6374734435886539E-4</v>
      </c>
      <c r="AL127" s="865">
        <v>1717.3103079752882</v>
      </c>
      <c r="AM127" s="882">
        <v>802.59362360149339</v>
      </c>
      <c r="AN127" s="882">
        <v>2</v>
      </c>
      <c r="AO127" s="888">
        <v>0.46735503762727232</v>
      </c>
    </row>
    <row r="128" spans="2:41">
      <c r="B128" s="437"/>
      <c r="C128" s="407">
        <v>24</v>
      </c>
      <c r="D128" s="408" t="s">
        <v>169</v>
      </c>
      <c r="E128" s="851" t="s">
        <v>314</v>
      </c>
      <c r="F128" s="855">
        <v>21.355502628554255</v>
      </c>
      <c r="G128" s="846">
        <v>7</v>
      </c>
      <c r="O128" s="437"/>
      <c r="P128" s="408" t="s">
        <v>169</v>
      </c>
      <c r="Q128" s="851" t="s">
        <v>314</v>
      </c>
      <c r="R128" s="865">
        <v>39.786886179770086</v>
      </c>
      <c r="S128" s="845">
        <v>2.2429851141644207E-2</v>
      </c>
      <c r="T128" s="845">
        <v>1</v>
      </c>
      <c r="U128" s="895">
        <v>5.6374985064925286E-4</v>
      </c>
      <c r="V128" s="865">
        <v>45199.408769902642</v>
      </c>
      <c r="W128" s="845">
        <v>25.481159943467141</v>
      </c>
      <c r="X128" s="845">
        <v>1</v>
      </c>
      <c r="Y128" s="895">
        <v>5.6374985064925275E-4</v>
      </c>
      <c r="Z128" s="865">
        <v>11398.611958779826</v>
      </c>
      <c r="AA128" s="845">
        <v>6.4259657893709123</v>
      </c>
      <c r="AB128" s="845">
        <v>1</v>
      </c>
      <c r="AC128" s="895">
        <v>5.6374985064925264E-4</v>
      </c>
      <c r="AD128" s="865">
        <v>6228.9414686570262</v>
      </c>
      <c r="AE128" s="845">
        <v>3.5115648226583351</v>
      </c>
      <c r="AF128" s="845">
        <v>1</v>
      </c>
      <c r="AG128" s="895">
        <v>5.6374985064925264E-4</v>
      </c>
      <c r="AH128" s="865">
        <v>368.47077367598104</v>
      </c>
      <c r="AI128" s="845">
        <v>0.20772534362844894</v>
      </c>
      <c r="AJ128" s="845">
        <v>1</v>
      </c>
      <c r="AK128" s="895">
        <v>5.6374985064925275E-4</v>
      </c>
      <c r="AL128" s="865">
        <v>158.74565697989101</v>
      </c>
      <c r="AM128" s="882">
        <v>8.949284041363105E-2</v>
      </c>
      <c r="AN128" s="882">
        <v>1</v>
      </c>
      <c r="AO128" s="888">
        <v>5.6374985064925264E-4</v>
      </c>
    </row>
    <row r="129" spans="2:41">
      <c r="B129" s="437"/>
      <c r="C129" s="407">
        <v>25</v>
      </c>
      <c r="D129" s="408" t="s">
        <v>170</v>
      </c>
      <c r="E129" s="851" t="s">
        <v>315</v>
      </c>
      <c r="F129" s="855">
        <v>26.283339708687798</v>
      </c>
      <c r="G129" s="846">
        <v>6</v>
      </c>
      <c r="O129" s="437"/>
      <c r="P129" s="408" t="s">
        <v>170</v>
      </c>
      <c r="Q129" s="851" t="s">
        <v>315</v>
      </c>
      <c r="R129" s="865">
        <v>18.842839094949426</v>
      </c>
      <c r="S129" s="845">
        <v>1.0622600499959146E-2</v>
      </c>
      <c r="T129" s="845">
        <v>1</v>
      </c>
      <c r="U129" s="895">
        <v>5.6374734435886539E-4</v>
      </c>
      <c r="V129" s="865">
        <v>5093.8392042280639</v>
      </c>
      <c r="W129" s="845">
        <v>2.8716383239746475</v>
      </c>
      <c r="X129" s="845">
        <v>1</v>
      </c>
      <c r="Y129" s="895">
        <v>5.637473443588655E-4</v>
      </c>
      <c r="Z129" s="865">
        <v>157.54775184434951</v>
      </c>
      <c r="AA129" s="845">
        <v>8.8817126711961583E-2</v>
      </c>
      <c r="AB129" s="845">
        <v>1</v>
      </c>
      <c r="AC129" s="895">
        <v>5.637473443588655E-4</v>
      </c>
      <c r="AD129" s="865">
        <v>3728.8204297683192</v>
      </c>
      <c r="AE129" s="845">
        <v>2.1021126148729734</v>
      </c>
      <c r="AF129" s="845">
        <v>1</v>
      </c>
      <c r="AG129" s="895">
        <v>5.637473443588655E-4</v>
      </c>
      <c r="AH129" s="865">
        <v>659.39751513893123</v>
      </c>
      <c r="AI129" s="845">
        <v>0.37173359803640726</v>
      </c>
      <c r="AJ129" s="845">
        <v>1</v>
      </c>
      <c r="AK129" s="895">
        <v>5.637473443588655E-4</v>
      </c>
      <c r="AL129" s="865">
        <v>96.964231450766519</v>
      </c>
      <c r="AM129" s="882">
        <v>5.4663327978168003E-2</v>
      </c>
      <c r="AN129" s="882">
        <v>1</v>
      </c>
      <c r="AO129" s="888">
        <v>5.6374734435886539E-4</v>
      </c>
    </row>
    <row r="130" spans="2:41">
      <c r="B130" s="437"/>
      <c r="C130" s="407">
        <v>26</v>
      </c>
      <c r="D130" s="408" t="s">
        <v>171</v>
      </c>
      <c r="E130" s="851" t="s">
        <v>316</v>
      </c>
      <c r="F130" s="855">
        <v>66.035955089813342</v>
      </c>
      <c r="G130" s="846">
        <v>8</v>
      </c>
      <c r="O130" s="437"/>
      <c r="P130" s="408" t="s">
        <v>171</v>
      </c>
      <c r="Q130" s="851" t="s">
        <v>316</v>
      </c>
      <c r="R130" s="865">
        <v>3.5420038520100179</v>
      </c>
      <c r="S130" s="845">
        <v>1.9917696623382732E-3</v>
      </c>
      <c r="T130" s="845">
        <v>1</v>
      </c>
      <c r="U130" s="895">
        <v>5.6232848567004884E-4</v>
      </c>
      <c r="V130" s="865">
        <v>6052.6337627713365</v>
      </c>
      <c r="W130" s="845">
        <v>3.4035683781346155</v>
      </c>
      <c r="X130" s="845">
        <v>1</v>
      </c>
      <c r="Y130" s="895">
        <v>5.6232848567004884E-4</v>
      </c>
      <c r="Z130" s="865">
        <v>155.70471833243491</v>
      </c>
      <c r="AA130" s="845">
        <v>8.7557198471559627E-2</v>
      </c>
      <c r="AB130" s="845">
        <v>1</v>
      </c>
      <c r="AC130" s="895">
        <v>5.6232848567004895E-4</v>
      </c>
      <c r="AD130" s="865">
        <v>1475.0141685354188</v>
      </c>
      <c r="AE130" s="845">
        <v>0.82944248373438823</v>
      </c>
      <c r="AF130" s="845">
        <v>1</v>
      </c>
      <c r="AG130" s="895">
        <v>5.6232848567004884E-4</v>
      </c>
      <c r="AH130" s="865">
        <v>513.16551807921235</v>
      </c>
      <c r="AI130" s="845">
        <v>0.29973932369205203</v>
      </c>
      <c r="AJ130" s="845">
        <v>1</v>
      </c>
      <c r="AK130" s="895">
        <v>5.8409872279412231E-4</v>
      </c>
      <c r="AL130" s="865">
        <v>0</v>
      </c>
      <c r="AM130" s="882">
        <v>0</v>
      </c>
      <c r="AN130" s="882">
        <v>0</v>
      </c>
      <c r="AO130" s="888" t="s">
        <v>401</v>
      </c>
    </row>
    <row r="131" spans="2:41">
      <c r="B131" s="437"/>
      <c r="C131" s="407">
        <v>27</v>
      </c>
      <c r="D131" s="408" t="s">
        <v>172</v>
      </c>
      <c r="E131" s="851" t="s">
        <v>317</v>
      </c>
      <c r="F131" s="855">
        <v>66.086036594550009</v>
      </c>
      <c r="G131" s="846">
        <v>8</v>
      </c>
      <c r="O131" s="437"/>
      <c r="P131" s="408" t="s">
        <v>172</v>
      </c>
      <c r="Q131" s="851" t="s">
        <v>317</v>
      </c>
      <c r="R131" s="865">
        <v>1.272340803945929</v>
      </c>
      <c r="S131" s="845">
        <v>7.622664077293473E-4</v>
      </c>
      <c r="T131" s="845">
        <v>1</v>
      </c>
      <c r="U131" s="895">
        <v>5.9910552688817291E-4</v>
      </c>
      <c r="V131" s="865">
        <v>886.40830529776213</v>
      </c>
      <c r="W131" s="845">
        <v>0.53105211478346814</v>
      </c>
      <c r="X131" s="845">
        <v>1</v>
      </c>
      <c r="Y131" s="895">
        <v>5.991055268881728E-4</v>
      </c>
      <c r="Z131" s="865">
        <v>19.577631080071267</v>
      </c>
      <c r="AA131" s="845">
        <v>1.1729066983448366E-2</v>
      </c>
      <c r="AB131" s="845">
        <v>1</v>
      </c>
      <c r="AC131" s="895">
        <v>5.9910552688817291E-4</v>
      </c>
      <c r="AD131" s="865">
        <v>761.88073285563087</v>
      </c>
      <c r="AE131" s="845">
        <v>0.45644695788342005</v>
      </c>
      <c r="AF131" s="845">
        <v>1</v>
      </c>
      <c r="AG131" s="895">
        <v>5.9910552688817291E-4</v>
      </c>
      <c r="AH131" s="865">
        <v>15.18101200052141</v>
      </c>
      <c r="AI131" s="845">
        <v>9.0950281932680541E-3</v>
      </c>
      <c r="AJ131" s="845">
        <v>1</v>
      </c>
      <c r="AK131" s="895">
        <v>5.9910552688817291E-4</v>
      </c>
      <c r="AL131" s="865">
        <v>0</v>
      </c>
      <c r="AM131" s="882">
        <v>0</v>
      </c>
      <c r="AN131" s="882">
        <v>0</v>
      </c>
      <c r="AO131" s="888" t="s">
        <v>401</v>
      </c>
    </row>
    <row r="132" spans="2:41">
      <c r="B132" s="437"/>
      <c r="C132" s="407">
        <v>28</v>
      </c>
      <c r="D132" s="408" t="s">
        <v>173</v>
      </c>
      <c r="E132" s="851" t="s">
        <v>318</v>
      </c>
      <c r="F132" s="855">
        <v>29.50279767209684</v>
      </c>
      <c r="G132" s="846">
        <v>9</v>
      </c>
      <c r="O132" s="437"/>
      <c r="P132" s="408" t="s">
        <v>173</v>
      </c>
      <c r="Q132" s="851" t="s">
        <v>318</v>
      </c>
      <c r="R132" s="865">
        <v>2.1715497484484074</v>
      </c>
      <c r="S132" s="845">
        <v>1.2242054038309521E-3</v>
      </c>
      <c r="T132" s="845">
        <v>1</v>
      </c>
      <c r="U132" s="895">
        <v>5.637473443588655E-4</v>
      </c>
      <c r="V132" s="865">
        <v>4778.6663918635268</v>
      </c>
      <c r="W132" s="845">
        <v>2.6939604879900245</v>
      </c>
      <c r="X132" s="845">
        <v>1</v>
      </c>
      <c r="Y132" s="895">
        <v>5.6374734435886539E-4</v>
      </c>
      <c r="Z132" s="865">
        <v>10512.713615544151</v>
      </c>
      <c r="AA132" s="845">
        <v>5.9265143827683024</v>
      </c>
      <c r="AB132" s="845">
        <v>1</v>
      </c>
      <c r="AC132" s="895">
        <v>5.637473443588655E-4</v>
      </c>
      <c r="AD132" s="865">
        <v>12430.787860403365</v>
      </c>
      <c r="AE132" s="845">
        <v>7.00782364459082</v>
      </c>
      <c r="AF132" s="845">
        <v>1</v>
      </c>
      <c r="AG132" s="895">
        <v>5.6374734435886539E-4</v>
      </c>
      <c r="AH132" s="865">
        <v>0</v>
      </c>
      <c r="AI132" s="845">
        <v>0</v>
      </c>
      <c r="AJ132" s="845">
        <v>0</v>
      </c>
      <c r="AK132" s="895" t="s">
        <v>401</v>
      </c>
      <c r="AL132" s="865">
        <v>0</v>
      </c>
      <c r="AM132" s="882">
        <v>0</v>
      </c>
      <c r="AN132" s="882">
        <v>0</v>
      </c>
      <c r="AO132" s="888" t="s">
        <v>401</v>
      </c>
    </row>
    <row r="133" spans="2:41">
      <c r="B133" s="437"/>
      <c r="C133" s="407">
        <v>29</v>
      </c>
      <c r="D133" s="408" t="s">
        <v>174</v>
      </c>
      <c r="E133" s="851" t="s">
        <v>319</v>
      </c>
      <c r="F133" s="855">
        <v>49.734683069428208</v>
      </c>
      <c r="G133" s="846">
        <v>7</v>
      </c>
      <c r="O133" s="437"/>
      <c r="P133" s="408" t="s">
        <v>174</v>
      </c>
      <c r="Q133" s="851" t="s">
        <v>319</v>
      </c>
      <c r="R133" s="865">
        <v>2.0786296935372515E-2</v>
      </c>
      <c r="S133" s="845">
        <v>1.1718219696371079E-5</v>
      </c>
      <c r="T133" s="845">
        <v>1</v>
      </c>
      <c r="U133" s="895">
        <v>5.637473443588655E-4</v>
      </c>
      <c r="V133" s="865">
        <v>3935.7251024173929</v>
      </c>
      <c r="W133" s="845">
        <v>2.2187545746143291</v>
      </c>
      <c r="X133" s="845">
        <v>1</v>
      </c>
      <c r="Y133" s="895">
        <v>5.637473443588655E-4</v>
      </c>
      <c r="Z133" s="865">
        <v>178.31348353963691</v>
      </c>
      <c r="AA133" s="845">
        <v>0.10052375280884857</v>
      </c>
      <c r="AB133" s="845">
        <v>1</v>
      </c>
      <c r="AC133" s="895">
        <v>5.6374734435886539E-4</v>
      </c>
      <c r="AD133" s="865">
        <v>453.99048616730909</v>
      </c>
      <c r="AE133" s="845">
        <v>0.25593593094101075</v>
      </c>
      <c r="AF133" s="845">
        <v>1</v>
      </c>
      <c r="AG133" s="895">
        <v>5.637473443588655E-4</v>
      </c>
      <c r="AH133" s="865">
        <v>7.130383120827454</v>
      </c>
      <c r="AI133" s="845">
        <v>4.0197345486277566E-3</v>
      </c>
      <c r="AJ133" s="845">
        <v>1</v>
      </c>
      <c r="AK133" s="895">
        <v>5.637473443588655E-4</v>
      </c>
      <c r="AL133" s="865">
        <v>0</v>
      </c>
      <c r="AM133" s="882">
        <v>0</v>
      </c>
      <c r="AN133" s="882">
        <v>0</v>
      </c>
      <c r="AO133" s="888" t="s">
        <v>401</v>
      </c>
    </row>
    <row r="134" spans="2:41">
      <c r="B134" s="437"/>
      <c r="C134" s="407">
        <v>30</v>
      </c>
      <c r="D134" s="408" t="s">
        <v>175</v>
      </c>
      <c r="E134" s="851" t="s">
        <v>320</v>
      </c>
      <c r="F134" s="855">
        <v>3.3058855299595797</v>
      </c>
      <c r="G134" s="846">
        <v>4</v>
      </c>
      <c r="O134" s="437"/>
      <c r="P134" s="408" t="s">
        <v>175</v>
      </c>
      <c r="Q134" s="851" t="s">
        <v>320</v>
      </c>
      <c r="R134" s="866">
        <v>0</v>
      </c>
      <c r="S134" s="902">
        <v>0</v>
      </c>
      <c r="T134" s="902">
        <v>0</v>
      </c>
      <c r="U134" s="898" t="s">
        <v>401</v>
      </c>
      <c r="V134" s="866">
        <v>330.61550729491864</v>
      </c>
      <c r="W134" s="902">
        <v>0.18638361424136951</v>
      </c>
      <c r="X134" s="902">
        <v>1</v>
      </c>
      <c r="Y134" s="898">
        <v>5.637473443588655E-4</v>
      </c>
      <c r="Z134" s="866">
        <v>120.38433327888714</v>
      </c>
      <c r="AA134" s="902">
        <v>6.7866348188385217E-2</v>
      </c>
      <c r="AB134" s="902">
        <v>1</v>
      </c>
      <c r="AC134" s="898">
        <v>5.637473443588655E-4</v>
      </c>
      <c r="AD134" s="866">
        <v>782.49816631276997</v>
      </c>
      <c r="AE134" s="902">
        <v>0.44113126322450591</v>
      </c>
      <c r="AF134" s="902">
        <v>1</v>
      </c>
      <c r="AG134" s="898">
        <v>5.637473443588655E-4</v>
      </c>
      <c r="AH134" s="866">
        <v>0</v>
      </c>
      <c r="AI134" s="902">
        <v>0</v>
      </c>
      <c r="AJ134" s="902">
        <v>0</v>
      </c>
      <c r="AK134" s="898" t="s">
        <v>401</v>
      </c>
      <c r="AL134" s="866">
        <v>0</v>
      </c>
      <c r="AM134" s="885">
        <v>0</v>
      </c>
      <c r="AN134" s="885">
        <v>0</v>
      </c>
      <c r="AO134" s="891" t="s">
        <v>401</v>
      </c>
    </row>
    <row r="135" spans="2:41">
      <c r="B135" s="437"/>
      <c r="C135" s="407">
        <v>31</v>
      </c>
      <c r="D135" s="408" t="s">
        <v>176</v>
      </c>
      <c r="E135" s="851" t="s">
        <v>321</v>
      </c>
      <c r="F135" s="855">
        <v>1272.9216191967114</v>
      </c>
      <c r="G135" s="846">
        <v>7</v>
      </c>
      <c r="O135" s="437"/>
      <c r="P135" s="408" t="s">
        <v>176</v>
      </c>
      <c r="Q135" s="851" t="s">
        <v>321</v>
      </c>
      <c r="R135" s="866">
        <v>305.95717754254866</v>
      </c>
      <c r="S135" s="902">
        <v>0.17248254632714571</v>
      </c>
      <c r="T135" s="902">
        <v>1</v>
      </c>
      <c r="U135" s="898">
        <v>5.6374734435886539E-4</v>
      </c>
      <c r="V135" s="866">
        <v>57297.083101118107</v>
      </c>
      <c r="W135" s="902">
        <v>32.301078437764559</v>
      </c>
      <c r="X135" s="902">
        <v>1</v>
      </c>
      <c r="Y135" s="898">
        <v>5.6374734435886539E-4</v>
      </c>
      <c r="Z135" s="866">
        <v>4355.8877351925757</v>
      </c>
      <c r="AA135" s="902">
        <v>2.4556201430401674</v>
      </c>
      <c r="AB135" s="902">
        <v>1</v>
      </c>
      <c r="AC135" s="898">
        <v>5.6374734435886539E-4</v>
      </c>
      <c r="AD135" s="866">
        <v>19592.241042195648</v>
      </c>
      <c r="AE135" s="902">
        <v>11.045073857576567</v>
      </c>
      <c r="AF135" s="902">
        <v>1</v>
      </c>
      <c r="AG135" s="898">
        <v>5.6374734435886539E-4</v>
      </c>
      <c r="AH135" s="866">
        <v>155986.21303925838</v>
      </c>
      <c r="AI135" s="902">
        <v>87.936813357478144</v>
      </c>
      <c r="AJ135" s="902">
        <v>1</v>
      </c>
      <c r="AK135" s="898">
        <v>5.637473443588655E-4</v>
      </c>
      <c r="AL135" s="866">
        <v>296.87020620055824</v>
      </c>
      <c r="AM135" s="885">
        <v>0.16735979036483351</v>
      </c>
      <c r="AN135" s="885">
        <v>1</v>
      </c>
      <c r="AO135" s="891">
        <v>5.637473443588655E-4</v>
      </c>
    </row>
    <row r="136" spans="2:41">
      <c r="B136" s="437"/>
      <c r="C136" s="407">
        <v>32</v>
      </c>
      <c r="D136" s="408" t="s">
        <v>229</v>
      </c>
      <c r="E136" s="851" t="s">
        <v>322</v>
      </c>
      <c r="F136" s="855">
        <v>7.4370392931604314</v>
      </c>
      <c r="G136" s="846">
        <v>7</v>
      </c>
      <c r="O136" s="437"/>
      <c r="P136" s="408" t="s">
        <v>229</v>
      </c>
      <c r="Q136" s="851" t="s">
        <v>322</v>
      </c>
      <c r="R136" s="865">
        <v>0</v>
      </c>
      <c r="S136" s="845">
        <v>0</v>
      </c>
      <c r="T136" s="845">
        <v>0</v>
      </c>
      <c r="U136" s="895" t="s">
        <v>401</v>
      </c>
      <c r="V136" s="865">
        <v>1569.4316968557184</v>
      </c>
      <c r="W136" s="845">
        <v>0.88476295125503923</v>
      </c>
      <c r="X136" s="845">
        <v>1</v>
      </c>
      <c r="Y136" s="895">
        <v>5.637473443588655E-4</v>
      </c>
      <c r="Z136" s="865">
        <v>879.74174666561657</v>
      </c>
      <c r="AA136" s="845">
        <v>0.49595207340437114</v>
      </c>
      <c r="AB136" s="845">
        <v>1</v>
      </c>
      <c r="AC136" s="895">
        <v>5.637473443588655E-4</v>
      </c>
      <c r="AD136" s="865">
        <v>82.011038525928058</v>
      </c>
      <c r="AE136" s="845">
        <v>4.6233505177104547E-2</v>
      </c>
      <c r="AF136" s="845">
        <v>1</v>
      </c>
      <c r="AG136" s="895">
        <v>5.637473443588655E-4</v>
      </c>
      <c r="AH136" s="865">
        <v>0</v>
      </c>
      <c r="AI136" s="845">
        <v>0</v>
      </c>
      <c r="AJ136" s="845">
        <v>0</v>
      </c>
      <c r="AK136" s="895" t="s">
        <v>401</v>
      </c>
      <c r="AL136" s="865">
        <v>0</v>
      </c>
      <c r="AM136" s="882">
        <v>0</v>
      </c>
      <c r="AN136" s="882">
        <v>0</v>
      </c>
      <c r="AO136" s="888" t="s">
        <v>401</v>
      </c>
    </row>
    <row r="137" spans="2:41">
      <c r="B137" s="435"/>
      <c r="C137" s="422"/>
      <c r="D137" s="445" t="s">
        <v>413</v>
      </c>
      <c r="E137" s="847" t="s">
        <v>715</v>
      </c>
      <c r="F137" s="854">
        <v>21.7514</v>
      </c>
      <c r="G137" s="842">
        <v>1</v>
      </c>
      <c r="O137" s="435"/>
      <c r="P137" s="445" t="s">
        <v>413</v>
      </c>
      <c r="Q137" s="847" t="s">
        <v>715</v>
      </c>
      <c r="R137" s="1042">
        <v>144137.34122830693</v>
      </c>
      <c r="S137" s="1043">
        <v>81.257043340405659</v>
      </c>
      <c r="T137" s="1043">
        <v>0</v>
      </c>
      <c r="U137" s="1044">
        <v>5.6374734435886561E-4</v>
      </c>
      <c r="V137" s="1042">
        <v>514214.21768242528</v>
      </c>
      <c r="W137" s="1043">
        <v>297.280649500273</v>
      </c>
      <c r="X137" s="1043">
        <v>0</v>
      </c>
      <c r="Y137" s="1044">
        <v>5.7812607912733998E-4</v>
      </c>
      <c r="Z137" s="1042">
        <v>638.36367220596708</v>
      </c>
      <c r="AA137" s="1043">
        <v>0.35987582494128723</v>
      </c>
      <c r="AB137" s="1043">
        <v>0</v>
      </c>
      <c r="AC137" s="1044">
        <v>5.637473443588655E-4</v>
      </c>
      <c r="AD137" s="1042">
        <v>4.5185276376518209</v>
      </c>
      <c r="AE137" s="1043">
        <v>2.547307956138352E-3</v>
      </c>
      <c r="AF137" s="1043">
        <v>0</v>
      </c>
      <c r="AG137" s="1044">
        <v>5.637473443588655E-4</v>
      </c>
      <c r="AH137" s="1042">
        <v>6.0039091056214859</v>
      </c>
      <c r="AI137" s="1043">
        <v>3.3846878140661235E-3</v>
      </c>
      <c r="AJ137" s="1043">
        <v>0</v>
      </c>
      <c r="AK137" s="1044">
        <v>5.6374734435886539E-4</v>
      </c>
      <c r="AL137" s="1042">
        <v>743787.32538575784</v>
      </c>
      <c r="AM137" s="1043">
        <v>419.30812945400424</v>
      </c>
      <c r="AN137" s="1045">
        <v>0</v>
      </c>
      <c r="AO137" s="1046">
        <v>5.6374734435886528E-4</v>
      </c>
    </row>
    <row r="138" spans="2:41">
      <c r="B138" s="437" t="s">
        <v>323</v>
      </c>
      <c r="C138" s="407">
        <v>33</v>
      </c>
      <c r="D138" s="408" t="s">
        <v>716</v>
      </c>
      <c r="E138" s="851" t="s">
        <v>327</v>
      </c>
      <c r="F138" s="855">
        <v>12.469399999999998</v>
      </c>
      <c r="G138" s="846">
        <v>7</v>
      </c>
      <c r="O138" s="437" t="s">
        <v>323</v>
      </c>
      <c r="P138" s="408" t="s">
        <v>716</v>
      </c>
      <c r="Q138" s="851" t="s">
        <v>327</v>
      </c>
      <c r="R138" s="865">
        <v>144017.71898700192</v>
      </c>
      <c r="S138" s="845">
        <v>81.189606619543696</v>
      </c>
      <c r="T138" s="845">
        <v>1</v>
      </c>
      <c r="U138" s="895">
        <v>5.637473443588655E-4</v>
      </c>
      <c r="V138" s="865">
        <v>53958.082996146011</v>
      </c>
      <c r="W138" s="845">
        <v>37.812475846006805</v>
      </c>
      <c r="X138" s="845">
        <v>2</v>
      </c>
      <c r="Y138" s="895">
        <v>7.0077500434379003E-4</v>
      </c>
      <c r="Z138" s="865">
        <v>631.86290176805778</v>
      </c>
      <c r="AA138" s="845">
        <v>0.35621103287062922</v>
      </c>
      <c r="AB138" s="845">
        <v>1</v>
      </c>
      <c r="AC138" s="895">
        <v>5.6374734435886539E-4</v>
      </c>
      <c r="AD138" s="865">
        <v>4.2474955163174481</v>
      </c>
      <c r="AE138" s="845">
        <v>2.3945143175001494E-3</v>
      </c>
      <c r="AF138" s="845">
        <v>1</v>
      </c>
      <c r="AG138" s="895">
        <v>5.6374734435886539E-4</v>
      </c>
      <c r="AH138" s="865">
        <v>6.0039091056214859</v>
      </c>
      <c r="AI138" s="845">
        <v>3.3846878140661235E-3</v>
      </c>
      <c r="AJ138" s="845">
        <v>1</v>
      </c>
      <c r="AK138" s="895">
        <v>5.6374734435886539E-4</v>
      </c>
      <c r="AL138" s="865">
        <v>737499.60212696262</v>
      </c>
      <c r="AM138" s="882">
        <v>415.76344216479504</v>
      </c>
      <c r="AN138" s="882">
        <v>1</v>
      </c>
      <c r="AO138" s="888">
        <v>5.6374734435886539E-4</v>
      </c>
    </row>
    <row r="139" spans="2:41">
      <c r="B139" s="437" t="s">
        <v>326</v>
      </c>
      <c r="C139" s="407">
        <v>34</v>
      </c>
      <c r="D139" s="408" t="s">
        <v>717</v>
      </c>
      <c r="E139" s="851" t="s">
        <v>329</v>
      </c>
      <c r="F139" s="855">
        <v>0.46499999999999997</v>
      </c>
      <c r="G139" s="846">
        <v>2</v>
      </c>
      <c r="O139" s="437" t="s">
        <v>326</v>
      </c>
      <c r="P139" s="408" t="s">
        <v>717</v>
      </c>
      <c r="Q139" s="851" t="s">
        <v>329</v>
      </c>
      <c r="R139" s="865">
        <v>0</v>
      </c>
      <c r="S139" s="845">
        <v>0</v>
      </c>
      <c r="T139" s="845">
        <v>0</v>
      </c>
      <c r="U139" s="895" t="s">
        <v>401</v>
      </c>
      <c r="V139" s="865">
        <v>212.27792851083214</v>
      </c>
      <c r="W139" s="845">
        <v>0.11967111846398271</v>
      </c>
      <c r="X139" s="845">
        <v>1</v>
      </c>
      <c r="Y139" s="895">
        <v>5.6374734435886539E-4</v>
      </c>
      <c r="Z139" s="865">
        <v>0</v>
      </c>
      <c r="AA139" s="845">
        <v>0</v>
      </c>
      <c r="AB139" s="845">
        <v>0</v>
      </c>
      <c r="AC139" s="895" t="s">
        <v>401</v>
      </c>
      <c r="AD139" s="865">
        <v>0</v>
      </c>
      <c r="AE139" s="845">
        <v>0</v>
      </c>
      <c r="AF139" s="845">
        <v>0</v>
      </c>
      <c r="AG139" s="895" t="s">
        <v>401</v>
      </c>
      <c r="AH139" s="865">
        <v>0</v>
      </c>
      <c r="AI139" s="845">
        <v>0</v>
      </c>
      <c r="AJ139" s="845">
        <v>0</v>
      </c>
      <c r="AK139" s="895" t="s">
        <v>401</v>
      </c>
      <c r="AL139" s="865">
        <v>0</v>
      </c>
      <c r="AM139" s="882">
        <v>0</v>
      </c>
      <c r="AN139" s="882">
        <v>0</v>
      </c>
      <c r="AO139" s="888" t="s">
        <v>401</v>
      </c>
    </row>
    <row r="140" spans="2:41">
      <c r="B140" s="437" t="s">
        <v>328</v>
      </c>
      <c r="C140" s="407">
        <v>35</v>
      </c>
      <c r="D140" s="408" t="s">
        <v>718</v>
      </c>
      <c r="E140" s="851" t="s">
        <v>330</v>
      </c>
      <c r="F140" s="855">
        <v>0</v>
      </c>
      <c r="G140" s="846">
        <v>0</v>
      </c>
      <c r="O140" s="437" t="s">
        <v>328</v>
      </c>
      <c r="P140" s="408" t="s">
        <v>718</v>
      </c>
      <c r="Q140" s="851" t="s">
        <v>330</v>
      </c>
      <c r="R140" s="865">
        <v>0</v>
      </c>
      <c r="S140" s="845">
        <v>0</v>
      </c>
      <c r="T140" s="845">
        <v>0</v>
      </c>
      <c r="U140" s="895" t="s">
        <v>401</v>
      </c>
      <c r="V140" s="865">
        <v>805.86</v>
      </c>
      <c r="W140" s="845">
        <v>0.45430143492503527</v>
      </c>
      <c r="X140" s="845">
        <v>1</v>
      </c>
      <c r="Y140" s="895">
        <v>5.6374734435886539E-4</v>
      </c>
      <c r="Z140" s="865">
        <v>0</v>
      </c>
      <c r="AA140" s="845">
        <v>0</v>
      </c>
      <c r="AB140" s="845">
        <v>0</v>
      </c>
      <c r="AC140" s="895" t="s">
        <v>401</v>
      </c>
      <c r="AD140" s="865">
        <v>0</v>
      </c>
      <c r="AE140" s="845">
        <v>0</v>
      </c>
      <c r="AF140" s="845">
        <v>0</v>
      </c>
      <c r="AG140" s="895" t="s">
        <v>401</v>
      </c>
      <c r="AH140" s="865">
        <v>0</v>
      </c>
      <c r="AI140" s="845">
        <v>0</v>
      </c>
      <c r="AJ140" s="845">
        <v>0</v>
      </c>
      <c r="AK140" s="895" t="s">
        <v>401</v>
      </c>
      <c r="AL140" s="865">
        <v>52</v>
      </c>
      <c r="AM140" s="882">
        <v>2.9314861906661004E-2</v>
      </c>
      <c r="AN140" s="882">
        <v>1</v>
      </c>
      <c r="AO140" s="888">
        <v>5.637473443588655E-4</v>
      </c>
    </row>
    <row r="141" spans="2:41">
      <c r="B141" s="437"/>
      <c r="C141" s="407">
        <v>36</v>
      </c>
      <c r="D141" s="408" t="s">
        <v>182</v>
      </c>
      <c r="E141" s="851" t="s">
        <v>719</v>
      </c>
      <c r="F141" s="855">
        <v>0.183</v>
      </c>
      <c r="G141" s="846">
        <v>4</v>
      </c>
      <c r="O141" s="437"/>
      <c r="P141" s="408" t="s">
        <v>182</v>
      </c>
      <c r="Q141" s="851" t="s">
        <v>719</v>
      </c>
      <c r="R141" s="865">
        <v>0</v>
      </c>
      <c r="S141" s="845">
        <v>0</v>
      </c>
      <c r="T141" s="845">
        <v>0</v>
      </c>
      <c r="U141" s="895" t="s">
        <v>401</v>
      </c>
      <c r="V141" s="865">
        <v>200727.11814664432</v>
      </c>
      <c r="W141" s="845">
        <v>113.15937979597896</v>
      </c>
      <c r="X141" s="845">
        <v>1</v>
      </c>
      <c r="Y141" s="895">
        <v>5.6374734435886539E-4</v>
      </c>
      <c r="Z141" s="865">
        <v>6.5007704379093179</v>
      </c>
      <c r="AA141" s="845">
        <v>3.6647920706579969E-3</v>
      </c>
      <c r="AB141" s="845">
        <v>1</v>
      </c>
      <c r="AC141" s="895">
        <v>5.637473443588655E-4</v>
      </c>
      <c r="AD141" s="865">
        <v>0.2710321213343731</v>
      </c>
      <c r="AE141" s="845">
        <v>1.5279363863820262E-4</v>
      </c>
      <c r="AF141" s="845">
        <v>1</v>
      </c>
      <c r="AG141" s="895">
        <v>5.6374734435886539E-4</v>
      </c>
      <c r="AH141" s="865">
        <v>0</v>
      </c>
      <c r="AI141" s="845">
        <v>0</v>
      </c>
      <c r="AJ141" s="845">
        <v>0</v>
      </c>
      <c r="AK141" s="895" t="s">
        <v>401</v>
      </c>
      <c r="AL141" s="865">
        <v>0</v>
      </c>
      <c r="AM141" s="882">
        <v>0</v>
      </c>
      <c r="AN141" s="882">
        <v>0</v>
      </c>
      <c r="AO141" s="888" t="s">
        <v>401</v>
      </c>
    </row>
    <row r="142" spans="2:41">
      <c r="B142" s="437"/>
      <c r="C142" s="407">
        <v>37</v>
      </c>
      <c r="D142" s="408" t="s">
        <v>183</v>
      </c>
      <c r="E142" s="851" t="s">
        <v>720</v>
      </c>
      <c r="F142" s="855">
        <v>8.6339999999999986</v>
      </c>
      <c r="G142" s="846">
        <v>3</v>
      </c>
      <c r="O142" s="437"/>
      <c r="P142" s="408" t="s">
        <v>183</v>
      </c>
      <c r="Q142" s="851" t="s">
        <v>720</v>
      </c>
      <c r="R142" s="865">
        <v>119.62224130501183</v>
      </c>
      <c r="S142" s="845">
        <v>6.7436720861955804E-2</v>
      </c>
      <c r="T142" s="845">
        <v>1</v>
      </c>
      <c r="U142" s="895">
        <v>5.637473443588655E-4</v>
      </c>
      <c r="V142" s="865">
        <v>258510.87861112409</v>
      </c>
      <c r="W142" s="845">
        <v>145.73482130489825</v>
      </c>
      <c r="X142" s="845">
        <v>1</v>
      </c>
      <c r="Y142" s="895">
        <v>5.637473443588655E-4</v>
      </c>
      <c r="Z142" s="865">
        <v>0</v>
      </c>
      <c r="AA142" s="845">
        <v>0</v>
      </c>
      <c r="AB142" s="845">
        <v>0</v>
      </c>
      <c r="AC142" s="895" t="s">
        <v>401</v>
      </c>
      <c r="AD142" s="865">
        <v>0</v>
      </c>
      <c r="AE142" s="845">
        <v>0</v>
      </c>
      <c r="AF142" s="845">
        <v>0</v>
      </c>
      <c r="AG142" s="895" t="s">
        <v>401</v>
      </c>
      <c r="AH142" s="865">
        <v>0</v>
      </c>
      <c r="AI142" s="845">
        <v>0</v>
      </c>
      <c r="AJ142" s="845">
        <v>0</v>
      </c>
      <c r="AK142" s="895" t="s">
        <v>401</v>
      </c>
      <c r="AL142" s="865">
        <v>6235.723258795173</v>
      </c>
      <c r="AM142" s="882">
        <v>3.515372427302589</v>
      </c>
      <c r="AN142" s="882">
        <v>1</v>
      </c>
      <c r="AO142" s="888">
        <v>5.6374734435886539E-4</v>
      </c>
    </row>
    <row r="143" spans="2:41">
      <c r="B143" s="446"/>
      <c r="C143" s="422"/>
      <c r="D143" s="423" t="s">
        <v>415</v>
      </c>
      <c r="E143" s="847" t="s">
        <v>721</v>
      </c>
      <c r="F143" s="854">
        <v>3.2529954816513804</v>
      </c>
      <c r="G143" s="842">
        <v>3</v>
      </c>
      <c r="O143" s="446"/>
      <c r="P143" s="423" t="s">
        <v>415</v>
      </c>
      <c r="Q143" s="847" t="s">
        <v>721</v>
      </c>
      <c r="R143" s="862">
        <v>0</v>
      </c>
      <c r="S143" s="840">
        <v>0</v>
      </c>
      <c r="T143" s="840">
        <v>0</v>
      </c>
      <c r="U143" s="896" t="s">
        <v>401</v>
      </c>
      <c r="V143" s="862">
        <v>17.31698925246603</v>
      </c>
      <c r="W143" s="840">
        <v>9.7624067033687395E-3</v>
      </c>
      <c r="X143" s="840">
        <v>1</v>
      </c>
      <c r="Y143" s="896">
        <v>5.637473443588655E-4</v>
      </c>
      <c r="Z143" s="862">
        <v>0</v>
      </c>
      <c r="AA143" s="840">
        <v>0</v>
      </c>
      <c r="AB143" s="840">
        <v>0</v>
      </c>
      <c r="AC143" s="896" t="s">
        <v>401</v>
      </c>
      <c r="AD143" s="862">
        <v>0</v>
      </c>
      <c r="AE143" s="840">
        <v>0</v>
      </c>
      <c r="AF143" s="840">
        <v>0</v>
      </c>
      <c r="AG143" s="896" t="s">
        <v>401</v>
      </c>
      <c r="AH143" s="862">
        <v>0</v>
      </c>
      <c r="AI143" s="840">
        <v>0</v>
      </c>
      <c r="AJ143" s="840">
        <v>0</v>
      </c>
      <c r="AK143" s="896" t="s">
        <v>401</v>
      </c>
      <c r="AL143" s="862">
        <v>0</v>
      </c>
      <c r="AM143" s="883">
        <v>0</v>
      </c>
      <c r="AN143" s="883">
        <v>0</v>
      </c>
      <c r="AO143" s="889" t="s">
        <v>401</v>
      </c>
    </row>
    <row r="144" spans="2:41">
      <c r="B144" s="437"/>
      <c r="C144" s="407">
        <v>38</v>
      </c>
      <c r="D144" s="408" t="s">
        <v>416</v>
      </c>
      <c r="E144" s="851" t="s">
        <v>335</v>
      </c>
      <c r="F144" s="855">
        <v>0.18</v>
      </c>
      <c r="G144" s="846">
        <v>1</v>
      </c>
      <c r="O144" s="437"/>
      <c r="P144" s="408" t="s">
        <v>416</v>
      </c>
      <c r="Q144" s="851" t="s">
        <v>335</v>
      </c>
      <c r="R144" s="865">
        <v>0</v>
      </c>
      <c r="S144" s="845">
        <v>0</v>
      </c>
      <c r="T144" s="845">
        <v>0</v>
      </c>
      <c r="U144" s="895" t="s">
        <v>401</v>
      </c>
      <c r="V144" s="865">
        <v>0</v>
      </c>
      <c r="W144" s="845">
        <v>0</v>
      </c>
      <c r="X144" s="845">
        <v>0</v>
      </c>
      <c r="Y144" s="895" t="s">
        <v>401</v>
      </c>
      <c r="Z144" s="865">
        <v>0</v>
      </c>
      <c r="AA144" s="845">
        <v>0</v>
      </c>
      <c r="AB144" s="845">
        <v>0</v>
      </c>
      <c r="AC144" s="895" t="s">
        <v>401</v>
      </c>
      <c r="AD144" s="865">
        <v>0</v>
      </c>
      <c r="AE144" s="845">
        <v>0</v>
      </c>
      <c r="AF144" s="845">
        <v>0</v>
      </c>
      <c r="AG144" s="895" t="s">
        <v>401</v>
      </c>
      <c r="AH144" s="865">
        <v>0</v>
      </c>
      <c r="AI144" s="845">
        <v>0</v>
      </c>
      <c r="AJ144" s="845">
        <v>0</v>
      </c>
      <c r="AK144" s="895" t="s">
        <v>401</v>
      </c>
      <c r="AL144" s="865">
        <v>0</v>
      </c>
      <c r="AM144" s="882">
        <v>0</v>
      </c>
      <c r="AN144" s="882">
        <v>0</v>
      </c>
      <c r="AO144" s="888" t="s">
        <v>401</v>
      </c>
    </row>
    <row r="145" spans="2:41">
      <c r="B145" s="437" t="s">
        <v>722</v>
      </c>
      <c r="C145" s="407">
        <v>39</v>
      </c>
      <c r="D145" s="408" t="s">
        <v>417</v>
      </c>
      <c r="E145" s="851" t="s">
        <v>336</v>
      </c>
      <c r="F145" s="855">
        <v>0.20100000000000001</v>
      </c>
      <c r="G145" s="846">
        <v>1</v>
      </c>
      <c r="O145" s="437" t="s">
        <v>722</v>
      </c>
      <c r="P145" s="408" t="s">
        <v>417</v>
      </c>
      <c r="Q145" s="851" t="s">
        <v>336</v>
      </c>
      <c r="R145" s="865">
        <v>0</v>
      </c>
      <c r="S145" s="845">
        <v>0</v>
      </c>
      <c r="T145" s="845">
        <v>0</v>
      </c>
      <c r="U145" s="895" t="s">
        <v>401</v>
      </c>
      <c r="V145" s="865">
        <v>0</v>
      </c>
      <c r="W145" s="845">
        <v>0</v>
      </c>
      <c r="X145" s="845">
        <v>0</v>
      </c>
      <c r="Y145" s="895" t="s">
        <v>401</v>
      </c>
      <c r="Z145" s="865">
        <v>0</v>
      </c>
      <c r="AA145" s="845">
        <v>0</v>
      </c>
      <c r="AB145" s="845">
        <v>0</v>
      </c>
      <c r="AC145" s="895" t="s">
        <v>401</v>
      </c>
      <c r="AD145" s="865">
        <v>0</v>
      </c>
      <c r="AE145" s="845">
        <v>0</v>
      </c>
      <c r="AF145" s="845">
        <v>0</v>
      </c>
      <c r="AG145" s="895" t="s">
        <v>401</v>
      </c>
      <c r="AH145" s="865">
        <v>0</v>
      </c>
      <c r="AI145" s="845">
        <v>0</v>
      </c>
      <c r="AJ145" s="845">
        <v>0</v>
      </c>
      <c r="AK145" s="895" t="s">
        <v>401</v>
      </c>
      <c r="AL145" s="865">
        <v>0</v>
      </c>
      <c r="AM145" s="882">
        <v>0</v>
      </c>
      <c r="AN145" s="882">
        <v>0</v>
      </c>
      <c r="AO145" s="888" t="s">
        <v>401</v>
      </c>
    </row>
    <row r="146" spans="2:41">
      <c r="B146" s="437"/>
      <c r="C146" s="407">
        <v>40</v>
      </c>
      <c r="D146" s="408" t="s">
        <v>418</v>
      </c>
      <c r="E146" s="851" t="s">
        <v>337</v>
      </c>
      <c r="F146" s="855">
        <v>0</v>
      </c>
      <c r="G146" s="846">
        <v>0</v>
      </c>
      <c r="O146" s="437"/>
      <c r="P146" s="408" t="s">
        <v>418</v>
      </c>
      <c r="Q146" s="851" t="s">
        <v>337</v>
      </c>
      <c r="R146" s="865">
        <v>0</v>
      </c>
      <c r="S146" s="845">
        <v>0</v>
      </c>
      <c r="T146" s="845">
        <v>0</v>
      </c>
      <c r="U146" s="895" t="s">
        <v>401</v>
      </c>
      <c r="V146" s="865">
        <v>0</v>
      </c>
      <c r="W146" s="845">
        <v>0</v>
      </c>
      <c r="X146" s="845">
        <v>0</v>
      </c>
      <c r="Y146" s="895" t="s">
        <v>401</v>
      </c>
      <c r="Z146" s="865">
        <v>0</v>
      </c>
      <c r="AA146" s="845">
        <v>0</v>
      </c>
      <c r="AB146" s="845">
        <v>0</v>
      </c>
      <c r="AC146" s="895" t="s">
        <v>401</v>
      </c>
      <c r="AD146" s="865">
        <v>0</v>
      </c>
      <c r="AE146" s="845">
        <v>0</v>
      </c>
      <c r="AF146" s="845">
        <v>0</v>
      </c>
      <c r="AG146" s="895" t="s">
        <v>401</v>
      </c>
      <c r="AH146" s="865">
        <v>0</v>
      </c>
      <c r="AI146" s="845">
        <v>0</v>
      </c>
      <c r="AJ146" s="845">
        <v>0</v>
      </c>
      <c r="AK146" s="895" t="s">
        <v>401</v>
      </c>
      <c r="AL146" s="865">
        <v>0</v>
      </c>
      <c r="AM146" s="882">
        <v>0</v>
      </c>
      <c r="AN146" s="882">
        <v>0</v>
      </c>
      <c r="AO146" s="888" t="s">
        <v>401</v>
      </c>
    </row>
    <row r="147" spans="2:41">
      <c r="B147" s="437"/>
      <c r="C147" s="407">
        <v>41</v>
      </c>
      <c r="D147" s="408" t="s">
        <v>419</v>
      </c>
      <c r="E147" s="851" t="s">
        <v>338</v>
      </c>
      <c r="F147" s="855">
        <v>0</v>
      </c>
      <c r="G147" s="846">
        <v>0</v>
      </c>
      <c r="O147" s="437"/>
      <c r="P147" s="408" t="s">
        <v>419</v>
      </c>
      <c r="Q147" s="851" t="s">
        <v>338</v>
      </c>
      <c r="R147" s="865">
        <v>0</v>
      </c>
      <c r="S147" s="845">
        <v>0</v>
      </c>
      <c r="T147" s="845">
        <v>0</v>
      </c>
      <c r="U147" s="895" t="s">
        <v>401</v>
      </c>
      <c r="V147" s="865">
        <v>0</v>
      </c>
      <c r="W147" s="845">
        <v>0</v>
      </c>
      <c r="X147" s="845">
        <v>0</v>
      </c>
      <c r="Y147" s="895" t="s">
        <v>401</v>
      </c>
      <c r="Z147" s="865">
        <v>0</v>
      </c>
      <c r="AA147" s="845">
        <v>0</v>
      </c>
      <c r="AB147" s="845">
        <v>0</v>
      </c>
      <c r="AC147" s="895" t="s">
        <v>401</v>
      </c>
      <c r="AD147" s="865">
        <v>0</v>
      </c>
      <c r="AE147" s="845">
        <v>0</v>
      </c>
      <c r="AF147" s="845">
        <v>0</v>
      </c>
      <c r="AG147" s="895" t="s">
        <v>401</v>
      </c>
      <c r="AH147" s="865">
        <v>0</v>
      </c>
      <c r="AI147" s="845">
        <v>0</v>
      </c>
      <c r="AJ147" s="845">
        <v>0</v>
      </c>
      <c r="AK147" s="895" t="s">
        <v>401</v>
      </c>
      <c r="AL147" s="865">
        <v>0</v>
      </c>
      <c r="AM147" s="882">
        <v>0</v>
      </c>
      <c r="AN147" s="882">
        <v>0</v>
      </c>
      <c r="AO147" s="888" t="s">
        <v>401</v>
      </c>
    </row>
    <row r="148" spans="2:41">
      <c r="B148" s="437"/>
      <c r="C148" s="407">
        <v>42</v>
      </c>
      <c r="D148" s="408" t="s">
        <v>420</v>
      </c>
      <c r="E148" s="851" t="s">
        <v>339</v>
      </c>
      <c r="F148" s="855">
        <v>0</v>
      </c>
      <c r="G148" s="846">
        <v>0</v>
      </c>
      <c r="O148" s="437"/>
      <c r="P148" s="408" t="s">
        <v>420</v>
      </c>
      <c r="Q148" s="851" t="s">
        <v>339</v>
      </c>
      <c r="R148" s="865">
        <v>0</v>
      </c>
      <c r="S148" s="845">
        <v>0</v>
      </c>
      <c r="T148" s="845">
        <v>0</v>
      </c>
      <c r="U148" s="895" t="s">
        <v>401</v>
      </c>
      <c r="V148" s="865">
        <v>0</v>
      </c>
      <c r="W148" s="845">
        <v>0</v>
      </c>
      <c r="X148" s="845">
        <v>0</v>
      </c>
      <c r="Y148" s="895" t="s">
        <v>401</v>
      </c>
      <c r="Z148" s="865">
        <v>0</v>
      </c>
      <c r="AA148" s="845">
        <v>0</v>
      </c>
      <c r="AB148" s="845">
        <v>0</v>
      </c>
      <c r="AC148" s="895" t="s">
        <v>401</v>
      </c>
      <c r="AD148" s="865">
        <v>0</v>
      </c>
      <c r="AE148" s="845">
        <v>0</v>
      </c>
      <c r="AF148" s="845">
        <v>0</v>
      </c>
      <c r="AG148" s="895" t="s">
        <v>401</v>
      </c>
      <c r="AH148" s="865">
        <v>0</v>
      </c>
      <c r="AI148" s="845">
        <v>0</v>
      </c>
      <c r="AJ148" s="845">
        <v>0</v>
      </c>
      <c r="AK148" s="895" t="s">
        <v>401</v>
      </c>
      <c r="AL148" s="865">
        <v>0</v>
      </c>
      <c r="AM148" s="882">
        <v>0</v>
      </c>
      <c r="AN148" s="882">
        <v>0</v>
      </c>
      <c r="AO148" s="888" t="s">
        <v>401</v>
      </c>
    </row>
    <row r="149" spans="2:41">
      <c r="B149" s="435"/>
      <c r="C149" s="422"/>
      <c r="D149" s="423" t="s">
        <v>421</v>
      </c>
      <c r="E149" s="847" t="s">
        <v>723</v>
      </c>
      <c r="F149" s="854">
        <v>34.741409011156691</v>
      </c>
      <c r="G149" s="842">
        <v>7</v>
      </c>
      <c r="O149" s="435"/>
      <c r="P149" s="423" t="s">
        <v>421</v>
      </c>
      <c r="Q149" s="847" t="s">
        <v>723</v>
      </c>
      <c r="R149" s="862">
        <v>5.7905639131106295</v>
      </c>
      <c r="S149" s="840">
        <v>3.2644150283563976E-3</v>
      </c>
      <c r="T149" s="840">
        <v>1</v>
      </c>
      <c r="U149" s="896">
        <v>5.637473443588655E-4</v>
      </c>
      <c r="V149" s="862">
        <v>4413.5938145386963</v>
      </c>
      <c r="W149" s="840">
        <v>2.488151792024905</v>
      </c>
      <c r="X149" s="840">
        <v>1</v>
      </c>
      <c r="Y149" s="896">
        <v>5.637473443588655E-4</v>
      </c>
      <c r="Z149" s="862">
        <v>13.465612255043361</v>
      </c>
      <c r="AA149" s="840">
        <v>7.5912031489468882E-3</v>
      </c>
      <c r="AB149" s="840">
        <v>1</v>
      </c>
      <c r="AC149" s="896">
        <v>5.6374734435886539E-4</v>
      </c>
      <c r="AD149" s="862">
        <v>48.628485534939827</v>
      </c>
      <c r="AE149" s="840">
        <v>2.741417958051583E-2</v>
      </c>
      <c r="AF149" s="840">
        <v>1</v>
      </c>
      <c r="AG149" s="896">
        <v>5.637473443588655E-4</v>
      </c>
      <c r="AH149" s="862">
        <v>21.624336256590702</v>
      </c>
      <c r="AI149" s="840">
        <v>1.2190662138176137E-2</v>
      </c>
      <c r="AJ149" s="840">
        <v>1</v>
      </c>
      <c r="AK149" s="896">
        <v>5.6374734435886539E-4</v>
      </c>
      <c r="AL149" s="862">
        <v>0</v>
      </c>
      <c r="AM149" s="883">
        <v>0</v>
      </c>
      <c r="AN149" s="883">
        <v>0</v>
      </c>
      <c r="AO149" s="889" t="s">
        <v>401</v>
      </c>
    </row>
    <row r="150" spans="2:41">
      <c r="B150" s="437" t="s">
        <v>724</v>
      </c>
      <c r="C150" s="407">
        <v>43</v>
      </c>
      <c r="D150" s="408" t="s">
        <v>191</v>
      </c>
      <c r="E150" s="851" t="s">
        <v>342</v>
      </c>
      <c r="F150" s="855">
        <v>6.0000000000000001E-3</v>
      </c>
      <c r="G150" s="846">
        <v>1</v>
      </c>
      <c r="O150" s="437" t="s">
        <v>724</v>
      </c>
      <c r="P150" s="408" t="s">
        <v>191</v>
      </c>
      <c r="Q150" s="851" t="s">
        <v>342</v>
      </c>
      <c r="R150" s="865">
        <v>0</v>
      </c>
      <c r="S150" s="845">
        <v>0</v>
      </c>
      <c r="T150" s="845">
        <v>0</v>
      </c>
      <c r="U150" s="895" t="s">
        <v>401</v>
      </c>
      <c r="V150" s="865">
        <v>0</v>
      </c>
      <c r="W150" s="845">
        <v>0</v>
      </c>
      <c r="X150" s="845">
        <v>0</v>
      </c>
      <c r="Y150" s="895" t="s">
        <v>401</v>
      </c>
      <c r="Z150" s="865">
        <v>0</v>
      </c>
      <c r="AA150" s="845">
        <v>0</v>
      </c>
      <c r="AB150" s="845">
        <v>0</v>
      </c>
      <c r="AC150" s="895" t="s">
        <v>401</v>
      </c>
      <c r="AD150" s="865">
        <v>0</v>
      </c>
      <c r="AE150" s="845">
        <v>0</v>
      </c>
      <c r="AF150" s="845">
        <v>0</v>
      </c>
      <c r="AG150" s="895" t="s">
        <v>401</v>
      </c>
      <c r="AH150" s="865">
        <v>0</v>
      </c>
      <c r="AI150" s="845">
        <v>0</v>
      </c>
      <c r="AJ150" s="845">
        <v>0</v>
      </c>
      <c r="AK150" s="895" t="s">
        <v>401</v>
      </c>
      <c r="AL150" s="865">
        <v>0</v>
      </c>
      <c r="AM150" s="882">
        <v>0</v>
      </c>
      <c r="AN150" s="882">
        <v>0</v>
      </c>
      <c r="AO150" s="888" t="s">
        <v>401</v>
      </c>
    </row>
    <row r="151" spans="2:41">
      <c r="B151" s="437" t="s">
        <v>423</v>
      </c>
      <c r="C151" s="407">
        <v>44</v>
      </c>
      <c r="D151" s="408" t="s">
        <v>192</v>
      </c>
      <c r="E151" s="851" t="s">
        <v>343</v>
      </c>
      <c r="F151" s="855">
        <v>0</v>
      </c>
      <c r="G151" s="846">
        <v>0</v>
      </c>
      <c r="O151" s="437" t="s">
        <v>423</v>
      </c>
      <c r="P151" s="408" t="s">
        <v>192</v>
      </c>
      <c r="Q151" s="851" t="s">
        <v>343</v>
      </c>
      <c r="R151" s="865">
        <v>0</v>
      </c>
      <c r="S151" s="845">
        <v>0</v>
      </c>
      <c r="T151" s="845">
        <v>0</v>
      </c>
      <c r="U151" s="895" t="s">
        <v>401</v>
      </c>
      <c r="V151" s="865">
        <v>0</v>
      </c>
      <c r="W151" s="845">
        <v>0</v>
      </c>
      <c r="X151" s="845">
        <v>0</v>
      </c>
      <c r="Y151" s="895" t="s">
        <v>401</v>
      </c>
      <c r="Z151" s="865">
        <v>0</v>
      </c>
      <c r="AA151" s="845">
        <v>0</v>
      </c>
      <c r="AB151" s="845">
        <v>0</v>
      </c>
      <c r="AC151" s="895" t="s">
        <v>401</v>
      </c>
      <c r="AD151" s="865">
        <v>0</v>
      </c>
      <c r="AE151" s="845">
        <v>0</v>
      </c>
      <c r="AF151" s="845">
        <v>0</v>
      </c>
      <c r="AG151" s="895" t="s">
        <v>401</v>
      </c>
      <c r="AH151" s="865">
        <v>0</v>
      </c>
      <c r="AI151" s="845">
        <v>0</v>
      </c>
      <c r="AJ151" s="845">
        <v>0</v>
      </c>
      <c r="AK151" s="895" t="s">
        <v>401</v>
      </c>
      <c r="AL151" s="865">
        <v>0</v>
      </c>
      <c r="AM151" s="882">
        <v>0</v>
      </c>
      <c r="AN151" s="882">
        <v>0</v>
      </c>
      <c r="AO151" s="888" t="s">
        <v>401</v>
      </c>
    </row>
    <row r="152" spans="2:41">
      <c r="B152" s="437"/>
      <c r="C152" s="407">
        <v>45</v>
      </c>
      <c r="D152" s="408" t="s">
        <v>193</v>
      </c>
      <c r="E152" s="851" t="s">
        <v>344</v>
      </c>
      <c r="F152" s="855">
        <v>2.1000000000000001E-2</v>
      </c>
      <c r="G152" s="846">
        <v>1</v>
      </c>
      <c r="O152" s="437"/>
      <c r="P152" s="408" t="s">
        <v>193</v>
      </c>
      <c r="Q152" s="851" t="s">
        <v>344</v>
      </c>
      <c r="R152" s="865">
        <v>0</v>
      </c>
      <c r="S152" s="845">
        <v>0</v>
      </c>
      <c r="T152" s="845">
        <v>0</v>
      </c>
      <c r="U152" s="895" t="s">
        <v>401</v>
      </c>
      <c r="V152" s="865">
        <v>0</v>
      </c>
      <c r="W152" s="845">
        <v>0</v>
      </c>
      <c r="X152" s="845">
        <v>0</v>
      </c>
      <c r="Y152" s="895" t="s">
        <v>401</v>
      </c>
      <c r="Z152" s="865">
        <v>0</v>
      </c>
      <c r="AA152" s="845">
        <v>0</v>
      </c>
      <c r="AB152" s="845">
        <v>0</v>
      </c>
      <c r="AC152" s="895" t="s">
        <v>401</v>
      </c>
      <c r="AD152" s="865">
        <v>0</v>
      </c>
      <c r="AE152" s="845">
        <v>0</v>
      </c>
      <c r="AF152" s="845">
        <v>0</v>
      </c>
      <c r="AG152" s="895" t="s">
        <v>401</v>
      </c>
      <c r="AH152" s="865">
        <v>0</v>
      </c>
      <c r="AI152" s="845">
        <v>0</v>
      </c>
      <c r="AJ152" s="845">
        <v>0</v>
      </c>
      <c r="AK152" s="895" t="s">
        <v>401</v>
      </c>
      <c r="AL152" s="865">
        <v>0</v>
      </c>
      <c r="AM152" s="882">
        <v>0</v>
      </c>
      <c r="AN152" s="882">
        <v>0</v>
      </c>
      <c r="AO152" s="888" t="s">
        <v>401</v>
      </c>
    </row>
    <row r="153" spans="2:41">
      <c r="B153" s="437"/>
      <c r="C153" s="407">
        <v>46</v>
      </c>
      <c r="D153" s="408" t="s">
        <v>424</v>
      </c>
      <c r="E153" s="851"/>
      <c r="F153" s="855">
        <v>8.2000000000000003E-2</v>
      </c>
      <c r="G153" s="846">
        <v>1</v>
      </c>
      <c r="O153" s="437"/>
      <c r="P153" s="408" t="s">
        <v>424</v>
      </c>
      <c r="Q153" s="851"/>
      <c r="R153" s="865">
        <v>0</v>
      </c>
      <c r="S153" s="845">
        <v>0</v>
      </c>
      <c r="T153" s="845">
        <v>0</v>
      </c>
      <c r="U153" s="895" t="s">
        <v>401</v>
      </c>
      <c r="V153" s="865">
        <v>0</v>
      </c>
      <c r="W153" s="845">
        <v>0</v>
      </c>
      <c r="X153" s="845">
        <v>0</v>
      </c>
      <c r="Y153" s="895" t="s">
        <v>401</v>
      </c>
      <c r="Z153" s="865">
        <v>0</v>
      </c>
      <c r="AA153" s="845">
        <v>0</v>
      </c>
      <c r="AB153" s="845">
        <v>0</v>
      </c>
      <c r="AC153" s="895" t="s">
        <v>401</v>
      </c>
      <c r="AD153" s="865">
        <v>0</v>
      </c>
      <c r="AE153" s="845">
        <v>0</v>
      </c>
      <c r="AF153" s="845">
        <v>0</v>
      </c>
      <c r="AG153" s="895" t="s">
        <v>401</v>
      </c>
      <c r="AH153" s="865">
        <v>0</v>
      </c>
      <c r="AI153" s="845">
        <v>0</v>
      </c>
      <c r="AJ153" s="845">
        <v>0</v>
      </c>
      <c r="AK153" s="895" t="s">
        <v>401</v>
      </c>
      <c r="AL153" s="865">
        <v>0</v>
      </c>
      <c r="AM153" s="882">
        <v>0</v>
      </c>
      <c r="AN153" s="882">
        <v>0</v>
      </c>
      <c r="AO153" s="888" t="s">
        <v>401</v>
      </c>
    </row>
    <row r="154" spans="2:41">
      <c r="B154" s="435"/>
      <c r="C154" s="422"/>
      <c r="D154" s="423" t="s">
        <v>425</v>
      </c>
      <c r="E154" s="847" t="s">
        <v>725</v>
      </c>
      <c r="F154" s="854">
        <v>3372.5754004270398</v>
      </c>
      <c r="G154" s="842">
        <v>10</v>
      </c>
      <c r="O154" s="435"/>
      <c r="P154" s="423" t="s">
        <v>425</v>
      </c>
      <c r="Q154" s="847" t="s">
        <v>725</v>
      </c>
      <c r="R154" s="862">
        <v>194.50973811724023</v>
      </c>
      <c r="S154" s="840">
        <v>0.11844810163944784</v>
      </c>
      <c r="T154" s="840">
        <v>1</v>
      </c>
      <c r="U154" s="896">
        <v>6.0895718016983579E-4</v>
      </c>
      <c r="V154" s="862">
        <v>69814.183011562302</v>
      </c>
      <c r="W154" s="840">
        <v>5.5028510862363005</v>
      </c>
      <c r="X154" s="840">
        <v>1</v>
      </c>
      <c r="Y154" s="896">
        <v>7.8821391998885727E-5</v>
      </c>
      <c r="Z154" s="862">
        <v>425.46739568004625</v>
      </c>
      <c r="AA154" s="840">
        <v>0.24731551745212901</v>
      </c>
      <c r="AB154" s="840">
        <v>1</v>
      </c>
      <c r="AC154" s="896">
        <v>5.8127959971370304E-4</v>
      </c>
      <c r="AD154" s="862">
        <v>2505.571708959998</v>
      </c>
      <c r="AE154" s="840">
        <v>1.4311667711585119</v>
      </c>
      <c r="AF154" s="840">
        <v>1</v>
      </c>
      <c r="AG154" s="896">
        <v>5.7119369844439792E-4</v>
      </c>
      <c r="AH154" s="862">
        <v>16801.452298931097</v>
      </c>
      <c r="AI154" s="840">
        <v>0</v>
      </c>
      <c r="AJ154" s="840">
        <v>0</v>
      </c>
      <c r="AK154" s="896">
        <v>0</v>
      </c>
      <c r="AL154" s="862">
        <v>0</v>
      </c>
      <c r="AM154" s="883">
        <v>0</v>
      </c>
      <c r="AN154" s="883">
        <v>0</v>
      </c>
      <c r="AO154" s="889" t="s">
        <v>401</v>
      </c>
    </row>
    <row r="155" spans="2:41">
      <c r="B155" s="437"/>
      <c r="C155" s="447">
        <v>47</v>
      </c>
      <c r="D155" s="448" t="s">
        <v>196</v>
      </c>
      <c r="E155" s="851" t="s">
        <v>726</v>
      </c>
      <c r="F155" s="855">
        <v>0</v>
      </c>
      <c r="G155" s="846">
        <v>0</v>
      </c>
      <c r="O155" s="437"/>
      <c r="P155" s="448" t="s">
        <v>196</v>
      </c>
      <c r="Q155" s="851" t="s">
        <v>726</v>
      </c>
      <c r="R155" s="865">
        <v>0</v>
      </c>
      <c r="S155" s="845">
        <v>0</v>
      </c>
      <c r="T155" s="845">
        <v>0</v>
      </c>
      <c r="U155" s="895" t="s">
        <v>401</v>
      </c>
      <c r="V155" s="865">
        <v>0</v>
      </c>
      <c r="W155" s="845">
        <v>0</v>
      </c>
      <c r="X155" s="845">
        <v>0</v>
      </c>
      <c r="Y155" s="895" t="s">
        <v>401</v>
      </c>
      <c r="Z155" s="865">
        <v>0</v>
      </c>
      <c r="AA155" s="845">
        <v>0</v>
      </c>
      <c r="AB155" s="845">
        <v>0</v>
      </c>
      <c r="AC155" s="895" t="s">
        <v>401</v>
      </c>
      <c r="AD155" s="865">
        <v>0</v>
      </c>
      <c r="AE155" s="845">
        <v>0</v>
      </c>
      <c r="AF155" s="845">
        <v>0</v>
      </c>
      <c r="AG155" s="895" t="s">
        <v>401</v>
      </c>
      <c r="AH155" s="865">
        <v>0</v>
      </c>
      <c r="AI155" s="845">
        <v>0</v>
      </c>
      <c r="AJ155" s="845">
        <v>0</v>
      </c>
      <c r="AK155" s="895" t="s">
        <v>401</v>
      </c>
      <c r="AL155" s="865">
        <v>0</v>
      </c>
      <c r="AM155" s="882">
        <v>0</v>
      </c>
      <c r="AN155" s="882">
        <v>0</v>
      </c>
      <c r="AO155" s="888" t="s">
        <v>401</v>
      </c>
    </row>
    <row r="156" spans="2:41">
      <c r="B156" s="437"/>
      <c r="C156" s="449">
        <v>48</v>
      </c>
      <c r="D156" s="260" t="s">
        <v>727</v>
      </c>
      <c r="E156" s="851" t="s">
        <v>728</v>
      </c>
      <c r="F156" s="855">
        <v>0.57499999999999996</v>
      </c>
      <c r="G156" s="846">
        <v>1</v>
      </c>
      <c r="O156" s="437"/>
      <c r="P156" s="260" t="s">
        <v>727</v>
      </c>
      <c r="Q156" s="851" t="s">
        <v>728</v>
      </c>
      <c r="R156" s="865">
        <v>0</v>
      </c>
      <c r="S156" s="845">
        <v>0</v>
      </c>
      <c r="T156" s="845">
        <v>0</v>
      </c>
      <c r="U156" s="895" t="s">
        <v>401</v>
      </c>
      <c r="V156" s="865">
        <v>0</v>
      </c>
      <c r="W156" s="845">
        <v>0</v>
      </c>
      <c r="X156" s="845">
        <v>0</v>
      </c>
      <c r="Y156" s="895" t="s">
        <v>401</v>
      </c>
      <c r="Z156" s="865">
        <v>0</v>
      </c>
      <c r="AA156" s="845">
        <v>0</v>
      </c>
      <c r="AB156" s="845">
        <v>0</v>
      </c>
      <c r="AC156" s="895" t="s">
        <v>401</v>
      </c>
      <c r="AD156" s="865">
        <v>0</v>
      </c>
      <c r="AE156" s="845">
        <v>0</v>
      </c>
      <c r="AF156" s="845">
        <v>0</v>
      </c>
      <c r="AG156" s="895" t="s">
        <v>401</v>
      </c>
      <c r="AH156" s="865">
        <v>0</v>
      </c>
      <c r="AI156" s="845">
        <v>0</v>
      </c>
      <c r="AJ156" s="845">
        <v>0</v>
      </c>
      <c r="AK156" s="895" t="s">
        <v>401</v>
      </c>
      <c r="AL156" s="865">
        <v>0</v>
      </c>
      <c r="AM156" s="882">
        <v>0</v>
      </c>
      <c r="AN156" s="882">
        <v>0</v>
      </c>
      <c r="AO156" s="888" t="s">
        <v>401</v>
      </c>
    </row>
    <row r="157" spans="2:41">
      <c r="B157" s="406"/>
      <c r="C157" s="447">
        <v>49</v>
      </c>
      <c r="D157" s="450" t="s">
        <v>198</v>
      </c>
      <c r="E157" s="851" t="s">
        <v>729</v>
      </c>
      <c r="F157" s="855">
        <v>0</v>
      </c>
      <c r="G157" s="846">
        <v>0</v>
      </c>
      <c r="O157" s="406"/>
      <c r="P157" s="450" t="s">
        <v>198</v>
      </c>
      <c r="Q157" s="851" t="s">
        <v>729</v>
      </c>
      <c r="R157" s="865">
        <v>0</v>
      </c>
      <c r="S157" s="845">
        <v>0</v>
      </c>
      <c r="T157" s="845">
        <v>0</v>
      </c>
      <c r="U157" s="895" t="s">
        <v>401</v>
      </c>
      <c r="V157" s="865">
        <v>0</v>
      </c>
      <c r="W157" s="845">
        <v>0</v>
      </c>
      <c r="X157" s="845">
        <v>0</v>
      </c>
      <c r="Y157" s="895" t="s">
        <v>401</v>
      </c>
      <c r="Z157" s="865">
        <v>0</v>
      </c>
      <c r="AA157" s="845">
        <v>0</v>
      </c>
      <c r="AB157" s="845">
        <v>0</v>
      </c>
      <c r="AC157" s="895" t="s">
        <v>401</v>
      </c>
      <c r="AD157" s="865">
        <v>0</v>
      </c>
      <c r="AE157" s="845">
        <v>0</v>
      </c>
      <c r="AF157" s="845">
        <v>0</v>
      </c>
      <c r="AG157" s="895" t="s">
        <v>401</v>
      </c>
      <c r="AH157" s="865">
        <v>0</v>
      </c>
      <c r="AI157" s="845">
        <v>0</v>
      </c>
      <c r="AJ157" s="845">
        <v>0</v>
      </c>
      <c r="AK157" s="895" t="s">
        <v>401</v>
      </c>
      <c r="AL157" s="865">
        <v>0</v>
      </c>
      <c r="AM157" s="882">
        <v>0</v>
      </c>
      <c r="AN157" s="882">
        <v>0</v>
      </c>
      <c r="AO157" s="888" t="s">
        <v>401</v>
      </c>
    </row>
    <row r="158" spans="2:41">
      <c r="B158" s="406" t="s">
        <v>426</v>
      </c>
      <c r="C158" s="449">
        <v>50</v>
      </c>
      <c r="D158" s="408" t="s">
        <v>199</v>
      </c>
      <c r="E158" s="851" t="s">
        <v>730</v>
      </c>
      <c r="F158" s="855">
        <v>6.9169999999999998</v>
      </c>
      <c r="G158" s="846">
        <v>2</v>
      </c>
      <c r="O158" s="406" t="s">
        <v>426</v>
      </c>
      <c r="P158" s="408" t="s">
        <v>199</v>
      </c>
      <c r="Q158" s="851" t="s">
        <v>730</v>
      </c>
      <c r="R158" s="865">
        <v>0</v>
      </c>
      <c r="S158" s="845">
        <v>0</v>
      </c>
      <c r="T158" s="845">
        <v>0</v>
      </c>
      <c r="U158" s="895" t="s">
        <v>401</v>
      </c>
      <c r="V158" s="865">
        <v>0</v>
      </c>
      <c r="W158" s="845">
        <v>0</v>
      </c>
      <c r="X158" s="845">
        <v>0</v>
      </c>
      <c r="Y158" s="895" t="s">
        <v>401</v>
      </c>
      <c r="Z158" s="865">
        <v>0</v>
      </c>
      <c r="AA158" s="845">
        <v>0</v>
      </c>
      <c r="AB158" s="845">
        <v>0</v>
      </c>
      <c r="AC158" s="895" t="s">
        <v>401</v>
      </c>
      <c r="AD158" s="865">
        <v>0</v>
      </c>
      <c r="AE158" s="845">
        <v>0</v>
      </c>
      <c r="AF158" s="845">
        <v>0</v>
      </c>
      <c r="AG158" s="895" t="s">
        <v>401</v>
      </c>
      <c r="AH158" s="865">
        <v>0</v>
      </c>
      <c r="AI158" s="845">
        <v>0</v>
      </c>
      <c r="AJ158" s="845">
        <v>0</v>
      </c>
      <c r="AK158" s="895" t="s">
        <v>401</v>
      </c>
      <c r="AL158" s="865">
        <v>0</v>
      </c>
      <c r="AM158" s="882">
        <v>0</v>
      </c>
      <c r="AN158" s="882">
        <v>0</v>
      </c>
      <c r="AO158" s="888" t="s">
        <v>401</v>
      </c>
    </row>
    <row r="159" spans="2:41">
      <c r="B159" s="437" t="s">
        <v>731</v>
      </c>
      <c r="C159" s="447">
        <v>51</v>
      </c>
      <c r="D159" s="408" t="s">
        <v>732</v>
      </c>
      <c r="E159" s="851" t="s">
        <v>733</v>
      </c>
      <c r="F159" s="855">
        <v>2.3260000000000001</v>
      </c>
      <c r="G159" s="846">
        <v>1</v>
      </c>
      <c r="O159" s="437" t="s">
        <v>731</v>
      </c>
      <c r="P159" s="408" t="s">
        <v>732</v>
      </c>
      <c r="Q159" s="851" t="s">
        <v>733</v>
      </c>
      <c r="R159" s="865">
        <v>0</v>
      </c>
      <c r="S159" s="845">
        <v>0</v>
      </c>
      <c r="T159" s="845">
        <v>0</v>
      </c>
      <c r="U159" s="895" t="s">
        <v>401</v>
      </c>
      <c r="V159" s="865">
        <v>0</v>
      </c>
      <c r="W159" s="845">
        <v>0</v>
      </c>
      <c r="X159" s="845">
        <v>0</v>
      </c>
      <c r="Y159" s="895" t="s">
        <v>401</v>
      </c>
      <c r="Z159" s="865">
        <v>0</v>
      </c>
      <c r="AA159" s="845">
        <v>0</v>
      </c>
      <c r="AB159" s="845">
        <v>0</v>
      </c>
      <c r="AC159" s="895" t="s">
        <v>401</v>
      </c>
      <c r="AD159" s="865">
        <v>0</v>
      </c>
      <c r="AE159" s="845">
        <v>0</v>
      </c>
      <c r="AF159" s="845">
        <v>0</v>
      </c>
      <c r="AG159" s="895" t="s">
        <v>401</v>
      </c>
      <c r="AH159" s="865">
        <v>0</v>
      </c>
      <c r="AI159" s="845">
        <v>0</v>
      </c>
      <c r="AJ159" s="845">
        <v>0</v>
      </c>
      <c r="AK159" s="895" t="s">
        <v>401</v>
      </c>
      <c r="AL159" s="865">
        <v>0</v>
      </c>
      <c r="AM159" s="882">
        <v>0</v>
      </c>
      <c r="AN159" s="882">
        <v>0</v>
      </c>
      <c r="AO159" s="888" t="s">
        <v>401</v>
      </c>
    </row>
    <row r="160" spans="2:41">
      <c r="B160" s="437"/>
      <c r="C160" s="449">
        <v>52</v>
      </c>
      <c r="D160" s="408" t="s">
        <v>734</v>
      </c>
      <c r="E160" s="851" t="s">
        <v>735</v>
      </c>
      <c r="F160" s="855">
        <v>0</v>
      </c>
      <c r="G160" s="846">
        <v>0</v>
      </c>
      <c r="O160" s="437"/>
      <c r="P160" s="408" t="s">
        <v>734</v>
      </c>
      <c r="Q160" s="851" t="s">
        <v>735</v>
      </c>
      <c r="R160" s="865">
        <v>0</v>
      </c>
      <c r="S160" s="845">
        <v>0</v>
      </c>
      <c r="T160" s="845">
        <v>0</v>
      </c>
      <c r="U160" s="895" t="s">
        <v>401</v>
      </c>
      <c r="V160" s="865">
        <v>0</v>
      </c>
      <c r="W160" s="845">
        <v>0</v>
      </c>
      <c r="X160" s="845">
        <v>0</v>
      </c>
      <c r="Y160" s="895" t="s">
        <v>401</v>
      </c>
      <c r="Z160" s="865">
        <v>0</v>
      </c>
      <c r="AA160" s="845">
        <v>0</v>
      </c>
      <c r="AB160" s="845">
        <v>0</v>
      </c>
      <c r="AC160" s="895" t="s">
        <v>401</v>
      </c>
      <c r="AD160" s="865">
        <v>0</v>
      </c>
      <c r="AE160" s="845">
        <v>0</v>
      </c>
      <c r="AF160" s="845">
        <v>0</v>
      </c>
      <c r="AG160" s="895" t="s">
        <v>401</v>
      </c>
      <c r="AH160" s="865">
        <v>0</v>
      </c>
      <c r="AI160" s="845">
        <v>0</v>
      </c>
      <c r="AJ160" s="845">
        <v>0</v>
      </c>
      <c r="AK160" s="895" t="s">
        <v>401</v>
      </c>
      <c r="AL160" s="865">
        <v>0</v>
      </c>
      <c r="AM160" s="882">
        <v>0</v>
      </c>
      <c r="AN160" s="882">
        <v>0</v>
      </c>
      <c r="AO160" s="888" t="s">
        <v>401</v>
      </c>
    </row>
    <row r="161" spans="2:41">
      <c r="B161" s="437"/>
      <c r="C161" s="447">
        <v>53</v>
      </c>
      <c r="D161" s="408" t="s">
        <v>736</v>
      </c>
      <c r="E161" s="851" t="s">
        <v>737</v>
      </c>
      <c r="F161" s="855">
        <v>0</v>
      </c>
      <c r="G161" s="846">
        <v>0</v>
      </c>
      <c r="O161" s="437"/>
      <c r="P161" s="408" t="s">
        <v>736</v>
      </c>
      <c r="Q161" s="851" t="s">
        <v>737</v>
      </c>
      <c r="R161" s="865">
        <v>0</v>
      </c>
      <c r="S161" s="845">
        <v>0</v>
      </c>
      <c r="T161" s="845">
        <v>0</v>
      </c>
      <c r="U161" s="895" t="s">
        <v>401</v>
      </c>
      <c r="V161" s="865">
        <v>0</v>
      </c>
      <c r="W161" s="845">
        <v>0</v>
      </c>
      <c r="X161" s="845">
        <v>0</v>
      </c>
      <c r="Y161" s="895" t="s">
        <v>401</v>
      </c>
      <c r="Z161" s="865">
        <v>0</v>
      </c>
      <c r="AA161" s="845">
        <v>0</v>
      </c>
      <c r="AB161" s="845">
        <v>0</v>
      </c>
      <c r="AC161" s="895" t="s">
        <v>401</v>
      </c>
      <c r="AD161" s="865">
        <v>0</v>
      </c>
      <c r="AE161" s="845">
        <v>0</v>
      </c>
      <c r="AF161" s="845">
        <v>0</v>
      </c>
      <c r="AG161" s="895" t="s">
        <v>401</v>
      </c>
      <c r="AH161" s="865">
        <v>0</v>
      </c>
      <c r="AI161" s="845">
        <v>0</v>
      </c>
      <c r="AJ161" s="845">
        <v>0</v>
      </c>
      <c r="AK161" s="895" t="s">
        <v>401</v>
      </c>
      <c r="AL161" s="865">
        <v>0</v>
      </c>
      <c r="AM161" s="882">
        <v>0</v>
      </c>
      <c r="AN161" s="882">
        <v>0</v>
      </c>
      <c r="AO161" s="888" t="s">
        <v>401</v>
      </c>
    </row>
    <row r="162" spans="2:41">
      <c r="B162" s="437"/>
      <c r="C162" s="449">
        <v>54</v>
      </c>
      <c r="D162" s="408" t="s">
        <v>203</v>
      </c>
      <c r="E162" s="851" t="s">
        <v>738</v>
      </c>
      <c r="F162" s="855">
        <v>0.53100000000000003</v>
      </c>
      <c r="G162" s="846">
        <v>1</v>
      </c>
      <c r="O162" s="437"/>
      <c r="P162" s="408" t="s">
        <v>203</v>
      </c>
      <c r="Q162" s="851" t="s">
        <v>738</v>
      </c>
      <c r="R162" s="865">
        <v>0</v>
      </c>
      <c r="S162" s="845">
        <v>0</v>
      </c>
      <c r="T162" s="845">
        <v>0</v>
      </c>
      <c r="U162" s="895" t="s">
        <v>401</v>
      </c>
      <c r="V162" s="865">
        <v>0</v>
      </c>
      <c r="W162" s="845">
        <v>0</v>
      </c>
      <c r="X162" s="845">
        <v>0</v>
      </c>
      <c r="Y162" s="895" t="s">
        <v>401</v>
      </c>
      <c r="Z162" s="865">
        <v>0</v>
      </c>
      <c r="AA162" s="845">
        <v>0</v>
      </c>
      <c r="AB162" s="845">
        <v>0</v>
      </c>
      <c r="AC162" s="895" t="s">
        <v>401</v>
      </c>
      <c r="AD162" s="865">
        <v>0</v>
      </c>
      <c r="AE162" s="845">
        <v>0</v>
      </c>
      <c r="AF162" s="845">
        <v>0</v>
      </c>
      <c r="AG162" s="895" t="s">
        <v>401</v>
      </c>
      <c r="AH162" s="865">
        <v>0</v>
      </c>
      <c r="AI162" s="845">
        <v>0</v>
      </c>
      <c r="AJ162" s="845">
        <v>0</v>
      </c>
      <c r="AK162" s="895" t="s">
        <v>401</v>
      </c>
      <c r="AL162" s="865">
        <v>0</v>
      </c>
      <c r="AM162" s="882">
        <v>0</v>
      </c>
      <c r="AN162" s="882">
        <v>0</v>
      </c>
      <c r="AO162" s="888" t="s">
        <v>401</v>
      </c>
    </row>
    <row r="163" spans="2:41">
      <c r="B163" s="451"/>
      <c r="C163" s="447">
        <v>55</v>
      </c>
      <c r="D163" s="408" t="s">
        <v>429</v>
      </c>
      <c r="E163" s="851"/>
      <c r="F163" s="855">
        <v>2786.5970000000002</v>
      </c>
      <c r="G163" s="846">
        <v>2</v>
      </c>
      <c r="O163" s="451"/>
      <c r="P163" s="408" t="s">
        <v>429</v>
      </c>
      <c r="Q163" s="851"/>
      <c r="R163" s="865">
        <v>0</v>
      </c>
      <c r="S163" s="845">
        <v>0</v>
      </c>
      <c r="T163" s="845">
        <v>0</v>
      </c>
      <c r="U163" s="895" t="s">
        <v>401</v>
      </c>
      <c r="V163" s="865">
        <v>0</v>
      </c>
      <c r="W163" s="845">
        <v>0</v>
      </c>
      <c r="X163" s="845">
        <v>0</v>
      </c>
      <c r="Y163" s="895" t="s">
        <v>401</v>
      </c>
      <c r="Z163" s="865">
        <v>0</v>
      </c>
      <c r="AA163" s="845">
        <v>0</v>
      </c>
      <c r="AB163" s="845">
        <v>0</v>
      </c>
      <c r="AC163" s="895" t="s">
        <v>401</v>
      </c>
      <c r="AD163" s="865">
        <v>0</v>
      </c>
      <c r="AE163" s="845">
        <v>0</v>
      </c>
      <c r="AF163" s="845">
        <v>0</v>
      </c>
      <c r="AG163" s="895" t="s">
        <v>401</v>
      </c>
      <c r="AH163" s="865">
        <v>0</v>
      </c>
      <c r="AI163" s="845">
        <v>0</v>
      </c>
      <c r="AJ163" s="845">
        <v>0</v>
      </c>
      <c r="AK163" s="895" t="s">
        <v>401</v>
      </c>
      <c r="AL163" s="865">
        <v>0</v>
      </c>
      <c r="AM163" s="882">
        <v>0</v>
      </c>
      <c r="AN163" s="882">
        <v>0</v>
      </c>
      <c r="AO163" s="888" t="s">
        <v>401</v>
      </c>
    </row>
    <row r="164" spans="2:41">
      <c r="B164" s="437" t="s">
        <v>739</v>
      </c>
      <c r="C164" s="422"/>
      <c r="D164" s="423" t="s">
        <v>431</v>
      </c>
      <c r="E164" s="847" t="s">
        <v>740</v>
      </c>
      <c r="F164" s="856">
        <v>41.145970008216899</v>
      </c>
      <c r="G164" s="843">
        <v>2</v>
      </c>
      <c r="O164" s="437" t="s">
        <v>739</v>
      </c>
      <c r="P164" s="423" t="s">
        <v>431</v>
      </c>
      <c r="Q164" s="847" t="s">
        <v>740</v>
      </c>
      <c r="R164" s="862">
        <v>0</v>
      </c>
      <c r="S164" s="840">
        <v>0</v>
      </c>
      <c r="T164" s="840">
        <v>0</v>
      </c>
      <c r="U164" s="896" t="s">
        <v>401</v>
      </c>
      <c r="V164" s="862">
        <v>18576.376192467709</v>
      </c>
      <c r="W164" s="840">
        <v>10.472382746314924</v>
      </c>
      <c r="X164" s="840">
        <v>1</v>
      </c>
      <c r="Y164" s="896">
        <v>5.637473443588655E-4</v>
      </c>
      <c r="Z164" s="862">
        <v>0</v>
      </c>
      <c r="AA164" s="840">
        <v>0</v>
      </c>
      <c r="AB164" s="840">
        <v>0</v>
      </c>
      <c r="AC164" s="896" t="s">
        <v>401</v>
      </c>
      <c r="AD164" s="862">
        <v>0</v>
      </c>
      <c r="AE164" s="840">
        <v>0</v>
      </c>
      <c r="AF164" s="840">
        <v>0</v>
      </c>
      <c r="AG164" s="896" t="s">
        <v>401</v>
      </c>
      <c r="AH164" s="862">
        <v>0</v>
      </c>
      <c r="AI164" s="840">
        <v>0</v>
      </c>
      <c r="AJ164" s="840">
        <v>0</v>
      </c>
      <c r="AK164" s="896" t="s">
        <v>401</v>
      </c>
      <c r="AL164" s="862">
        <v>0</v>
      </c>
      <c r="AM164" s="883">
        <v>0</v>
      </c>
      <c r="AN164" s="883">
        <v>0</v>
      </c>
      <c r="AO164" s="889" t="s">
        <v>401</v>
      </c>
    </row>
    <row r="165" spans="2:41">
      <c r="B165" s="452" t="s">
        <v>741</v>
      </c>
      <c r="C165" s="407">
        <v>56</v>
      </c>
      <c r="D165" s="408" t="s">
        <v>741</v>
      </c>
      <c r="E165" s="851" t="s">
        <v>742</v>
      </c>
      <c r="F165" s="855">
        <v>1.9775</v>
      </c>
      <c r="G165" s="846">
        <v>1</v>
      </c>
      <c r="O165" s="452" t="s">
        <v>741</v>
      </c>
      <c r="P165" s="408" t="s">
        <v>741</v>
      </c>
      <c r="Q165" s="851" t="s">
        <v>742</v>
      </c>
      <c r="R165" s="865">
        <v>0</v>
      </c>
      <c r="S165" s="845">
        <v>0</v>
      </c>
      <c r="T165" s="845">
        <v>0</v>
      </c>
      <c r="U165" s="895" t="s">
        <v>401</v>
      </c>
      <c r="V165" s="865">
        <v>0</v>
      </c>
      <c r="W165" s="845">
        <v>0</v>
      </c>
      <c r="X165" s="845">
        <v>0</v>
      </c>
      <c r="Y165" s="895" t="s">
        <v>401</v>
      </c>
      <c r="Z165" s="865">
        <v>0</v>
      </c>
      <c r="AA165" s="845">
        <v>0</v>
      </c>
      <c r="AB165" s="845">
        <v>0</v>
      </c>
      <c r="AC165" s="895" t="s">
        <v>401</v>
      </c>
      <c r="AD165" s="865">
        <v>0</v>
      </c>
      <c r="AE165" s="845">
        <v>0</v>
      </c>
      <c r="AF165" s="845">
        <v>0</v>
      </c>
      <c r="AG165" s="895" t="s">
        <v>401</v>
      </c>
      <c r="AH165" s="865">
        <v>0</v>
      </c>
      <c r="AI165" s="845">
        <v>0</v>
      </c>
      <c r="AJ165" s="845">
        <v>0</v>
      </c>
      <c r="AK165" s="895" t="s">
        <v>401</v>
      </c>
      <c r="AL165" s="865">
        <v>0</v>
      </c>
      <c r="AM165" s="882">
        <v>0</v>
      </c>
      <c r="AN165" s="882">
        <v>0</v>
      </c>
      <c r="AO165" s="888" t="s">
        <v>401</v>
      </c>
    </row>
    <row r="166" spans="2:41">
      <c r="B166" s="437" t="s">
        <v>359</v>
      </c>
      <c r="C166" s="453"/>
      <c r="D166" s="454" t="s">
        <v>433</v>
      </c>
      <c r="E166" s="852" t="s">
        <v>743</v>
      </c>
      <c r="F166" s="856">
        <v>45.274319927728186</v>
      </c>
      <c r="G166" s="843">
        <v>5</v>
      </c>
      <c r="O166" s="437" t="s">
        <v>359</v>
      </c>
      <c r="P166" s="454" t="s">
        <v>433</v>
      </c>
      <c r="Q166" s="852" t="s">
        <v>743</v>
      </c>
      <c r="R166" s="862">
        <v>589.00002401447159</v>
      </c>
      <c r="S166" s="840">
        <v>0.33344062058409829</v>
      </c>
      <c r="T166" s="840">
        <v>1</v>
      </c>
      <c r="U166" s="896">
        <v>5.6611308487129319E-4</v>
      </c>
      <c r="V166" s="862">
        <v>23931.808894469606</v>
      </c>
      <c r="W166" s="840">
        <v>12.023413373874343</v>
      </c>
      <c r="X166" s="840">
        <v>1</v>
      </c>
      <c r="Y166" s="896">
        <v>5.0240303300486534E-4</v>
      </c>
      <c r="Z166" s="862">
        <v>107.92248090455504</v>
      </c>
      <c r="AA166" s="840">
        <v>6.3793628079887962E-2</v>
      </c>
      <c r="AB166" s="840">
        <v>1</v>
      </c>
      <c r="AC166" s="896">
        <v>5.9110601929459022E-4</v>
      </c>
      <c r="AD166" s="862">
        <v>249.56356494829035</v>
      </c>
      <c r="AE166" s="840">
        <v>0.14446477056001403</v>
      </c>
      <c r="AF166" s="840">
        <v>1</v>
      </c>
      <c r="AG166" s="896">
        <v>5.7886963824205337E-4</v>
      </c>
      <c r="AH166" s="862">
        <v>383.55446125338796</v>
      </c>
      <c r="AI166" s="840">
        <v>0.22192528989589358</v>
      </c>
      <c r="AJ166" s="840">
        <v>1</v>
      </c>
      <c r="AK166" s="896">
        <v>5.7860176927855588E-4</v>
      </c>
      <c r="AL166" s="862">
        <v>0</v>
      </c>
      <c r="AM166" s="883">
        <v>0</v>
      </c>
      <c r="AN166" s="883">
        <v>0</v>
      </c>
      <c r="AO166" s="889" t="s">
        <v>401</v>
      </c>
    </row>
    <row r="167" spans="2:41">
      <c r="B167" s="437" t="s">
        <v>362</v>
      </c>
      <c r="C167" s="407">
        <v>57</v>
      </c>
      <c r="D167" s="408" t="s">
        <v>434</v>
      </c>
      <c r="E167" s="851" t="s">
        <v>744</v>
      </c>
      <c r="F167" s="855">
        <v>18.146650000000005</v>
      </c>
      <c r="G167" s="846">
        <v>3</v>
      </c>
      <c r="O167" s="437" t="s">
        <v>362</v>
      </c>
      <c r="P167" s="408" t="s">
        <v>434</v>
      </c>
      <c r="Q167" s="851" t="s">
        <v>744</v>
      </c>
      <c r="R167" s="865">
        <v>0</v>
      </c>
      <c r="S167" s="845">
        <v>0</v>
      </c>
      <c r="T167" s="845">
        <v>0</v>
      </c>
      <c r="U167" s="895" t="s">
        <v>401</v>
      </c>
      <c r="V167" s="865">
        <v>0</v>
      </c>
      <c r="W167" s="845">
        <v>0</v>
      </c>
      <c r="X167" s="845">
        <v>0</v>
      </c>
      <c r="Y167" s="895" t="s">
        <v>401</v>
      </c>
      <c r="Z167" s="865">
        <v>0</v>
      </c>
      <c r="AA167" s="845">
        <v>0</v>
      </c>
      <c r="AB167" s="845">
        <v>0</v>
      </c>
      <c r="AC167" s="895" t="s">
        <v>401</v>
      </c>
      <c r="AD167" s="865">
        <v>0</v>
      </c>
      <c r="AE167" s="845">
        <v>0</v>
      </c>
      <c r="AF167" s="845">
        <v>0</v>
      </c>
      <c r="AG167" s="895" t="s">
        <v>401</v>
      </c>
      <c r="AH167" s="865">
        <v>0</v>
      </c>
      <c r="AI167" s="845">
        <v>0</v>
      </c>
      <c r="AJ167" s="845">
        <v>0</v>
      </c>
      <c r="AK167" s="895" t="s">
        <v>401</v>
      </c>
      <c r="AL167" s="865">
        <v>0</v>
      </c>
      <c r="AM167" s="882">
        <v>0</v>
      </c>
      <c r="AN167" s="882">
        <v>0</v>
      </c>
      <c r="AO167" s="888" t="s">
        <v>401</v>
      </c>
    </row>
    <row r="168" spans="2:41">
      <c r="B168" s="437"/>
      <c r="C168" s="407">
        <v>58</v>
      </c>
      <c r="D168" s="408" t="s">
        <v>209</v>
      </c>
      <c r="E168" s="851" t="s">
        <v>745</v>
      </c>
      <c r="F168" s="855">
        <v>0</v>
      </c>
      <c r="G168" s="846">
        <v>0</v>
      </c>
      <c r="O168" s="437"/>
      <c r="P168" s="408" t="s">
        <v>209</v>
      </c>
      <c r="Q168" s="851" t="s">
        <v>745</v>
      </c>
      <c r="R168" s="865">
        <v>0</v>
      </c>
      <c r="S168" s="845">
        <v>0</v>
      </c>
      <c r="T168" s="845">
        <v>0</v>
      </c>
      <c r="U168" s="895" t="s">
        <v>401</v>
      </c>
      <c r="V168" s="865">
        <v>0</v>
      </c>
      <c r="W168" s="845">
        <v>0</v>
      </c>
      <c r="X168" s="845">
        <v>0</v>
      </c>
      <c r="Y168" s="895" t="s">
        <v>401</v>
      </c>
      <c r="Z168" s="865">
        <v>0</v>
      </c>
      <c r="AA168" s="845">
        <v>0</v>
      </c>
      <c r="AB168" s="845">
        <v>0</v>
      </c>
      <c r="AC168" s="895" t="s">
        <v>401</v>
      </c>
      <c r="AD168" s="865">
        <v>0</v>
      </c>
      <c r="AE168" s="845">
        <v>0</v>
      </c>
      <c r="AF168" s="845">
        <v>0</v>
      </c>
      <c r="AG168" s="895" t="s">
        <v>401</v>
      </c>
      <c r="AH168" s="865">
        <v>0</v>
      </c>
      <c r="AI168" s="845">
        <v>0</v>
      </c>
      <c r="AJ168" s="845">
        <v>0</v>
      </c>
      <c r="AK168" s="895" t="s">
        <v>401</v>
      </c>
      <c r="AL168" s="865">
        <v>0</v>
      </c>
      <c r="AM168" s="882">
        <v>0</v>
      </c>
      <c r="AN168" s="882">
        <v>0</v>
      </c>
      <c r="AO168" s="888" t="s">
        <v>401</v>
      </c>
    </row>
    <row r="169" spans="2:41">
      <c r="B169" s="456" t="s">
        <v>365</v>
      </c>
      <c r="C169" s="422"/>
      <c r="D169" s="423" t="s">
        <v>435</v>
      </c>
      <c r="E169" s="847" t="s">
        <v>746</v>
      </c>
      <c r="F169" s="856">
        <v>27.4904506380547</v>
      </c>
      <c r="G169" s="843">
        <v>3</v>
      </c>
      <c r="O169" s="456" t="s">
        <v>365</v>
      </c>
      <c r="P169" s="423" t="s">
        <v>435</v>
      </c>
      <c r="Q169" s="847" t="s">
        <v>746</v>
      </c>
      <c r="R169" s="862">
        <v>439.09515909589692</v>
      </c>
      <c r="S169" s="840">
        <v>0.24753872986114542</v>
      </c>
      <c r="T169" s="840">
        <v>1</v>
      </c>
      <c r="U169" s="896">
        <v>5.637473443588655E-4</v>
      </c>
      <c r="V169" s="862">
        <v>3383.570512067884</v>
      </c>
      <c r="W169" s="840">
        <v>1.9074788906292361</v>
      </c>
      <c r="X169" s="840">
        <v>1</v>
      </c>
      <c r="Y169" s="896">
        <v>5.637473443588655E-4</v>
      </c>
      <c r="Z169" s="862">
        <v>0.37421288220322713</v>
      </c>
      <c r="AA169" s="840">
        <v>2.1096151856694621E-4</v>
      </c>
      <c r="AB169" s="840">
        <v>1</v>
      </c>
      <c r="AC169" s="896">
        <v>5.6374734435886539E-4</v>
      </c>
      <c r="AD169" s="862">
        <v>0</v>
      </c>
      <c r="AE169" s="840">
        <v>0</v>
      </c>
      <c r="AF169" s="840">
        <v>0</v>
      </c>
      <c r="AG169" s="896" t="s">
        <v>401</v>
      </c>
      <c r="AH169" s="862">
        <v>0</v>
      </c>
      <c r="AI169" s="840">
        <v>0</v>
      </c>
      <c r="AJ169" s="840">
        <v>0</v>
      </c>
      <c r="AK169" s="896" t="s">
        <v>401</v>
      </c>
      <c r="AL169" s="862">
        <v>0</v>
      </c>
      <c r="AM169" s="883">
        <v>0</v>
      </c>
      <c r="AN169" s="883">
        <v>0</v>
      </c>
      <c r="AO169" s="889" t="s">
        <v>401</v>
      </c>
    </row>
    <row r="170" spans="2:41">
      <c r="B170" s="459" t="s">
        <v>747</v>
      </c>
      <c r="C170" s="407">
        <v>59</v>
      </c>
      <c r="D170" s="408" t="s">
        <v>748</v>
      </c>
      <c r="E170" s="851" t="s">
        <v>749</v>
      </c>
      <c r="F170" s="855">
        <v>1.1180000000000001</v>
      </c>
      <c r="G170" s="846">
        <v>1</v>
      </c>
      <c r="O170" s="459" t="s">
        <v>747</v>
      </c>
      <c r="P170" s="408" t="s">
        <v>748</v>
      </c>
      <c r="Q170" s="851" t="s">
        <v>749</v>
      </c>
      <c r="R170" s="866">
        <v>0</v>
      </c>
      <c r="S170" s="902">
        <v>0</v>
      </c>
      <c r="T170" s="902">
        <v>0</v>
      </c>
      <c r="U170" s="898" t="s">
        <v>401</v>
      </c>
      <c r="V170" s="866">
        <v>0</v>
      </c>
      <c r="W170" s="902">
        <v>0</v>
      </c>
      <c r="X170" s="902">
        <v>0</v>
      </c>
      <c r="Y170" s="898" t="s">
        <v>401</v>
      </c>
      <c r="Z170" s="866">
        <v>0</v>
      </c>
      <c r="AA170" s="902">
        <v>0</v>
      </c>
      <c r="AB170" s="902">
        <v>0</v>
      </c>
      <c r="AC170" s="898" t="s">
        <v>401</v>
      </c>
      <c r="AD170" s="866">
        <v>0</v>
      </c>
      <c r="AE170" s="902">
        <v>0</v>
      </c>
      <c r="AF170" s="902">
        <v>0</v>
      </c>
      <c r="AG170" s="898" t="s">
        <v>401</v>
      </c>
      <c r="AH170" s="866">
        <v>0</v>
      </c>
      <c r="AI170" s="902">
        <v>0</v>
      </c>
      <c r="AJ170" s="902">
        <v>0</v>
      </c>
      <c r="AK170" s="898" t="s">
        <v>401</v>
      </c>
      <c r="AL170" s="866">
        <v>0</v>
      </c>
      <c r="AM170" s="885">
        <v>0</v>
      </c>
      <c r="AN170" s="885">
        <v>0</v>
      </c>
      <c r="AO170" s="891" t="s">
        <v>401</v>
      </c>
    </row>
    <row r="171" spans="2:41">
      <c r="B171" s="451"/>
      <c r="C171" s="407">
        <v>60</v>
      </c>
      <c r="D171" s="408" t="s">
        <v>750</v>
      </c>
      <c r="E171" s="851"/>
      <c r="F171" s="855">
        <v>1.1839999999999999</v>
      </c>
      <c r="G171" s="846">
        <v>1</v>
      </c>
      <c r="O171" s="451"/>
      <c r="P171" s="408" t="s">
        <v>750</v>
      </c>
      <c r="Q171" s="851"/>
      <c r="R171" s="865">
        <v>0</v>
      </c>
      <c r="S171" s="845">
        <v>0</v>
      </c>
      <c r="T171" s="845">
        <v>0</v>
      </c>
      <c r="U171" s="895" t="s">
        <v>401</v>
      </c>
      <c r="V171" s="865">
        <v>0</v>
      </c>
      <c r="W171" s="845">
        <v>0</v>
      </c>
      <c r="X171" s="845">
        <v>0</v>
      </c>
      <c r="Y171" s="895" t="s">
        <v>401</v>
      </c>
      <c r="Z171" s="865">
        <v>0</v>
      </c>
      <c r="AA171" s="845">
        <v>0</v>
      </c>
      <c r="AB171" s="845">
        <v>0</v>
      </c>
      <c r="AC171" s="895" t="s">
        <v>401</v>
      </c>
      <c r="AD171" s="865">
        <v>0</v>
      </c>
      <c r="AE171" s="845">
        <v>0</v>
      </c>
      <c r="AF171" s="845">
        <v>0</v>
      </c>
      <c r="AG171" s="895" t="s">
        <v>401</v>
      </c>
      <c r="AH171" s="865">
        <v>0</v>
      </c>
      <c r="AI171" s="845">
        <v>0</v>
      </c>
      <c r="AJ171" s="845">
        <v>0</v>
      </c>
      <c r="AK171" s="895" t="s">
        <v>401</v>
      </c>
      <c r="AL171" s="865">
        <v>0</v>
      </c>
      <c r="AM171" s="882">
        <v>0</v>
      </c>
      <c r="AN171" s="882">
        <v>0</v>
      </c>
      <c r="AO171" s="888" t="s">
        <v>401</v>
      </c>
    </row>
    <row r="172" spans="2:41">
      <c r="B172" s="459" t="s">
        <v>751</v>
      </c>
      <c r="C172" s="422"/>
      <c r="D172" s="423" t="s">
        <v>440</v>
      </c>
      <c r="E172" s="847" t="s">
        <v>752</v>
      </c>
      <c r="F172" s="856">
        <v>17.356516872491031</v>
      </c>
      <c r="G172" s="843">
        <v>3</v>
      </c>
      <c r="O172" s="459" t="s">
        <v>751</v>
      </c>
      <c r="P172" s="423" t="s">
        <v>440</v>
      </c>
      <c r="Q172" s="847" t="s">
        <v>752</v>
      </c>
      <c r="R172" s="862">
        <v>0</v>
      </c>
      <c r="S172" s="840">
        <v>0</v>
      </c>
      <c r="T172" s="840">
        <v>0</v>
      </c>
      <c r="U172" s="896" t="s">
        <v>401</v>
      </c>
      <c r="V172" s="862">
        <v>12741.087919576634</v>
      </c>
      <c r="W172" s="840">
        <v>7.1827618251578293</v>
      </c>
      <c r="X172" s="840">
        <v>1</v>
      </c>
      <c r="Y172" s="896">
        <v>5.6374792093864627E-4</v>
      </c>
      <c r="Z172" s="862">
        <v>0.10627185662859037</v>
      </c>
      <c r="AA172" s="840">
        <v>5.9910538228657715E-5</v>
      </c>
      <c r="AB172" s="840">
        <v>1</v>
      </c>
      <c r="AC172" s="896">
        <v>5.6374792093864627E-4</v>
      </c>
      <c r="AD172" s="862">
        <v>2.6698216192776068</v>
      </c>
      <c r="AE172" s="840">
        <v>1.5051063871448006E-3</v>
      </c>
      <c r="AF172" s="840">
        <v>1</v>
      </c>
      <c r="AG172" s="896">
        <v>5.6374792093864617E-4</v>
      </c>
      <c r="AH172" s="862">
        <v>0</v>
      </c>
      <c r="AI172" s="840">
        <v>0</v>
      </c>
      <c r="AJ172" s="840">
        <v>0</v>
      </c>
      <c r="AK172" s="896" t="s">
        <v>401</v>
      </c>
      <c r="AL172" s="862">
        <v>0</v>
      </c>
      <c r="AM172" s="883">
        <v>0</v>
      </c>
      <c r="AN172" s="883">
        <v>0</v>
      </c>
      <c r="AO172" s="889" t="s">
        <v>401</v>
      </c>
    </row>
    <row r="173" spans="2:41">
      <c r="B173" s="460" t="s">
        <v>753</v>
      </c>
      <c r="C173" s="407">
        <v>61</v>
      </c>
      <c r="D173" s="408" t="s">
        <v>214</v>
      </c>
      <c r="E173" s="851" t="s">
        <v>754</v>
      </c>
      <c r="F173" s="855">
        <v>0</v>
      </c>
      <c r="G173" s="846">
        <v>0</v>
      </c>
      <c r="O173" s="460" t="s">
        <v>753</v>
      </c>
      <c r="P173" s="408" t="s">
        <v>214</v>
      </c>
      <c r="Q173" s="851" t="s">
        <v>754</v>
      </c>
      <c r="R173" s="865">
        <v>0</v>
      </c>
      <c r="S173" s="845">
        <v>0</v>
      </c>
      <c r="T173" s="845">
        <v>0</v>
      </c>
      <c r="U173" s="895" t="s">
        <v>401</v>
      </c>
      <c r="V173" s="865">
        <v>0</v>
      </c>
      <c r="W173" s="845">
        <v>0</v>
      </c>
      <c r="X173" s="845">
        <v>0</v>
      </c>
      <c r="Y173" s="895" t="s">
        <v>401</v>
      </c>
      <c r="Z173" s="865">
        <v>0</v>
      </c>
      <c r="AA173" s="845">
        <v>0</v>
      </c>
      <c r="AB173" s="845">
        <v>0</v>
      </c>
      <c r="AC173" s="895" t="s">
        <v>401</v>
      </c>
      <c r="AD173" s="865">
        <v>0</v>
      </c>
      <c r="AE173" s="845">
        <v>0</v>
      </c>
      <c r="AF173" s="845">
        <v>0</v>
      </c>
      <c r="AG173" s="895" t="s">
        <v>401</v>
      </c>
      <c r="AH173" s="865">
        <v>0</v>
      </c>
      <c r="AI173" s="845">
        <v>0</v>
      </c>
      <c r="AJ173" s="845">
        <v>0</v>
      </c>
      <c r="AK173" s="895" t="s">
        <v>401</v>
      </c>
      <c r="AL173" s="865">
        <v>0</v>
      </c>
      <c r="AM173" s="882">
        <v>0</v>
      </c>
      <c r="AN173" s="882">
        <v>0</v>
      </c>
      <c r="AO173" s="888" t="s">
        <v>401</v>
      </c>
    </row>
    <row r="174" spans="2:41">
      <c r="B174" s="461" t="s">
        <v>442</v>
      </c>
      <c r="C174" s="422">
        <v>62</v>
      </c>
      <c r="D174" s="423" t="s">
        <v>442</v>
      </c>
      <c r="E174" s="847" t="s">
        <v>755</v>
      </c>
      <c r="F174" s="856">
        <v>158.2151315662241</v>
      </c>
      <c r="G174" s="843">
        <v>5</v>
      </c>
      <c r="O174" s="461" t="s">
        <v>442</v>
      </c>
      <c r="P174" s="423" t="s">
        <v>442</v>
      </c>
      <c r="Q174" s="847" t="s">
        <v>755</v>
      </c>
      <c r="R174" s="862">
        <v>0</v>
      </c>
      <c r="S174" s="840">
        <v>0</v>
      </c>
      <c r="T174" s="840">
        <v>0</v>
      </c>
      <c r="U174" s="896" t="s">
        <v>401</v>
      </c>
      <c r="V174" s="862">
        <v>39548.074873285957</v>
      </c>
      <c r="W174" s="840">
        <v>22.295122184320533</v>
      </c>
      <c r="X174" s="840">
        <v>1</v>
      </c>
      <c r="Y174" s="896">
        <v>5.637473443588655E-4</v>
      </c>
      <c r="Z174" s="862">
        <v>2.4910881188880571</v>
      </c>
      <c r="AA174" s="840">
        <v>1.404344311587064E-3</v>
      </c>
      <c r="AB174" s="840">
        <v>1</v>
      </c>
      <c r="AC174" s="896">
        <v>5.637473443588655E-4</v>
      </c>
      <c r="AD174" s="862">
        <v>17.975295944470354</v>
      </c>
      <c r="AE174" s="840">
        <v>1.0133525352759845E-2</v>
      </c>
      <c r="AF174" s="840">
        <v>1</v>
      </c>
      <c r="AG174" s="896">
        <v>5.6374734435886539E-4</v>
      </c>
      <c r="AH174" s="862">
        <v>0</v>
      </c>
      <c r="AI174" s="840">
        <v>0</v>
      </c>
      <c r="AJ174" s="840">
        <v>0</v>
      </c>
      <c r="AK174" s="896" t="s">
        <v>401</v>
      </c>
      <c r="AL174" s="862">
        <v>0</v>
      </c>
      <c r="AM174" s="883">
        <v>0</v>
      </c>
      <c r="AN174" s="883">
        <v>0</v>
      </c>
      <c r="AO174" s="889" t="s">
        <v>401</v>
      </c>
    </row>
    <row r="175" spans="2:41">
      <c r="B175" s="446"/>
      <c r="C175" s="422"/>
      <c r="D175" s="423" t="s">
        <v>443</v>
      </c>
      <c r="E175" s="847" t="s">
        <v>756</v>
      </c>
      <c r="F175" s="856">
        <v>455.27600514043326</v>
      </c>
      <c r="G175" s="843">
        <v>8</v>
      </c>
      <c r="O175" s="446"/>
      <c r="P175" s="423" t="s">
        <v>443</v>
      </c>
      <c r="Q175" s="847" t="s">
        <v>756</v>
      </c>
      <c r="R175" s="862">
        <v>257.8901886322559</v>
      </c>
      <c r="S175" s="840">
        <v>0.14545428906432972</v>
      </c>
      <c r="T175" s="840">
        <v>1</v>
      </c>
      <c r="U175" s="896">
        <v>5.6401637392938363E-4</v>
      </c>
      <c r="V175" s="862">
        <v>7038.4481391215031</v>
      </c>
      <c r="W175" s="840">
        <v>3.9697999975173288</v>
      </c>
      <c r="X175" s="840">
        <v>1</v>
      </c>
      <c r="Y175" s="896">
        <v>5.6401637392938374E-4</v>
      </c>
      <c r="Z175" s="862">
        <v>18321.515689883065</v>
      </c>
      <c r="AA175" s="840">
        <v>10.333634844298155</v>
      </c>
      <c r="AB175" s="840">
        <v>1</v>
      </c>
      <c r="AC175" s="896">
        <v>5.6401637392938363E-4</v>
      </c>
      <c r="AD175" s="862">
        <v>20199.730884808992</v>
      </c>
      <c r="AE175" s="840">
        <v>11.392978896763406</v>
      </c>
      <c r="AF175" s="840">
        <v>1</v>
      </c>
      <c r="AG175" s="896">
        <v>5.6401637040280487E-4</v>
      </c>
      <c r="AH175" s="862">
        <v>0</v>
      </c>
      <c r="AI175" s="840">
        <v>0</v>
      </c>
      <c r="AJ175" s="840">
        <v>0</v>
      </c>
      <c r="AK175" s="896" t="s">
        <v>401</v>
      </c>
      <c r="AL175" s="862">
        <v>0</v>
      </c>
      <c r="AM175" s="883">
        <v>0</v>
      </c>
      <c r="AN175" s="883">
        <v>0</v>
      </c>
      <c r="AO175" s="889" t="s">
        <v>401</v>
      </c>
    </row>
    <row r="176" spans="2:41">
      <c r="B176" s="437" t="s">
        <v>757</v>
      </c>
      <c r="C176" s="407">
        <v>63</v>
      </c>
      <c r="D176" s="408" t="s">
        <v>217</v>
      </c>
      <c r="E176" s="851" t="s">
        <v>758</v>
      </c>
      <c r="F176" s="855">
        <v>391.19724319053904</v>
      </c>
      <c r="G176" s="846">
        <v>3</v>
      </c>
      <c r="O176" s="437" t="s">
        <v>757</v>
      </c>
      <c r="P176" s="408" t="s">
        <v>217</v>
      </c>
      <c r="Q176" s="851" t="s">
        <v>758</v>
      </c>
      <c r="R176" s="865">
        <v>0</v>
      </c>
      <c r="S176" s="845">
        <v>0</v>
      </c>
      <c r="T176" s="845">
        <v>0</v>
      </c>
      <c r="U176" s="895" t="s">
        <v>401</v>
      </c>
      <c r="V176" s="865">
        <v>0</v>
      </c>
      <c r="W176" s="845">
        <v>0</v>
      </c>
      <c r="X176" s="845">
        <v>0</v>
      </c>
      <c r="Y176" s="895" t="s">
        <v>401</v>
      </c>
      <c r="Z176" s="865">
        <v>0</v>
      </c>
      <c r="AA176" s="845">
        <v>0</v>
      </c>
      <c r="AB176" s="845">
        <v>0</v>
      </c>
      <c r="AC176" s="895" t="s">
        <v>401</v>
      </c>
      <c r="AD176" s="865">
        <v>0</v>
      </c>
      <c r="AE176" s="845">
        <v>0</v>
      </c>
      <c r="AF176" s="845">
        <v>0</v>
      </c>
      <c r="AG176" s="895" t="s">
        <v>401</v>
      </c>
      <c r="AH176" s="865">
        <v>0</v>
      </c>
      <c r="AI176" s="845">
        <v>0</v>
      </c>
      <c r="AJ176" s="845">
        <v>0</v>
      </c>
      <c r="AK176" s="895" t="s">
        <v>401</v>
      </c>
      <c r="AL176" s="865">
        <v>0</v>
      </c>
      <c r="AM176" s="882">
        <v>0</v>
      </c>
      <c r="AN176" s="882">
        <v>0</v>
      </c>
      <c r="AO176" s="888" t="s">
        <v>401</v>
      </c>
    </row>
    <row r="177" spans="2:41">
      <c r="B177" s="437"/>
      <c r="C177" s="407">
        <v>64</v>
      </c>
      <c r="D177" s="408" t="s">
        <v>446</v>
      </c>
      <c r="E177" s="851"/>
      <c r="F177" s="855">
        <v>0.47600000000000003</v>
      </c>
      <c r="G177" s="846">
        <v>2</v>
      </c>
      <c r="O177" s="437"/>
      <c r="P177" s="408" t="s">
        <v>446</v>
      </c>
      <c r="Q177" s="851"/>
      <c r="R177" s="865">
        <v>0</v>
      </c>
      <c r="S177" s="845">
        <v>0</v>
      </c>
      <c r="T177" s="845">
        <v>0</v>
      </c>
      <c r="U177" s="895" t="s">
        <v>401</v>
      </c>
      <c r="V177" s="865">
        <v>0</v>
      </c>
      <c r="W177" s="845">
        <v>0</v>
      </c>
      <c r="X177" s="845">
        <v>0</v>
      </c>
      <c r="Y177" s="895" t="s">
        <v>401</v>
      </c>
      <c r="Z177" s="865">
        <v>0</v>
      </c>
      <c r="AA177" s="845">
        <v>0</v>
      </c>
      <c r="AB177" s="845">
        <v>0</v>
      </c>
      <c r="AC177" s="895" t="s">
        <v>401</v>
      </c>
      <c r="AD177" s="865">
        <v>0</v>
      </c>
      <c r="AE177" s="845">
        <v>0</v>
      </c>
      <c r="AF177" s="845">
        <v>0</v>
      </c>
      <c r="AG177" s="895" t="s">
        <v>401</v>
      </c>
      <c r="AH177" s="865">
        <v>0</v>
      </c>
      <c r="AI177" s="845">
        <v>0</v>
      </c>
      <c r="AJ177" s="845">
        <v>0</v>
      </c>
      <c r="AK177" s="895" t="s">
        <v>401</v>
      </c>
      <c r="AL177" s="865">
        <v>0</v>
      </c>
      <c r="AM177" s="882">
        <v>0</v>
      </c>
      <c r="AN177" s="882">
        <v>0</v>
      </c>
      <c r="AO177" s="888" t="s">
        <v>401</v>
      </c>
    </row>
    <row r="178" spans="2:41">
      <c r="B178" s="461" t="s">
        <v>447</v>
      </c>
      <c r="C178" s="422">
        <v>65</v>
      </c>
      <c r="D178" s="423" t="s">
        <v>448</v>
      </c>
      <c r="E178" s="847" t="s">
        <v>759</v>
      </c>
      <c r="F178" s="856">
        <v>6.0000000000000001E-3</v>
      </c>
      <c r="G178" s="843">
        <v>1</v>
      </c>
      <c r="O178" s="461" t="s">
        <v>219</v>
      </c>
      <c r="P178" s="423" t="s">
        <v>448</v>
      </c>
      <c r="Q178" s="847" t="s">
        <v>759</v>
      </c>
      <c r="R178" s="862">
        <v>1.7631622554660529</v>
      </c>
      <c r="S178" s="840">
        <v>9.9397803919277486E-4</v>
      </c>
      <c r="T178" s="840">
        <v>1</v>
      </c>
      <c r="U178" s="896">
        <v>5.637473443588655E-4</v>
      </c>
      <c r="V178" s="862">
        <v>88.25477737064179</v>
      </c>
      <c r="W178" s="840">
        <v>4.97533963696822E-2</v>
      </c>
      <c r="X178" s="840">
        <v>1</v>
      </c>
      <c r="Y178" s="896">
        <v>5.6374734435886539E-4</v>
      </c>
      <c r="Z178" s="862">
        <v>11.599751680697715</v>
      </c>
      <c r="AA178" s="840">
        <v>6.5393292052156231E-3</v>
      </c>
      <c r="AB178" s="840">
        <v>1</v>
      </c>
      <c r="AC178" s="896">
        <v>5.637473443588655E-4</v>
      </c>
      <c r="AD178" s="862">
        <v>58.513014061332846</v>
      </c>
      <c r="AE178" s="840">
        <v>3.2986556287509343E-2</v>
      </c>
      <c r="AF178" s="840">
        <v>1</v>
      </c>
      <c r="AG178" s="896">
        <v>5.6374734435886539E-4</v>
      </c>
      <c r="AH178" s="862">
        <v>0</v>
      </c>
      <c r="AI178" s="840">
        <v>0</v>
      </c>
      <c r="AJ178" s="840">
        <v>0</v>
      </c>
      <c r="AK178" s="896" t="s">
        <v>401</v>
      </c>
      <c r="AL178" s="862">
        <v>0</v>
      </c>
      <c r="AM178" s="883">
        <v>0</v>
      </c>
      <c r="AN178" s="883">
        <v>0</v>
      </c>
      <c r="AO178" s="889" t="s">
        <v>401</v>
      </c>
    </row>
    <row r="179" spans="2:41">
      <c r="B179" s="446"/>
      <c r="C179" s="422"/>
      <c r="D179" s="423" t="s">
        <v>449</v>
      </c>
      <c r="E179" s="847" t="s">
        <v>760</v>
      </c>
      <c r="F179" s="856">
        <v>52.714923877885106</v>
      </c>
      <c r="G179" s="843">
        <v>9</v>
      </c>
      <c r="O179" s="446"/>
      <c r="P179" s="423" t="s">
        <v>449</v>
      </c>
      <c r="Q179" s="847" t="s">
        <v>760</v>
      </c>
      <c r="R179" s="862">
        <v>8.4204991782732606</v>
      </c>
      <c r="S179" s="840">
        <v>9.521844006654648E-4</v>
      </c>
      <c r="T179" s="840">
        <v>1</v>
      </c>
      <c r="U179" s="896">
        <v>1.1307932944430538E-4</v>
      </c>
      <c r="V179" s="862">
        <v>13986.87055177297</v>
      </c>
      <c r="W179" s="840">
        <v>9.7135980104668267</v>
      </c>
      <c r="X179" s="840">
        <v>2</v>
      </c>
      <c r="Y179" s="896">
        <v>6.944797247183742E-4</v>
      </c>
      <c r="Z179" s="862">
        <v>241.23418151087486</v>
      </c>
      <c r="AA179" s="840">
        <v>7.6983192138670747E-2</v>
      </c>
      <c r="AB179" s="840">
        <v>1</v>
      </c>
      <c r="AC179" s="896">
        <v>3.1912223904803617E-4</v>
      </c>
      <c r="AD179" s="862">
        <v>791.74760859280684</v>
      </c>
      <c r="AE179" s="840">
        <v>0.64923982483280007</v>
      </c>
      <c r="AF179" s="840">
        <v>1</v>
      </c>
      <c r="AG179" s="896">
        <v>8.2000857064375664E-4</v>
      </c>
      <c r="AH179" s="862">
        <v>0</v>
      </c>
      <c r="AI179" s="840">
        <v>0</v>
      </c>
      <c r="AJ179" s="840">
        <v>0</v>
      </c>
      <c r="AK179" s="896" t="s">
        <v>401</v>
      </c>
      <c r="AL179" s="862">
        <v>0</v>
      </c>
      <c r="AM179" s="883">
        <v>0</v>
      </c>
      <c r="AN179" s="883">
        <v>0</v>
      </c>
      <c r="AO179" s="889" t="s">
        <v>401</v>
      </c>
    </row>
    <row r="180" spans="2:41">
      <c r="B180" s="437" t="s">
        <v>747</v>
      </c>
      <c r="C180" s="407">
        <v>66</v>
      </c>
      <c r="D180" s="408" t="s">
        <v>221</v>
      </c>
      <c r="E180" s="851" t="s">
        <v>761</v>
      </c>
      <c r="F180" s="855">
        <v>0</v>
      </c>
      <c r="G180" s="846">
        <v>0</v>
      </c>
      <c r="O180" s="437" t="s">
        <v>747</v>
      </c>
      <c r="P180" s="408" t="s">
        <v>221</v>
      </c>
      <c r="Q180" s="851" t="s">
        <v>761</v>
      </c>
      <c r="R180" s="865">
        <v>0</v>
      </c>
      <c r="S180" s="845">
        <v>0</v>
      </c>
      <c r="T180" s="845">
        <v>0</v>
      </c>
      <c r="U180" s="895" t="s">
        <v>401</v>
      </c>
      <c r="V180" s="865">
        <v>0</v>
      </c>
      <c r="W180" s="845">
        <v>0</v>
      </c>
      <c r="X180" s="845">
        <v>0</v>
      </c>
      <c r="Y180" s="895" t="s">
        <v>401</v>
      </c>
      <c r="Z180" s="865">
        <v>0</v>
      </c>
      <c r="AA180" s="845">
        <v>0</v>
      </c>
      <c r="AB180" s="845">
        <v>0</v>
      </c>
      <c r="AC180" s="895" t="s">
        <v>401</v>
      </c>
      <c r="AD180" s="865">
        <v>0</v>
      </c>
      <c r="AE180" s="845">
        <v>0</v>
      </c>
      <c r="AF180" s="845">
        <v>0</v>
      </c>
      <c r="AG180" s="895" t="s">
        <v>401</v>
      </c>
      <c r="AH180" s="865">
        <v>0</v>
      </c>
      <c r="AI180" s="845">
        <v>0</v>
      </c>
      <c r="AJ180" s="845">
        <v>0</v>
      </c>
      <c r="AK180" s="895" t="s">
        <v>401</v>
      </c>
      <c r="AL180" s="865">
        <v>0</v>
      </c>
      <c r="AM180" s="882">
        <v>0</v>
      </c>
      <c r="AN180" s="882">
        <v>0</v>
      </c>
      <c r="AO180" s="888" t="s">
        <v>401</v>
      </c>
    </row>
    <row r="181" spans="2:41">
      <c r="B181" s="437"/>
      <c r="C181" s="463">
        <v>67</v>
      </c>
      <c r="D181" s="408" t="s">
        <v>762</v>
      </c>
      <c r="E181" s="851" t="s">
        <v>763</v>
      </c>
      <c r="F181" s="855">
        <v>0</v>
      </c>
      <c r="G181" s="846">
        <v>0</v>
      </c>
      <c r="O181" s="437"/>
      <c r="P181" s="408" t="s">
        <v>762</v>
      </c>
      <c r="Q181" s="851" t="s">
        <v>763</v>
      </c>
      <c r="R181" s="865">
        <v>0</v>
      </c>
      <c r="S181" s="845">
        <v>0</v>
      </c>
      <c r="T181" s="845">
        <v>0</v>
      </c>
      <c r="U181" s="895" t="s">
        <v>401</v>
      </c>
      <c r="V181" s="865">
        <v>0</v>
      </c>
      <c r="W181" s="845">
        <v>0</v>
      </c>
      <c r="X181" s="845">
        <v>0</v>
      </c>
      <c r="Y181" s="895" t="s">
        <v>401</v>
      </c>
      <c r="Z181" s="865">
        <v>0</v>
      </c>
      <c r="AA181" s="845">
        <v>0</v>
      </c>
      <c r="AB181" s="845">
        <v>0</v>
      </c>
      <c r="AC181" s="895" t="s">
        <v>401</v>
      </c>
      <c r="AD181" s="865">
        <v>0</v>
      </c>
      <c r="AE181" s="845">
        <v>0</v>
      </c>
      <c r="AF181" s="845">
        <v>0</v>
      </c>
      <c r="AG181" s="895" t="s">
        <v>401</v>
      </c>
      <c r="AH181" s="865">
        <v>0</v>
      </c>
      <c r="AI181" s="845">
        <v>0</v>
      </c>
      <c r="AJ181" s="845">
        <v>0</v>
      </c>
      <c r="AK181" s="895" t="s">
        <v>401</v>
      </c>
      <c r="AL181" s="865">
        <v>0</v>
      </c>
      <c r="AM181" s="882">
        <v>0</v>
      </c>
      <c r="AN181" s="882">
        <v>0</v>
      </c>
      <c r="AO181" s="888" t="s">
        <v>401</v>
      </c>
    </row>
    <row r="182" spans="2:41">
      <c r="B182" s="437"/>
      <c r="C182" s="463">
        <v>68</v>
      </c>
      <c r="D182" s="408" t="s">
        <v>223</v>
      </c>
      <c r="E182" s="851"/>
      <c r="F182" s="855">
        <v>0.94900000000000007</v>
      </c>
      <c r="G182" s="846">
        <v>2</v>
      </c>
      <c r="O182" s="437"/>
      <c r="P182" s="408" t="s">
        <v>223</v>
      </c>
      <c r="Q182" s="851"/>
      <c r="R182" s="865">
        <v>0</v>
      </c>
      <c r="S182" s="845">
        <v>0</v>
      </c>
      <c r="T182" s="845">
        <v>0</v>
      </c>
      <c r="U182" s="895" t="s">
        <v>401</v>
      </c>
      <c r="V182" s="865">
        <v>0</v>
      </c>
      <c r="W182" s="845">
        <v>0</v>
      </c>
      <c r="X182" s="845">
        <v>0</v>
      </c>
      <c r="Y182" s="895" t="s">
        <v>401</v>
      </c>
      <c r="Z182" s="865">
        <v>0</v>
      </c>
      <c r="AA182" s="845">
        <v>0</v>
      </c>
      <c r="AB182" s="845">
        <v>0</v>
      </c>
      <c r="AC182" s="895" t="s">
        <v>401</v>
      </c>
      <c r="AD182" s="865">
        <v>0</v>
      </c>
      <c r="AE182" s="845">
        <v>0</v>
      </c>
      <c r="AF182" s="845">
        <v>0</v>
      </c>
      <c r="AG182" s="895" t="s">
        <v>401</v>
      </c>
      <c r="AH182" s="865">
        <v>0</v>
      </c>
      <c r="AI182" s="845">
        <v>0</v>
      </c>
      <c r="AJ182" s="845">
        <v>0</v>
      </c>
      <c r="AK182" s="895" t="s">
        <v>401</v>
      </c>
      <c r="AL182" s="865">
        <v>0</v>
      </c>
      <c r="AM182" s="882">
        <v>0</v>
      </c>
      <c r="AN182" s="882">
        <v>0</v>
      </c>
      <c r="AO182" s="888" t="s">
        <v>401</v>
      </c>
    </row>
    <row r="183" spans="2:41" ht="11.5" thickBot="1">
      <c r="B183" s="464" t="s">
        <v>452</v>
      </c>
      <c r="C183" s="422">
        <v>69</v>
      </c>
      <c r="D183" s="423" t="s">
        <v>452</v>
      </c>
      <c r="E183" s="847" t="s">
        <v>764</v>
      </c>
      <c r="F183" s="856">
        <v>1.8507116801517065</v>
      </c>
      <c r="G183" s="843">
        <v>3</v>
      </c>
      <c r="O183" s="464" t="s">
        <v>452</v>
      </c>
      <c r="P183" s="423" t="s">
        <v>452</v>
      </c>
      <c r="Q183" s="847" t="s">
        <v>764</v>
      </c>
      <c r="R183" s="862">
        <v>0</v>
      </c>
      <c r="S183" s="840">
        <v>0</v>
      </c>
      <c r="T183" s="840">
        <v>0</v>
      </c>
      <c r="U183" s="896" t="s">
        <v>401</v>
      </c>
      <c r="V183" s="862">
        <v>0</v>
      </c>
      <c r="W183" s="840">
        <v>0</v>
      </c>
      <c r="X183" s="840">
        <v>0</v>
      </c>
      <c r="Y183" s="896" t="s">
        <v>401</v>
      </c>
      <c r="Z183" s="862">
        <v>0</v>
      </c>
      <c r="AA183" s="840">
        <v>0</v>
      </c>
      <c r="AB183" s="840">
        <v>0</v>
      </c>
      <c r="AC183" s="896" t="s">
        <v>401</v>
      </c>
      <c r="AD183" s="862">
        <v>0</v>
      </c>
      <c r="AE183" s="840">
        <v>0</v>
      </c>
      <c r="AF183" s="840">
        <v>0</v>
      </c>
      <c r="AG183" s="896" t="s">
        <v>401</v>
      </c>
      <c r="AH183" s="862">
        <v>0</v>
      </c>
      <c r="AI183" s="840">
        <v>0</v>
      </c>
      <c r="AJ183" s="840">
        <v>0</v>
      </c>
      <c r="AK183" s="896" t="s">
        <v>401</v>
      </c>
      <c r="AL183" s="862">
        <v>0</v>
      </c>
      <c r="AM183" s="883">
        <v>0</v>
      </c>
      <c r="AN183" s="883">
        <v>0</v>
      </c>
      <c r="AO183" s="892" t="s">
        <v>401</v>
      </c>
    </row>
    <row r="184" spans="2:41" ht="12" thickTop="1" thickBot="1">
      <c r="B184" s="466"/>
      <c r="C184" s="467"/>
      <c r="D184" s="467" t="s">
        <v>459</v>
      </c>
      <c r="E184" s="853"/>
      <c r="F184" s="857">
        <f>SUM(F102,F107,F110:F112,F137,F143,F149,F154,F164,F166,F169,F172,F174:F175,F178:F179,F183)</f>
        <v>10257.053517696537</v>
      </c>
      <c r="G184" s="844">
        <f>SUM(G138:G183,G112:G136,G102:G111)</f>
        <v>270</v>
      </c>
      <c r="O184" s="466"/>
      <c r="P184" s="467" t="s">
        <v>459</v>
      </c>
      <c r="Q184" s="853"/>
      <c r="R184" s="864">
        <f>SUM(R102,R107,R110:R111,R112,R137,R143,R149,R154,R164,R166,R169,R172,R174:R175,R178:R179,R183)</f>
        <v>182468.24878315738</v>
      </c>
      <c r="S184" s="841">
        <f>SUM(S102,S107,S110:S111,S112,S137,S143,S149,S154,S164,S166,S169,S172,S174:S175,S178:S179,S183)</f>
        <v>102.88415556804701</v>
      </c>
      <c r="T184" s="841">
        <f>SUM(T113:T183,T111)</f>
        <v>28</v>
      </c>
      <c r="U184" s="899">
        <f>IFERROR(S184/R184,"")</f>
        <v>5.6384689530458005E-4</v>
      </c>
      <c r="V184" s="864">
        <f>SUM(V102,V107,V110:V111,V112,V137,V143,V149,V154,V164,V166,V169,V172,V174:V175,V178:V179,V183)</f>
        <v>2189669.8838556423</v>
      </c>
      <c r="W184" s="841">
        <f>SUM(W102,W107,W110:W111,W112,W137,W143,W149,W154,W164,W166,W169,W172,W174:W175,W178:W179,W183)</f>
        <v>1244.9857504346476</v>
      </c>
      <c r="X184" s="841">
        <f>SUM(X138:X183,X112:X136,X102:X111)</f>
        <v>47</v>
      </c>
      <c r="Y184" s="899">
        <f t="shared" ref="Y184" si="0">IFERROR(W184/V184,"")</f>
        <v>5.6857234947326211E-4</v>
      </c>
      <c r="Z184" s="864">
        <f>SUM(Z102,Z107,Z110:Z111,Z112,Z137,Z143,Z149,Z154,Z164,Z166,Z169,Z172,Z174:Z175,Z178:Z179,Z183)</f>
        <v>343972.43544417823</v>
      </c>
      <c r="AA184" s="841">
        <f>SUM(AA102,AA107,AA110:AA111,AA112,AA137,AA143,AA149,AA154,AA164,AA166,AA169,AA172,AA174:AA175,AA178:AA179,AA183)</f>
        <v>213.56992626903369</v>
      </c>
      <c r="AB184" s="841">
        <f>SUM(AB113:AB183,AB111)</f>
        <v>33</v>
      </c>
      <c r="AC184" s="899">
        <f t="shared" ref="AC184" si="1">IFERROR(AA184/Z184,"")</f>
        <v>6.2089256074617351E-4</v>
      </c>
      <c r="AD184" s="864">
        <f>SUM(AD102,AD107,AD110:AD111,AD112,AD137,AD143,AD149,AD154,AD164,AD166,AD169,AD172,AD174:AD175,AD178:AD179,AD183)</f>
        <v>520963.52632187761</v>
      </c>
      <c r="AE184" s="841">
        <f>SUM(AE102,AE107,AE110:AE111,AE112,AE137,AE143,AE149,AE154,AE164,AE166,AE169,AE172,AE174:AE175,AE178:AE179,AE183)</f>
        <v>293.9981516590467</v>
      </c>
      <c r="AF184" s="841">
        <f>SUM(AF113:AF183,AF111)</f>
        <v>32</v>
      </c>
      <c r="AG184" s="899">
        <f t="shared" ref="AG184" si="2">IFERROR(AE184/AD184,"")</f>
        <v>5.6433538396582442E-4</v>
      </c>
      <c r="AH184" s="864">
        <f>SUM(AH102,AH107,AH110:AH111,AH112,AH137,AH143,AH149,AH154,AH164,AH166,AH169,AH172,AH174:AH175,AH178:AH179,AH183)</f>
        <v>1458222.2110380414</v>
      </c>
      <c r="AI184" s="841">
        <f>SUM(AI102,AI107,AI110:AI111,AI112,AI137,AI143,AI149,AI154,AI164,AI166,AI169,AI172,AI174:AI175,AI178:AI179,AI183)</f>
        <v>820.80942100986226</v>
      </c>
      <c r="AJ184" s="841">
        <f>SUM(AJ113:AJ183,AJ111)</f>
        <v>15</v>
      </c>
      <c r="AK184" s="899">
        <f t="shared" ref="AK184" si="3">IFERROR(AI184/AH184,"")</f>
        <v>5.6288363652448126E-4</v>
      </c>
      <c r="AL184" s="864">
        <f>SUM(AL102,AL107,AL110:AL111,AL112,AL137,AL143,AL149,AL154,AL164,AL166,AL169,AL172,AL174:AL175,AL178:AL179,AL183)</f>
        <v>1509701.509404256</v>
      </c>
      <c r="AM184" s="886">
        <f>SUM(AM102,AM107,AM110:AM111,AM112,AM137,AM143,AM149,AM154,AM164,AM166,AM169,AM172,AM174:AM175,AM178:AM179,AM183)</f>
        <v>1652.4686970995979</v>
      </c>
      <c r="AN184" s="841">
        <f>SUM(AN113:AN183,AN111)</f>
        <v>17</v>
      </c>
      <c r="AO184" s="971">
        <f t="shared" ref="AO184" si="4">IFERROR(AM184/AL184,"")</f>
        <v>1.0945664999379111E-3</v>
      </c>
    </row>
    <row r="185" spans="2:41">
      <c r="B185" s="366" t="s">
        <v>765</v>
      </c>
      <c r="F185" s="1016"/>
      <c r="G185" s="1016"/>
      <c r="O185" s="366" t="s">
        <v>765</v>
      </c>
      <c r="R185" s="1016"/>
      <c r="S185" s="1016"/>
      <c r="T185" s="1016"/>
      <c r="U185" s="1017"/>
      <c r="V185" s="1016"/>
      <c r="W185" s="1016"/>
      <c r="X185" s="1016"/>
      <c r="Y185" s="1017"/>
      <c r="Z185" s="1016"/>
      <c r="AA185" s="1016"/>
      <c r="AB185" s="1016"/>
      <c r="AC185" s="1017"/>
      <c r="AD185" s="1016"/>
      <c r="AE185" s="1016"/>
      <c r="AF185" s="1016"/>
      <c r="AG185" s="1017"/>
      <c r="AH185" s="1016"/>
      <c r="AI185" s="1016"/>
      <c r="AJ185" s="1016"/>
      <c r="AK185" s="1017"/>
      <c r="AL185" s="1016"/>
      <c r="AM185" s="1016"/>
      <c r="AN185" s="1016"/>
      <c r="AO185" s="1017"/>
    </row>
    <row r="186" spans="2:41">
      <c r="B186" s="366" t="s">
        <v>818</v>
      </c>
      <c r="O186" s="366" t="s">
        <v>818</v>
      </c>
    </row>
    <row r="187" spans="2:41">
      <c r="B187" s="366" t="s">
        <v>819</v>
      </c>
      <c r="O187" s="366" t="s">
        <v>819</v>
      </c>
      <c r="S187" s="880"/>
      <c r="W187" s="880"/>
      <c r="AA187" s="880"/>
      <c r="AE187" s="880"/>
      <c r="AI187" s="880"/>
      <c r="AM187" s="880"/>
    </row>
    <row r="189" spans="2:41">
      <c r="S189" s="879">
        <f>SUM(S184,W184,AA184,AE184,AI184,AM184)</f>
        <v>4328.7161020402355</v>
      </c>
    </row>
    <row r="190" spans="2:41">
      <c r="S190" s="880">
        <f>S189/1000</f>
        <v>4.3287161020402358</v>
      </c>
    </row>
  </sheetData>
  <sheetProtection selectLockedCells="1"/>
  <mergeCells count="16">
    <mergeCell ref="AL100:AO100"/>
    <mergeCell ref="R100:U100"/>
    <mergeCell ref="V100:Y100"/>
    <mergeCell ref="Z100:AC100"/>
    <mergeCell ref="AD100:AG100"/>
    <mergeCell ref="AH100:AK100"/>
    <mergeCell ref="L9:L10"/>
    <mergeCell ref="M9:M10"/>
    <mergeCell ref="F100:F101"/>
    <mergeCell ref="G100:G101"/>
    <mergeCell ref="F9:F10"/>
    <mergeCell ref="G9:G10"/>
    <mergeCell ref="H9:H10"/>
    <mergeCell ref="I9:I10"/>
    <mergeCell ref="J9:J10"/>
    <mergeCell ref="K9:K10"/>
  </mergeCells>
  <phoneticPr fontId="25"/>
  <pageMargins left="0.97" right="0.39370078740157483" top="0.39370078740157483" bottom="0.39370078740157483" header="0.19685039370078741" footer="0.19685039370078741"/>
  <pageSetup paperSize="9" scale="25" orientation="landscape" cellComments="asDisplayed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54D37E-BDF1-4C69-9D67-E0C53AFBADDF}">
  <sheetPr>
    <tabColor theme="2" tint="-9.9978637043366805E-2"/>
    <pageSetUpPr fitToPage="1"/>
  </sheetPr>
  <dimension ref="B1:AH130"/>
  <sheetViews>
    <sheetView showGridLines="0" view="pageBreakPreview" topLeftCell="C1" zoomScale="90" zoomScaleNormal="90" zoomScaleSheetLayoutView="90" workbookViewId="0">
      <selection activeCell="O12" sqref="O12"/>
    </sheetView>
  </sheetViews>
  <sheetFormatPr defaultColWidth="11" defaultRowHeight="14"/>
  <cols>
    <col min="1" max="1" width="1.54296875" style="476" customWidth="1"/>
    <col min="2" max="2" width="21.453125" style="476" customWidth="1"/>
    <col min="3" max="3" width="11.453125" style="475" customWidth="1"/>
    <col min="4" max="7" width="11.453125" style="476" customWidth="1"/>
    <col min="8" max="10" width="11.453125" style="475" customWidth="1"/>
    <col min="11" max="11" width="11.453125" style="476" customWidth="1"/>
    <col min="12" max="12" width="11.453125" style="475" customWidth="1"/>
    <col min="13" max="13" width="1.81640625" style="476" customWidth="1"/>
    <col min="14" max="234" width="11" style="476"/>
    <col min="235" max="235" width="1.54296875" style="476" customWidth="1"/>
    <col min="236" max="236" width="17.7265625" style="476" customWidth="1"/>
    <col min="237" max="237" width="11.26953125" style="476" customWidth="1"/>
    <col min="238" max="256" width="8.453125" style="476" customWidth="1"/>
    <col min="257" max="257" width="9.453125" style="476" customWidth="1"/>
    <col min="258" max="258" width="10.453125" style="476" customWidth="1"/>
    <col min="259" max="259" width="10.7265625" style="476" bestFit="1" customWidth="1"/>
    <col min="260" max="260" width="9.453125" style="476" bestFit="1" customWidth="1"/>
    <col min="261" max="261" width="10.453125" style="476" customWidth="1"/>
    <col min="262" max="262" width="8" style="476" bestFit="1" customWidth="1"/>
    <col min="263" max="263" width="15.7265625" style="476" bestFit="1" customWidth="1"/>
    <col min="264" max="264" width="1.54296875" style="476" customWidth="1"/>
    <col min="265" max="265" width="5.453125" style="476" customWidth="1"/>
    <col min="266" max="490" width="11" style="476"/>
    <col min="491" max="491" width="1.54296875" style="476" customWidth="1"/>
    <col min="492" max="492" width="17.7265625" style="476" customWidth="1"/>
    <col min="493" max="493" width="11.26953125" style="476" customWidth="1"/>
    <col min="494" max="512" width="8.453125" style="476" customWidth="1"/>
    <col min="513" max="513" width="9.453125" style="476" customWidth="1"/>
    <col min="514" max="514" width="10.453125" style="476" customWidth="1"/>
    <col min="515" max="515" width="10.7265625" style="476" bestFit="1" customWidth="1"/>
    <col min="516" max="516" width="9.453125" style="476" bestFit="1" customWidth="1"/>
    <col min="517" max="517" width="10.453125" style="476" customWidth="1"/>
    <col min="518" max="518" width="8" style="476" bestFit="1" customWidth="1"/>
    <col min="519" max="519" width="15.7265625" style="476" bestFit="1" customWidth="1"/>
    <col min="520" max="520" width="1.54296875" style="476" customWidth="1"/>
    <col min="521" max="521" width="5.453125" style="476" customWidth="1"/>
    <col min="522" max="746" width="11" style="476"/>
    <col min="747" max="747" width="1.54296875" style="476" customWidth="1"/>
    <col min="748" max="748" width="17.7265625" style="476" customWidth="1"/>
    <col min="749" max="749" width="11.26953125" style="476" customWidth="1"/>
    <col min="750" max="768" width="8.453125" style="476" customWidth="1"/>
    <col min="769" max="769" width="9.453125" style="476" customWidth="1"/>
    <col min="770" max="770" width="10.453125" style="476" customWidth="1"/>
    <col min="771" max="771" width="10.7265625" style="476" bestFit="1" customWidth="1"/>
    <col min="772" max="772" width="9.453125" style="476" bestFit="1" customWidth="1"/>
    <col min="773" max="773" width="10.453125" style="476" customWidth="1"/>
    <col min="774" max="774" width="8" style="476" bestFit="1" customWidth="1"/>
    <col min="775" max="775" width="15.7265625" style="476" bestFit="1" customWidth="1"/>
    <col min="776" max="776" width="1.54296875" style="476" customWidth="1"/>
    <col min="777" max="777" width="5.453125" style="476" customWidth="1"/>
    <col min="778" max="1002" width="11" style="476"/>
    <col min="1003" max="1003" width="1.54296875" style="476" customWidth="1"/>
    <col min="1004" max="1004" width="17.7265625" style="476" customWidth="1"/>
    <col min="1005" max="1005" width="11.26953125" style="476" customWidth="1"/>
    <col min="1006" max="1024" width="8.453125" style="476" customWidth="1"/>
    <col min="1025" max="1025" width="9.453125" style="476" customWidth="1"/>
    <col min="1026" max="1026" width="10.453125" style="476" customWidth="1"/>
    <col min="1027" max="1027" width="10.7265625" style="476" bestFit="1" customWidth="1"/>
    <col min="1028" max="1028" width="9.453125" style="476" bestFit="1" customWidth="1"/>
    <col min="1029" max="1029" width="10.453125" style="476" customWidth="1"/>
    <col min="1030" max="1030" width="8" style="476" bestFit="1" customWidth="1"/>
    <col min="1031" max="1031" width="15.7265625" style="476" bestFit="1" customWidth="1"/>
    <col min="1032" max="1032" width="1.54296875" style="476" customWidth="1"/>
    <col min="1033" max="1033" width="5.453125" style="476" customWidth="1"/>
    <col min="1034" max="1258" width="11" style="476"/>
    <col min="1259" max="1259" width="1.54296875" style="476" customWidth="1"/>
    <col min="1260" max="1260" width="17.7265625" style="476" customWidth="1"/>
    <col min="1261" max="1261" width="11.26953125" style="476" customWidth="1"/>
    <col min="1262" max="1280" width="8.453125" style="476" customWidth="1"/>
    <col min="1281" max="1281" width="9.453125" style="476" customWidth="1"/>
    <col min="1282" max="1282" width="10.453125" style="476" customWidth="1"/>
    <col min="1283" max="1283" width="10.7265625" style="476" bestFit="1" customWidth="1"/>
    <col min="1284" max="1284" width="9.453125" style="476" bestFit="1" customWidth="1"/>
    <col min="1285" max="1285" width="10.453125" style="476" customWidth="1"/>
    <col min="1286" max="1286" width="8" style="476" bestFit="1" customWidth="1"/>
    <col min="1287" max="1287" width="15.7265625" style="476" bestFit="1" customWidth="1"/>
    <col min="1288" max="1288" width="1.54296875" style="476" customWidth="1"/>
    <col min="1289" max="1289" width="5.453125" style="476" customWidth="1"/>
    <col min="1290" max="1514" width="11" style="476"/>
    <col min="1515" max="1515" width="1.54296875" style="476" customWidth="1"/>
    <col min="1516" max="1516" width="17.7265625" style="476" customWidth="1"/>
    <col min="1517" max="1517" width="11.26953125" style="476" customWidth="1"/>
    <col min="1518" max="1536" width="8.453125" style="476" customWidth="1"/>
    <col min="1537" max="1537" width="9.453125" style="476" customWidth="1"/>
    <col min="1538" max="1538" width="10.453125" style="476" customWidth="1"/>
    <col min="1539" max="1539" width="10.7265625" style="476" bestFit="1" customWidth="1"/>
    <col min="1540" max="1540" width="9.453125" style="476" bestFit="1" customWidth="1"/>
    <col min="1541" max="1541" width="10.453125" style="476" customWidth="1"/>
    <col min="1542" max="1542" width="8" style="476" bestFit="1" customWidth="1"/>
    <col min="1543" max="1543" width="15.7265625" style="476" bestFit="1" customWidth="1"/>
    <col min="1544" max="1544" width="1.54296875" style="476" customWidth="1"/>
    <col min="1545" max="1545" width="5.453125" style="476" customWidth="1"/>
    <col min="1546" max="1770" width="11" style="476"/>
    <col min="1771" max="1771" width="1.54296875" style="476" customWidth="1"/>
    <col min="1772" max="1772" width="17.7265625" style="476" customWidth="1"/>
    <col min="1773" max="1773" width="11.26953125" style="476" customWidth="1"/>
    <col min="1774" max="1792" width="8.453125" style="476" customWidth="1"/>
    <col min="1793" max="1793" width="9.453125" style="476" customWidth="1"/>
    <col min="1794" max="1794" width="10.453125" style="476" customWidth="1"/>
    <col min="1795" max="1795" width="10.7265625" style="476" bestFit="1" customWidth="1"/>
    <col min="1796" max="1796" width="9.453125" style="476" bestFit="1" customWidth="1"/>
    <col min="1797" max="1797" width="10.453125" style="476" customWidth="1"/>
    <col min="1798" max="1798" width="8" style="476" bestFit="1" customWidth="1"/>
    <col min="1799" max="1799" width="15.7265625" style="476" bestFit="1" customWidth="1"/>
    <col min="1800" max="1800" width="1.54296875" style="476" customWidth="1"/>
    <col min="1801" max="1801" width="5.453125" style="476" customWidth="1"/>
    <col min="1802" max="2026" width="11" style="476"/>
    <col min="2027" max="2027" width="1.54296875" style="476" customWidth="1"/>
    <col min="2028" max="2028" width="17.7265625" style="476" customWidth="1"/>
    <col min="2029" max="2029" width="11.26953125" style="476" customWidth="1"/>
    <col min="2030" max="2048" width="8.453125" style="476" customWidth="1"/>
    <col min="2049" max="2049" width="9.453125" style="476" customWidth="1"/>
    <col min="2050" max="2050" width="10.453125" style="476" customWidth="1"/>
    <col min="2051" max="2051" width="10.7265625" style="476" bestFit="1" customWidth="1"/>
    <col min="2052" max="2052" width="9.453125" style="476" bestFit="1" customWidth="1"/>
    <col min="2053" max="2053" width="10.453125" style="476" customWidth="1"/>
    <col min="2054" max="2054" width="8" style="476" bestFit="1" customWidth="1"/>
    <col min="2055" max="2055" width="15.7265625" style="476" bestFit="1" customWidth="1"/>
    <col min="2056" max="2056" width="1.54296875" style="476" customWidth="1"/>
    <col min="2057" max="2057" width="5.453125" style="476" customWidth="1"/>
    <col min="2058" max="2282" width="11" style="476"/>
    <col min="2283" max="2283" width="1.54296875" style="476" customWidth="1"/>
    <col min="2284" max="2284" width="17.7265625" style="476" customWidth="1"/>
    <col min="2285" max="2285" width="11.26953125" style="476" customWidth="1"/>
    <col min="2286" max="2304" width="8.453125" style="476" customWidth="1"/>
    <col min="2305" max="2305" width="9.453125" style="476" customWidth="1"/>
    <col min="2306" max="2306" width="10.453125" style="476" customWidth="1"/>
    <col min="2307" max="2307" width="10.7265625" style="476" bestFit="1" customWidth="1"/>
    <col min="2308" max="2308" width="9.453125" style="476" bestFit="1" customWidth="1"/>
    <col min="2309" max="2309" width="10.453125" style="476" customWidth="1"/>
    <col min="2310" max="2310" width="8" style="476" bestFit="1" customWidth="1"/>
    <col min="2311" max="2311" width="15.7265625" style="476" bestFit="1" customWidth="1"/>
    <col min="2312" max="2312" width="1.54296875" style="476" customWidth="1"/>
    <col min="2313" max="2313" width="5.453125" style="476" customWidth="1"/>
    <col min="2314" max="2538" width="11" style="476"/>
    <col min="2539" max="2539" width="1.54296875" style="476" customWidth="1"/>
    <col min="2540" max="2540" width="17.7265625" style="476" customWidth="1"/>
    <col min="2541" max="2541" width="11.26953125" style="476" customWidth="1"/>
    <col min="2542" max="2560" width="8.453125" style="476" customWidth="1"/>
    <col min="2561" max="2561" width="9.453125" style="476" customWidth="1"/>
    <col min="2562" max="2562" width="10.453125" style="476" customWidth="1"/>
    <col min="2563" max="2563" width="10.7265625" style="476" bestFit="1" customWidth="1"/>
    <col min="2564" max="2564" width="9.453125" style="476" bestFit="1" customWidth="1"/>
    <col min="2565" max="2565" width="10.453125" style="476" customWidth="1"/>
    <col min="2566" max="2566" width="8" style="476" bestFit="1" customWidth="1"/>
    <col min="2567" max="2567" width="15.7265625" style="476" bestFit="1" customWidth="1"/>
    <col min="2568" max="2568" width="1.54296875" style="476" customWidth="1"/>
    <col min="2569" max="2569" width="5.453125" style="476" customWidth="1"/>
    <col min="2570" max="2794" width="11" style="476"/>
    <col min="2795" max="2795" width="1.54296875" style="476" customWidth="1"/>
    <col min="2796" max="2796" width="17.7265625" style="476" customWidth="1"/>
    <col min="2797" max="2797" width="11.26953125" style="476" customWidth="1"/>
    <col min="2798" max="2816" width="8.453125" style="476" customWidth="1"/>
    <col min="2817" max="2817" width="9.453125" style="476" customWidth="1"/>
    <col min="2818" max="2818" width="10.453125" style="476" customWidth="1"/>
    <col min="2819" max="2819" width="10.7265625" style="476" bestFit="1" customWidth="1"/>
    <col min="2820" max="2820" width="9.453125" style="476" bestFit="1" customWidth="1"/>
    <col min="2821" max="2821" width="10.453125" style="476" customWidth="1"/>
    <col min="2822" max="2822" width="8" style="476" bestFit="1" customWidth="1"/>
    <col min="2823" max="2823" width="15.7265625" style="476" bestFit="1" customWidth="1"/>
    <col min="2824" max="2824" width="1.54296875" style="476" customWidth="1"/>
    <col min="2825" max="2825" width="5.453125" style="476" customWidth="1"/>
    <col min="2826" max="3050" width="11" style="476"/>
    <col min="3051" max="3051" width="1.54296875" style="476" customWidth="1"/>
    <col min="3052" max="3052" width="17.7265625" style="476" customWidth="1"/>
    <col min="3053" max="3053" width="11.26953125" style="476" customWidth="1"/>
    <col min="3054" max="3072" width="8.453125" style="476" customWidth="1"/>
    <col min="3073" max="3073" width="9.453125" style="476" customWidth="1"/>
    <col min="3074" max="3074" width="10.453125" style="476" customWidth="1"/>
    <col min="3075" max="3075" width="10.7265625" style="476" bestFit="1" customWidth="1"/>
    <col min="3076" max="3076" width="9.453125" style="476" bestFit="1" customWidth="1"/>
    <col min="3077" max="3077" width="10.453125" style="476" customWidth="1"/>
    <col min="3078" max="3078" width="8" style="476" bestFit="1" customWidth="1"/>
    <col min="3079" max="3079" width="15.7265625" style="476" bestFit="1" customWidth="1"/>
    <col min="3080" max="3080" width="1.54296875" style="476" customWidth="1"/>
    <col min="3081" max="3081" width="5.453125" style="476" customWidth="1"/>
    <col min="3082" max="3306" width="11" style="476"/>
    <col min="3307" max="3307" width="1.54296875" style="476" customWidth="1"/>
    <col min="3308" max="3308" width="17.7265625" style="476" customWidth="1"/>
    <col min="3309" max="3309" width="11.26953125" style="476" customWidth="1"/>
    <col min="3310" max="3328" width="8.453125" style="476" customWidth="1"/>
    <col min="3329" max="3329" width="9.453125" style="476" customWidth="1"/>
    <col min="3330" max="3330" width="10.453125" style="476" customWidth="1"/>
    <col min="3331" max="3331" width="10.7265625" style="476" bestFit="1" customWidth="1"/>
    <col min="3332" max="3332" width="9.453125" style="476" bestFit="1" customWidth="1"/>
    <col min="3333" max="3333" width="10.453125" style="476" customWidth="1"/>
    <col min="3334" max="3334" width="8" style="476" bestFit="1" customWidth="1"/>
    <col min="3335" max="3335" width="15.7265625" style="476" bestFit="1" customWidth="1"/>
    <col min="3336" max="3336" width="1.54296875" style="476" customWidth="1"/>
    <col min="3337" max="3337" width="5.453125" style="476" customWidth="1"/>
    <col min="3338" max="3562" width="11" style="476"/>
    <col min="3563" max="3563" width="1.54296875" style="476" customWidth="1"/>
    <col min="3564" max="3564" width="17.7265625" style="476" customWidth="1"/>
    <col min="3565" max="3565" width="11.26953125" style="476" customWidth="1"/>
    <col min="3566" max="3584" width="8.453125" style="476" customWidth="1"/>
    <col min="3585" max="3585" width="9.453125" style="476" customWidth="1"/>
    <col min="3586" max="3586" width="10.453125" style="476" customWidth="1"/>
    <col min="3587" max="3587" width="10.7265625" style="476" bestFit="1" customWidth="1"/>
    <col min="3588" max="3588" width="9.453125" style="476" bestFit="1" customWidth="1"/>
    <col min="3589" max="3589" width="10.453125" style="476" customWidth="1"/>
    <col min="3590" max="3590" width="8" style="476" bestFit="1" customWidth="1"/>
    <col min="3591" max="3591" width="15.7265625" style="476" bestFit="1" customWidth="1"/>
    <col min="3592" max="3592" width="1.54296875" style="476" customWidth="1"/>
    <col min="3593" max="3593" width="5.453125" style="476" customWidth="1"/>
    <col min="3594" max="3818" width="11" style="476"/>
    <col min="3819" max="3819" width="1.54296875" style="476" customWidth="1"/>
    <col min="3820" max="3820" width="17.7265625" style="476" customWidth="1"/>
    <col min="3821" max="3821" width="11.26953125" style="476" customWidth="1"/>
    <col min="3822" max="3840" width="8.453125" style="476" customWidth="1"/>
    <col min="3841" max="3841" width="9.453125" style="476" customWidth="1"/>
    <col min="3842" max="3842" width="10.453125" style="476" customWidth="1"/>
    <col min="3843" max="3843" width="10.7265625" style="476" bestFit="1" customWidth="1"/>
    <col min="3844" max="3844" width="9.453125" style="476" bestFit="1" customWidth="1"/>
    <col min="3845" max="3845" width="10.453125" style="476" customWidth="1"/>
    <col min="3846" max="3846" width="8" style="476" bestFit="1" customWidth="1"/>
    <col min="3847" max="3847" width="15.7265625" style="476" bestFit="1" customWidth="1"/>
    <col min="3848" max="3848" width="1.54296875" style="476" customWidth="1"/>
    <col min="3849" max="3849" width="5.453125" style="476" customWidth="1"/>
    <col min="3850" max="4074" width="11" style="476"/>
    <col min="4075" max="4075" width="1.54296875" style="476" customWidth="1"/>
    <col min="4076" max="4076" width="17.7265625" style="476" customWidth="1"/>
    <col min="4077" max="4077" width="11.26953125" style="476" customWidth="1"/>
    <col min="4078" max="4096" width="8.453125" style="476" customWidth="1"/>
    <col min="4097" max="4097" width="9.453125" style="476" customWidth="1"/>
    <col min="4098" max="4098" width="10.453125" style="476" customWidth="1"/>
    <col min="4099" max="4099" width="10.7265625" style="476" bestFit="1" customWidth="1"/>
    <col min="4100" max="4100" width="9.453125" style="476" bestFit="1" customWidth="1"/>
    <col min="4101" max="4101" width="10.453125" style="476" customWidth="1"/>
    <col min="4102" max="4102" width="8" style="476" bestFit="1" customWidth="1"/>
    <col min="4103" max="4103" width="15.7265625" style="476" bestFit="1" customWidth="1"/>
    <col min="4104" max="4104" width="1.54296875" style="476" customWidth="1"/>
    <col min="4105" max="4105" width="5.453125" style="476" customWidth="1"/>
    <col min="4106" max="4330" width="11" style="476"/>
    <col min="4331" max="4331" width="1.54296875" style="476" customWidth="1"/>
    <col min="4332" max="4332" width="17.7265625" style="476" customWidth="1"/>
    <col min="4333" max="4333" width="11.26953125" style="476" customWidth="1"/>
    <col min="4334" max="4352" width="8.453125" style="476" customWidth="1"/>
    <col min="4353" max="4353" width="9.453125" style="476" customWidth="1"/>
    <col min="4354" max="4354" width="10.453125" style="476" customWidth="1"/>
    <col min="4355" max="4355" width="10.7265625" style="476" bestFit="1" customWidth="1"/>
    <col min="4356" max="4356" width="9.453125" style="476" bestFit="1" customWidth="1"/>
    <col min="4357" max="4357" width="10.453125" style="476" customWidth="1"/>
    <col min="4358" max="4358" width="8" style="476" bestFit="1" customWidth="1"/>
    <col min="4359" max="4359" width="15.7265625" style="476" bestFit="1" customWidth="1"/>
    <col min="4360" max="4360" width="1.54296875" style="476" customWidth="1"/>
    <col min="4361" max="4361" width="5.453125" style="476" customWidth="1"/>
    <col min="4362" max="4586" width="11" style="476"/>
    <col min="4587" max="4587" width="1.54296875" style="476" customWidth="1"/>
    <col min="4588" max="4588" width="17.7265625" style="476" customWidth="1"/>
    <col min="4589" max="4589" width="11.26953125" style="476" customWidth="1"/>
    <col min="4590" max="4608" width="8.453125" style="476" customWidth="1"/>
    <col min="4609" max="4609" width="9.453125" style="476" customWidth="1"/>
    <col min="4610" max="4610" width="10.453125" style="476" customWidth="1"/>
    <col min="4611" max="4611" width="10.7265625" style="476" bestFit="1" customWidth="1"/>
    <col min="4612" max="4612" width="9.453125" style="476" bestFit="1" customWidth="1"/>
    <col min="4613" max="4613" width="10.453125" style="476" customWidth="1"/>
    <col min="4614" max="4614" width="8" style="476" bestFit="1" customWidth="1"/>
    <col min="4615" max="4615" width="15.7265625" style="476" bestFit="1" customWidth="1"/>
    <col min="4616" max="4616" width="1.54296875" style="476" customWidth="1"/>
    <col min="4617" max="4617" width="5.453125" style="476" customWidth="1"/>
    <col min="4618" max="4842" width="11" style="476"/>
    <col min="4843" max="4843" width="1.54296875" style="476" customWidth="1"/>
    <col min="4844" max="4844" width="17.7265625" style="476" customWidth="1"/>
    <col min="4845" max="4845" width="11.26953125" style="476" customWidth="1"/>
    <col min="4846" max="4864" width="8.453125" style="476" customWidth="1"/>
    <col min="4865" max="4865" width="9.453125" style="476" customWidth="1"/>
    <col min="4866" max="4866" width="10.453125" style="476" customWidth="1"/>
    <col min="4867" max="4867" width="10.7265625" style="476" bestFit="1" customWidth="1"/>
    <col min="4868" max="4868" width="9.453125" style="476" bestFit="1" customWidth="1"/>
    <col min="4869" max="4869" width="10.453125" style="476" customWidth="1"/>
    <col min="4870" max="4870" width="8" style="476" bestFit="1" customWidth="1"/>
    <col min="4871" max="4871" width="15.7265625" style="476" bestFit="1" customWidth="1"/>
    <col min="4872" max="4872" width="1.54296875" style="476" customWidth="1"/>
    <col min="4873" max="4873" width="5.453125" style="476" customWidth="1"/>
    <col min="4874" max="5098" width="11" style="476"/>
    <col min="5099" max="5099" width="1.54296875" style="476" customWidth="1"/>
    <col min="5100" max="5100" width="17.7265625" style="476" customWidth="1"/>
    <col min="5101" max="5101" width="11.26953125" style="476" customWidth="1"/>
    <col min="5102" max="5120" width="8.453125" style="476" customWidth="1"/>
    <col min="5121" max="5121" width="9.453125" style="476" customWidth="1"/>
    <col min="5122" max="5122" width="10.453125" style="476" customWidth="1"/>
    <col min="5123" max="5123" width="10.7265625" style="476" bestFit="1" customWidth="1"/>
    <col min="5124" max="5124" width="9.453125" style="476" bestFit="1" customWidth="1"/>
    <col min="5125" max="5125" width="10.453125" style="476" customWidth="1"/>
    <col min="5126" max="5126" width="8" style="476" bestFit="1" customWidth="1"/>
    <col min="5127" max="5127" width="15.7265625" style="476" bestFit="1" customWidth="1"/>
    <col min="5128" max="5128" width="1.54296875" style="476" customWidth="1"/>
    <col min="5129" max="5129" width="5.453125" style="476" customWidth="1"/>
    <col min="5130" max="5354" width="11" style="476"/>
    <col min="5355" max="5355" width="1.54296875" style="476" customWidth="1"/>
    <col min="5356" max="5356" width="17.7265625" style="476" customWidth="1"/>
    <col min="5357" max="5357" width="11.26953125" style="476" customWidth="1"/>
    <col min="5358" max="5376" width="8.453125" style="476" customWidth="1"/>
    <col min="5377" max="5377" width="9.453125" style="476" customWidth="1"/>
    <col min="5378" max="5378" width="10.453125" style="476" customWidth="1"/>
    <col min="5379" max="5379" width="10.7265625" style="476" bestFit="1" customWidth="1"/>
    <col min="5380" max="5380" width="9.453125" style="476" bestFit="1" customWidth="1"/>
    <col min="5381" max="5381" width="10.453125" style="476" customWidth="1"/>
    <col min="5382" max="5382" width="8" style="476" bestFit="1" customWidth="1"/>
    <col min="5383" max="5383" width="15.7265625" style="476" bestFit="1" customWidth="1"/>
    <col min="5384" max="5384" width="1.54296875" style="476" customWidth="1"/>
    <col min="5385" max="5385" width="5.453125" style="476" customWidth="1"/>
    <col min="5386" max="5610" width="11" style="476"/>
    <col min="5611" max="5611" width="1.54296875" style="476" customWidth="1"/>
    <col min="5612" max="5612" width="17.7265625" style="476" customWidth="1"/>
    <col min="5613" max="5613" width="11.26953125" style="476" customWidth="1"/>
    <col min="5614" max="5632" width="8.453125" style="476" customWidth="1"/>
    <col min="5633" max="5633" width="9.453125" style="476" customWidth="1"/>
    <col min="5634" max="5634" width="10.453125" style="476" customWidth="1"/>
    <col min="5635" max="5635" width="10.7265625" style="476" bestFit="1" customWidth="1"/>
    <col min="5636" max="5636" width="9.453125" style="476" bestFit="1" customWidth="1"/>
    <col min="5637" max="5637" width="10.453125" style="476" customWidth="1"/>
    <col min="5638" max="5638" width="8" style="476" bestFit="1" customWidth="1"/>
    <col min="5639" max="5639" width="15.7265625" style="476" bestFit="1" customWidth="1"/>
    <col min="5640" max="5640" width="1.54296875" style="476" customWidth="1"/>
    <col min="5641" max="5641" width="5.453125" style="476" customWidth="1"/>
    <col min="5642" max="5866" width="11" style="476"/>
    <col min="5867" max="5867" width="1.54296875" style="476" customWidth="1"/>
    <col min="5868" max="5868" width="17.7265625" style="476" customWidth="1"/>
    <col min="5869" max="5869" width="11.26953125" style="476" customWidth="1"/>
    <col min="5870" max="5888" width="8.453125" style="476" customWidth="1"/>
    <col min="5889" max="5889" width="9.453125" style="476" customWidth="1"/>
    <col min="5890" max="5890" width="10.453125" style="476" customWidth="1"/>
    <col min="5891" max="5891" width="10.7265625" style="476" bestFit="1" customWidth="1"/>
    <col min="5892" max="5892" width="9.453125" style="476" bestFit="1" customWidth="1"/>
    <col min="5893" max="5893" width="10.453125" style="476" customWidth="1"/>
    <col min="5894" max="5894" width="8" style="476" bestFit="1" customWidth="1"/>
    <col min="5895" max="5895" width="15.7265625" style="476" bestFit="1" customWidth="1"/>
    <col min="5896" max="5896" width="1.54296875" style="476" customWidth="1"/>
    <col min="5897" max="5897" width="5.453125" style="476" customWidth="1"/>
    <col min="5898" max="6122" width="11" style="476"/>
    <col min="6123" max="6123" width="1.54296875" style="476" customWidth="1"/>
    <col min="6124" max="6124" width="17.7265625" style="476" customWidth="1"/>
    <col min="6125" max="6125" width="11.26953125" style="476" customWidth="1"/>
    <col min="6126" max="6144" width="8.453125" style="476" customWidth="1"/>
    <col min="6145" max="6145" width="9.453125" style="476" customWidth="1"/>
    <col min="6146" max="6146" width="10.453125" style="476" customWidth="1"/>
    <col min="6147" max="6147" width="10.7265625" style="476" bestFit="1" customWidth="1"/>
    <col min="6148" max="6148" width="9.453125" style="476" bestFit="1" customWidth="1"/>
    <col min="6149" max="6149" width="10.453125" style="476" customWidth="1"/>
    <col min="6150" max="6150" width="8" style="476" bestFit="1" customWidth="1"/>
    <col min="6151" max="6151" width="15.7265625" style="476" bestFit="1" customWidth="1"/>
    <col min="6152" max="6152" width="1.54296875" style="476" customWidth="1"/>
    <col min="6153" max="6153" width="5.453125" style="476" customWidth="1"/>
    <col min="6154" max="6378" width="11" style="476"/>
    <col min="6379" max="6379" width="1.54296875" style="476" customWidth="1"/>
    <col min="6380" max="6380" width="17.7265625" style="476" customWidth="1"/>
    <col min="6381" max="6381" width="11.26953125" style="476" customWidth="1"/>
    <col min="6382" max="6400" width="8.453125" style="476" customWidth="1"/>
    <col min="6401" max="6401" width="9.453125" style="476" customWidth="1"/>
    <col min="6402" max="6402" width="10.453125" style="476" customWidth="1"/>
    <col min="6403" max="6403" width="10.7265625" style="476" bestFit="1" customWidth="1"/>
    <col min="6404" max="6404" width="9.453125" style="476" bestFit="1" customWidth="1"/>
    <col min="6405" max="6405" width="10.453125" style="476" customWidth="1"/>
    <col min="6406" max="6406" width="8" style="476" bestFit="1" customWidth="1"/>
    <col min="6407" max="6407" width="15.7265625" style="476" bestFit="1" customWidth="1"/>
    <col min="6408" max="6408" width="1.54296875" style="476" customWidth="1"/>
    <col min="6409" max="6409" width="5.453125" style="476" customWidth="1"/>
    <col min="6410" max="6634" width="11" style="476"/>
    <col min="6635" max="6635" width="1.54296875" style="476" customWidth="1"/>
    <col min="6636" max="6636" width="17.7265625" style="476" customWidth="1"/>
    <col min="6637" max="6637" width="11.26953125" style="476" customWidth="1"/>
    <col min="6638" max="6656" width="8.453125" style="476" customWidth="1"/>
    <col min="6657" max="6657" width="9.453125" style="476" customWidth="1"/>
    <col min="6658" max="6658" width="10.453125" style="476" customWidth="1"/>
    <col min="6659" max="6659" width="10.7265625" style="476" bestFit="1" customWidth="1"/>
    <col min="6660" max="6660" width="9.453125" style="476" bestFit="1" customWidth="1"/>
    <col min="6661" max="6661" width="10.453125" style="476" customWidth="1"/>
    <col min="6662" max="6662" width="8" style="476" bestFit="1" customWidth="1"/>
    <col min="6663" max="6663" width="15.7265625" style="476" bestFit="1" customWidth="1"/>
    <col min="6664" max="6664" width="1.54296875" style="476" customWidth="1"/>
    <col min="6665" max="6665" width="5.453125" style="476" customWidth="1"/>
    <col min="6666" max="6890" width="11" style="476"/>
    <col min="6891" max="6891" width="1.54296875" style="476" customWidth="1"/>
    <col min="6892" max="6892" width="17.7265625" style="476" customWidth="1"/>
    <col min="6893" max="6893" width="11.26953125" style="476" customWidth="1"/>
    <col min="6894" max="6912" width="8.453125" style="476" customWidth="1"/>
    <col min="6913" max="6913" width="9.453125" style="476" customWidth="1"/>
    <col min="6914" max="6914" width="10.453125" style="476" customWidth="1"/>
    <col min="6915" max="6915" width="10.7265625" style="476" bestFit="1" customWidth="1"/>
    <col min="6916" max="6916" width="9.453125" style="476" bestFit="1" customWidth="1"/>
    <col min="6917" max="6917" width="10.453125" style="476" customWidth="1"/>
    <col min="6918" max="6918" width="8" style="476" bestFit="1" customWidth="1"/>
    <col min="6919" max="6919" width="15.7265625" style="476" bestFit="1" customWidth="1"/>
    <col min="6920" max="6920" width="1.54296875" style="476" customWidth="1"/>
    <col min="6921" max="6921" width="5.453125" style="476" customWidth="1"/>
    <col min="6922" max="7146" width="11" style="476"/>
    <col min="7147" max="7147" width="1.54296875" style="476" customWidth="1"/>
    <col min="7148" max="7148" width="17.7265625" style="476" customWidth="1"/>
    <col min="7149" max="7149" width="11.26953125" style="476" customWidth="1"/>
    <col min="7150" max="7168" width="8.453125" style="476" customWidth="1"/>
    <col min="7169" max="7169" width="9.453125" style="476" customWidth="1"/>
    <col min="7170" max="7170" width="10.453125" style="476" customWidth="1"/>
    <col min="7171" max="7171" width="10.7265625" style="476" bestFit="1" customWidth="1"/>
    <col min="7172" max="7172" width="9.453125" style="476" bestFit="1" customWidth="1"/>
    <col min="7173" max="7173" width="10.453125" style="476" customWidth="1"/>
    <col min="7174" max="7174" width="8" style="476" bestFit="1" customWidth="1"/>
    <col min="7175" max="7175" width="15.7265625" style="476" bestFit="1" customWidth="1"/>
    <col min="7176" max="7176" width="1.54296875" style="476" customWidth="1"/>
    <col min="7177" max="7177" width="5.453125" style="476" customWidth="1"/>
    <col min="7178" max="7402" width="11" style="476"/>
    <col min="7403" max="7403" width="1.54296875" style="476" customWidth="1"/>
    <col min="7404" max="7404" width="17.7265625" style="476" customWidth="1"/>
    <col min="7405" max="7405" width="11.26953125" style="476" customWidth="1"/>
    <col min="7406" max="7424" width="8.453125" style="476" customWidth="1"/>
    <col min="7425" max="7425" width="9.453125" style="476" customWidth="1"/>
    <col min="7426" max="7426" width="10.453125" style="476" customWidth="1"/>
    <col min="7427" max="7427" width="10.7265625" style="476" bestFit="1" customWidth="1"/>
    <col min="7428" max="7428" width="9.453125" style="476" bestFit="1" customWidth="1"/>
    <col min="7429" max="7429" width="10.453125" style="476" customWidth="1"/>
    <col min="7430" max="7430" width="8" style="476" bestFit="1" customWidth="1"/>
    <col min="7431" max="7431" width="15.7265625" style="476" bestFit="1" customWidth="1"/>
    <col min="7432" max="7432" width="1.54296875" style="476" customWidth="1"/>
    <col min="7433" max="7433" width="5.453125" style="476" customWidth="1"/>
    <col min="7434" max="7658" width="11" style="476"/>
    <col min="7659" max="7659" width="1.54296875" style="476" customWidth="1"/>
    <col min="7660" max="7660" width="17.7265625" style="476" customWidth="1"/>
    <col min="7661" max="7661" width="11.26953125" style="476" customWidth="1"/>
    <col min="7662" max="7680" width="8.453125" style="476" customWidth="1"/>
    <col min="7681" max="7681" width="9.453125" style="476" customWidth="1"/>
    <col min="7682" max="7682" width="10.453125" style="476" customWidth="1"/>
    <col min="7683" max="7683" width="10.7265625" style="476" bestFit="1" customWidth="1"/>
    <col min="7684" max="7684" width="9.453125" style="476" bestFit="1" customWidth="1"/>
    <col min="7685" max="7685" width="10.453125" style="476" customWidth="1"/>
    <col min="7686" max="7686" width="8" style="476" bestFit="1" customWidth="1"/>
    <col min="7687" max="7687" width="15.7265625" style="476" bestFit="1" customWidth="1"/>
    <col min="7688" max="7688" width="1.54296875" style="476" customWidth="1"/>
    <col min="7689" max="7689" width="5.453125" style="476" customWidth="1"/>
    <col min="7690" max="7914" width="11" style="476"/>
    <col min="7915" max="7915" width="1.54296875" style="476" customWidth="1"/>
    <col min="7916" max="7916" width="17.7265625" style="476" customWidth="1"/>
    <col min="7917" max="7917" width="11.26953125" style="476" customWidth="1"/>
    <col min="7918" max="7936" width="8.453125" style="476" customWidth="1"/>
    <col min="7937" max="7937" width="9.453125" style="476" customWidth="1"/>
    <col min="7938" max="7938" width="10.453125" style="476" customWidth="1"/>
    <col min="7939" max="7939" width="10.7265625" style="476" bestFit="1" customWidth="1"/>
    <col min="7940" max="7940" width="9.453125" style="476" bestFit="1" customWidth="1"/>
    <col min="7941" max="7941" width="10.453125" style="476" customWidth="1"/>
    <col min="7942" max="7942" width="8" style="476" bestFit="1" customWidth="1"/>
    <col min="7943" max="7943" width="15.7265625" style="476" bestFit="1" customWidth="1"/>
    <col min="7944" max="7944" width="1.54296875" style="476" customWidth="1"/>
    <col min="7945" max="7945" width="5.453125" style="476" customWidth="1"/>
    <col min="7946" max="8170" width="11" style="476"/>
    <col min="8171" max="8171" width="1.54296875" style="476" customWidth="1"/>
    <col min="8172" max="8172" width="17.7265625" style="476" customWidth="1"/>
    <col min="8173" max="8173" width="11.26953125" style="476" customWidth="1"/>
    <col min="8174" max="8192" width="8.453125" style="476" customWidth="1"/>
    <col min="8193" max="8193" width="9.453125" style="476" customWidth="1"/>
    <col min="8194" max="8194" width="10.453125" style="476" customWidth="1"/>
    <col min="8195" max="8195" width="10.7265625" style="476" bestFit="1" customWidth="1"/>
    <col min="8196" max="8196" width="9.453125" style="476" bestFit="1" customWidth="1"/>
    <col min="8197" max="8197" width="10.453125" style="476" customWidth="1"/>
    <col min="8198" max="8198" width="8" style="476" bestFit="1" customWidth="1"/>
    <col min="8199" max="8199" width="15.7265625" style="476" bestFit="1" customWidth="1"/>
    <col min="8200" max="8200" width="1.54296875" style="476" customWidth="1"/>
    <col min="8201" max="8201" width="5.453125" style="476" customWidth="1"/>
    <col min="8202" max="8426" width="11" style="476"/>
    <col min="8427" max="8427" width="1.54296875" style="476" customWidth="1"/>
    <col min="8428" max="8428" width="17.7265625" style="476" customWidth="1"/>
    <col min="8429" max="8429" width="11.26953125" style="476" customWidth="1"/>
    <col min="8430" max="8448" width="8.453125" style="476" customWidth="1"/>
    <col min="8449" max="8449" width="9.453125" style="476" customWidth="1"/>
    <col min="8450" max="8450" width="10.453125" style="476" customWidth="1"/>
    <col min="8451" max="8451" width="10.7265625" style="476" bestFit="1" customWidth="1"/>
    <col min="8452" max="8452" width="9.453125" style="476" bestFit="1" customWidth="1"/>
    <col min="8453" max="8453" width="10.453125" style="476" customWidth="1"/>
    <col min="8454" max="8454" width="8" style="476" bestFit="1" customWidth="1"/>
    <col min="8455" max="8455" width="15.7265625" style="476" bestFit="1" customWidth="1"/>
    <col min="8456" max="8456" width="1.54296875" style="476" customWidth="1"/>
    <col min="8457" max="8457" width="5.453125" style="476" customWidth="1"/>
    <col min="8458" max="8682" width="11" style="476"/>
    <col min="8683" max="8683" width="1.54296875" style="476" customWidth="1"/>
    <col min="8684" max="8684" width="17.7265625" style="476" customWidth="1"/>
    <col min="8685" max="8685" width="11.26953125" style="476" customWidth="1"/>
    <col min="8686" max="8704" width="8.453125" style="476" customWidth="1"/>
    <col min="8705" max="8705" width="9.453125" style="476" customWidth="1"/>
    <col min="8706" max="8706" width="10.453125" style="476" customWidth="1"/>
    <col min="8707" max="8707" width="10.7265625" style="476" bestFit="1" customWidth="1"/>
    <col min="8708" max="8708" width="9.453125" style="476" bestFit="1" customWidth="1"/>
    <col min="8709" max="8709" width="10.453125" style="476" customWidth="1"/>
    <col min="8710" max="8710" width="8" style="476" bestFit="1" customWidth="1"/>
    <col min="8711" max="8711" width="15.7265625" style="476" bestFit="1" customWidth="1"/>
    <col min="8712" max="8712" width="1.54296875" style="476" customWidth="1"/>
    <col min="8713" max="8713" width="5.453125" style="476" customWidth="1"/>
    <col min="8714" max="8938" width="11" style="476"/>
    <col min="8939" max="8939" width="1.54296875" style="476" customWidth="1"/>
    <col min="8940" max="8940" width="17.7265625" style="476" customWidth="1"/>
    <col min="8941" max="8941" width="11.26953125" style="476" customWidth="1"/>
    <col min="8942" max="8960" width="8.453125" style="476" customWidth="1"/>
    <col min="8961" max="8961" width="9.453125" style="476" customWidth="1"/>
    <col min="8962" max="8962" width="10.453125" style="476" customWidth="1"/>
    <col min="8963" max="8963" width="10.7265625" style="476" bestFit="1" customWidth="1"/>
    <col min="8964" max="8964" width="9.453125" style="476" bestFit="1" customWidth="1"/>
    <col min="8965" max="8965" width="10.453125" style="476" customWidth="1"/>
    <col min="8966" max="8966" width="8" style="476" bestFit="1" customWidth="1"/>
    <col min="8967" max="8967" width="15.7265625" style="476" bestFit="1" customWidth="1"/>
    <col min="8968" max="8968" width="1.54296875" style="476" customWidth="1"/>
    <col min="8969" max="8969" width="5.453125" style="476" customWidth="1"/>
    <col min="8970" max="9194" width="11" style="476"/>
    <col min="9195" max="9195" width="1.54296875" style="476" customWidth="1"/>
    <col min="9196" max="9196" width="17.7265625" style="476" customWidth="1"/>
    <col min="9197" max="9197" width="11.26953125" style="476" customWidth="1"/>
    <col min="9198" max="9216" width="8.453125" style="476" customWidth="1"/>
    <col min="9217" max="9217" width="9.453125" style="476" customWidth="1"/>
    <col min="9218" max="9218" width="10.453125" style="476" customWidth="1"/>
    <col min="9219" max="9219" width="10.7265625" style="476" bestFit="1" customWidth="1"/>
    <col min="9220" max="9220" width="9.453125" style="476" bestFit="1" customWidth="1"/>
    <col min="9221" max="9221" width="10.453125" style="476" customWidth="1"/>
    <col min="9222" max="9222" width="8" style="476" bestFit="1" customWidth="1"/>
    <col min="9223" max="9223" width="15.7265625" style="476" bestFit="1" customWidth="1"/>
    <col min="9224" max="9224" width="1.54296875" style="476" customWidth="1"/>
    <col min="9225" max="9225" width="5.453125" style="476" customWidth="1"/>
    <col min="9226" max="9450" width="11" style="476"/>
    <col min="9451" max="9451" width="1.54296875" style="476" customWidth="1"/>
    <col min="9452" max="9452" width="17.7265625" style="476" customWidth="1"/>
    <col min="9453" max="9453" width="11.26953125" style="476" customWidth="1"/>
    <col min="9454" max="9472" width="8.453125" style="476" customWidth="1"/>
    <col min="9473" max="9473" width="9.453125" style="476" customWidth="1"/>
    <col min="9474" max="9474" width="10.453125" style="476" customWidth="1"/>
    <col min="9475" max="9475" width="10.7265625" style="476" bestFit="1" customWidth="1"/>
    <col min="9476" max="9476" width="9.453125" style="476" bestFit="1" customWidth="1"/>
    <col min="9477" max="9477" width="10.453125" style="476" customWidth="1"/>
    <col min="9478" max="9478" width="8" style="476" bestFit="1" customWidth="1"/>
    <col min="9479" max="9479" width="15.7265625" style="476" bestFit="1" customWidth="1"/>
    <col min="9480" max="9480" width="1.54296875" style="476" customWidth="1"/>
    <col min="9481" max="9481" width="5.453125" style="476" customWidth="1"/>
    <col min="9482" max="9706" width="11" style="476"/>
    <col min="9707" max="9707" width="1.54296875" style="476" customWidth="1"/>
    <col min="9708" max="9708" width="17.7265625" style="476" customWidth="1"/>
    <col min="9709" max="9709" width="11.26953125" style="476" customWidth="1"/>
    <col min="9710" max="9728" width="8.453125" style="476" customWidth="1"/>
    <col min="9729" max="9729" width="9.453125" style="476" customWidth="1"/>
    <col min="9730" max="9730" width="10.453125" style="476" customWidth="1"/>
    <col min="9731" max="9731" width="10.7265625" style="476" bestFit="1" customWidth="1"/>
    <col min="9732" max="9732" width="9.453125" style="476" bestFit="1" customWidth="1"/>
    <col min="9733" max="9733" width="10.453125" style="476" customWidth="1"/>
    <col min="9734" max="9734" width="8" style="476" bestFit="1" customWidth="1"/>
    <col min="9735" max="9735" width="15.7265625" style="476" bestFit="1" customWidth="1"/>
    <col min="9736" max="9736" width="1.54296875" style="476" customWidth="1"/>
    <col min="9737" max="9737" width="5.453125" style="476" customWidth="1"/>
    <col min="9738" max="9962" width="11" style="476"/>
    <col min="9963" max="9963" width="1.54296875" style="476" customWidth="1"/>
    <col min="9964" max="9964" width="17.7265625" style="476" customWidth="1"/>
    <col min="9965" max="9965" width="11.26953125" style="476" customWidth="1"/>
    <col min="9966" max="9984" width="8.453125" style="476" customWidth="1"/>
    <col min="9985" max="9985" width="9.453125" style="476" customWidth="1"/>
    <col min="9986" max="9986" width="10.453125" style="476" customWidth="1"/>
    <col min="9987" max="9987" width="10.7265625" style="476" bestFit="1" customWidth="1"/>
    <col min="9988" max="9988" width="9.453125" style="476" bestFit="1" customWidth="1"/>
    <col min="9989" max="9989" width="10.453125" style="476" customWidth="1"/>
    <col min="9990" max="9990" width="8" style="476" bestFit="1" customWidth="1"/>
    <col min="9991" max="9991" width="15.7265625" style="476" bestFit="1" customWidth="1"/>
    <col min="9992" max="9992" width="1.54296875" style="476" customWidth="1"/>
    <col min="9993" max="9993" width="5.453125" style="476" customWidth="1"/>
    <col min="9994" max="10218" width="11" style="476"/>
    <col min="10219" max="10219" width="1.54296875" style="476" customWidth="1"/>
    <col min="10220" max="10220" width="17.7265625" style="476" customWidth="1"/>
    <col min="10221" max="10221" width="11.26953125" style="476" customWidth="1"/>
    <col min="10222" max="10240" width="8.453125" style="476" customWidth="1"/>
    <col min="10241" max="10241" width="9.453125" style="476" customWidth="1"/>
    <col min="10242" max="10242" width="10.453125" style="476" customWidth="1"/>
    <col min="10243" max="10243" width="10.7265625" style="476" bestFit="1" customWidth="1"/>
    <col min="10244" max="10244" width="9.453125" style="476" bestFit="1" customWidth="1"/>
    <col min="10245" max="10245" width="10.453125" style="476" customWidth="1"/>
    <col min="10246" max="10246" width="8" style="476" bestFit="1" customWidth="1"/>
    <col min="10247" max="10247" width="15.7265625" style="476" bestFit="1" customWidth="1"/>
    <col min="10248" max="10248" width="1.54296875" style="476" customWidth="1"/>
    <col min="10249" max="10249" width="5.453125" style="476" customWidth="1"/>
    <col min="10250" max="10474" width="11" style="476"/>
    <col min="10475" max="10475" width="1.54296875" style="476" customWidth="1"/>
    <col min="10476" max="10476" width="17.7265625" style="476" customWidth="1"/>
    <col min="10477" max="10477" width="11.26953125" style="476" customWidth="1"/>
    <col min="10478" max="10496" width="8.453125" style="476" customWidth="1"/>
    <col min="10497" max="10497" width="9.453125" style="476" customWidth="1"/>
    <col min="10498" max="10498" width="10.453125" style="476" customWidth="1"/>
    <col min="10499" max="10499" width="10.7265625" style="476" bestFit="1" customWidth="1"/>
    <col min="10500" max="10500" width="9.453125" style="476" bestFit="1" customWidth="1"/>
    <col min="10501" max="10501" width="10.453125" style="476" customWidth="1"/>
    <col min="10502" max="10502" width="8" style="476" bestFit="1" customWidth="1"/>
    <col min="10503" max="10503" width="15.7265625" style="476" bestFit="1" customWidth="1"/>
    <col min="10504" max="10504" width="1.54296875" style="476" customWidth="1"/>
    <col min="10505" max="10505" width="5.453125" style="476" customWidth="1"/>
    <col min="10506" max="10730" width="11" style="476"/>
    <col min="10731" max="10731" width="1.54296875" style="476" customWidth="1"/>
    <col min="10732" max="10732" width="17.7265625" style="476" customWidth="1"/>
    <col min="10733" max="10733" width="11.26953125" style="476" customWidth="1"/>
    <col min="10734" max="10752" width="8.453125" style="476" customWidth="1"/>
    <col min="10753" max="10753" width="9.453125" style="476" customWidth="1"/>
    <col min="10754" max="10754" width="10.453125" style="476" customWidth="1"/>
    <col min="10755" max="10755" width="10.7265625" style="476" bestFit="1" customWidth="1"/>
    <col min="10756" max="10756" width="9.453125" style="476" bestFit="1" customWidth="1"/>
    <col min="10757" max="10757" width="10.453125" style="476" customWidth="1"/>
    <col min="10758" max="10758" width="8" style="476" bestFit="1" customWidth="1"/>
    <col min="10759" max="10759" width="15.7265625" style="476" bestFit="1" customWidth="1"/>
    <col min="10760" max="10760" width="1.54296875" style="476" customWidth="1"/>
    <col min="10761" max="10761" width="5.453125" style="476" customWidth="1"/>
    <col min="10762" max="10986" width="11" style="476"/>
    <col min="10987" max="10987" width="1.54296875" style="476" customWidth="1"/>
    <col min="10988" max="10988" width="17.7265625" style="476" customWidth="1"/>
    <col min="10989" max="10989" width="11.26953125" style="476" customWidth="1"/>
    <col min="10990" max="11008" width="8.453125" style="476" customWidth="1"/>
    <col min="11009" max="11009" width="9.453125" style="476" customWidth="1"/>
    <col min="11010" max="11010" width="10.453125" style="476" customWidth="1"/>
    <col min="11011" max="11011" width="10.7265625" style="476" bestFit="1" customWidth="1"/>
    <col min="11012" max="11012" width="9.453125" style="476" bestFit="1" customWidth="1"/>
    <col min="11013" max="11013" width="10.453125" style="476" customWidth="1"/>
    <col min="11014" max="11014" width="8" style="476" bestFit="1" customWidth="1"/>
    <col min="11015" max="11015" width="15.7265625" style="476" bestFit="1" customWidth="1"/>
    <col min="11016" max="11016" width="1.54296875" style="476" customWidth="1"/>
    <col min="11017" max="11017" width="5.453125" style="476" customWidth="1"/>
    <col min="11018" max="11242" width="11" style="476"/>
    <col min="11243" max="11243" width="1.54296875" style="476" customWidth="1"/>
    <col min="11244" max="11244" width="17.7265625" style="476" customWidth="1"/>
    <col min="11245" max="11245" width="11.26953125" style="476" customWidth="1"/>
    <col min="11246" max="11264" width="8.453125" style="476" customWidth="1"/>
    <col min="11265" max="11265" width="9.453125" style="476" customWidth="1"/>
    <col min="11266" max="11266" width="10.453125" style="476" customWidth="1"/>
    <col min="11267" max="11267" width="10.7265625" style="476" bestFit="1" customWidth="1"/>
    <col min="11268" max="11268" width="9.453125" style="476" bestFit="1" customWidth="1"/>
    <col min="11269" max="11269" width="10.453125" style="476" customWidth="1"/>
    <col min="11270" max="11270" width="8" style="476" bestFit="1" customWidth="1"/>
    <col min="11271" max="11271" width="15.7265625" style="476" bestFit="1" customWidth="1"/>
    <col min="11272" max="11272" width="1.54296875" style="476" customWidth="1"/>
    <col min="11273" max="11273" width="5.453125" style="476" customWidth="1"/>
    <col min="11274" max="11498" width="11" style="476"/>
    <col min="11499" max="11499" width="1.54296875" style="476" customWidth="1"/>
    <col min="11500" max="11500" width="17.7265625" style="476" customWidth="1"/>
    <col min="11501" max="11501" width="11.26953125" style="476" customWidth="1"/>
    <col min="11502" max="11520" width="8.453125" style="476" customWidth="1"/>
    <col min="11521" max="11521" width="9.453125" style="476" customWidth="1"/>
    <col min="11522" max="11522" width="10.453125" style="476" customWidth="1"/>
    <col min="11523" max="11523" width="10.7265625" style="476" bestFit="1" customWidth="1"/>
    <col min="11524" max="11524" width="9.453125" style="476" bestFit="1" customWidth="1"/>
    <col min="11525" max="11525" width="10.453125" style="476" customWidth="1"/>
    <col min="11526" max="11526" width="8" style="476" bestFit="1" customWidth="1"/>
    <col min="11527" max="11527" width="15.7265625" style="476" bestFit="1" customWidth="1"/>
    <col min="11528" max="11528" width="1.54296875" style="476" customWidth="1"/>
    <col min="11529" max="11529" width="5.453125" style="476" customWidth="1"/>
    <col min="11530" max="11754" width="11" style="476"/>
    <col min="11755" max="11755" width="1.54296875" style="476" customWidth="1"/>
    <col min="11756" max="11756" width="17.7265625" style="476" customWidth="1"/>
    <col min="11757" max="11757" width="11.26953125" style="476" customWidth="1"/>
    <col min="11758" max="11776" width="8.453125" style="476" customWidth="1"/>
    <col min="11777" max="11777" width="9.453125" style="476" customWidth="1"/>
    <col min="11778" max="11778" width="10.453125" style="476" customWidth="1"/>
    <col min="11779" max="11779" width="10.7265625" style="476" bestFit="1" customWidth="1"/>
    <col min="11780" max="11780" width="9.453125" style="476" bestFit="1" customWidth="1"/>
    <col min="11781" max="11781" width="10.453125" style="476" customWidth="1"/>
    <col min="11782" max="11782" width="8" style="476" bestFit="1" customWidth="1"/>
    <col min="11783" max="11783" width="15.7265625" style="476" bestFit="1" customWidth="1"/>
    <col min="11784" max="11784" width="1.54296875" style="476" customWidth="1"/>
    <col min="11785" max="11785" width="5.453125" style="476" customWidth="1"/>
    <col min="11786" max="12010" width="11" style="476"/>
    <col min="12011" max="12011" width="1.54296875" style="476" customWidth="1"/>
    <col min="12012" max="12012" width="17.7265625" style="476" customWidth="1"/>
    <col min="12013" max="12013" width="11.26953125" style="476" customWidth="1"/>
    <col min="12014" max="12032" width="8.453125" style="476" customWidth="1"/>
    <col min="12033" max="12033" width="9.453125" style="476" customWidth="1"/>
    <col min="12034" max="12034" width="10.453125" style="476" customWidth="1"/>
    <col min="12035" max="12035" width="10.7265625" style="476" bestFit="1" customWidth="1"/>
    <col min="12036" max="12036" width="9.453125" style="476" bestFit="1" customWidth="1"/>
    <col min="12037" max="12037" width="10.453125" style="476" customWidth="1"/>
    <col min="12038" max="12038" width="8" style="476" bestFit="1" customWidth="1"/>
    <col min="12039" max="12039" width="15.7265625" style="476" bestFit="1" customWidth="1"/>
    <col min="12040" max="12040" width="1.54296875" style="476" customWidth="1"/>
    <col min="12041" max="12041" width="5.453125" style="476" customWidth="1"/>
    <col min="12042" max="12266" width="11" style="476"/>
    <col min="12267" max="12267" width="1.54296875" style="476" customWidth="1"/>
    <col min="12268" max="12268" width="17.7265625" style="476" customWidth="1"/>
    <col min="12269" max="12269" width="11.26953125" style="476" customWidth="1"/>
    <col min="12270" max="12288" width="8.453125" style="476" customWidth="1"/>
    <col min="12289" max="12289" width="9.453125" style="476" customWidth="1"/>
    <col min="12290" max="12290" width="10.453125" style="476" customWidth="1"/>
    <col min="12291" max="12291" width="10.7265625" style="476" bestFit="1" customWidth="1"/>
    <col min="12292" max="12292" width="9.453125" style="476" bestFit="1" customWidth="1"/>
    <col min="12293" max="12293" width="10.453125" style="476" customWidth="1"/>
    <col min="12294" max="12294" width="8" style="476" bestFit="1" customWidth="1"/>
    <col min="12295" max="12295" width="15.7265625" style="476" bestFit="1" customWidth="1"/>
    <col min="12296" max="12296" width="1.54296875" style="476" customWidth="1"/>
    <col min="12297" max="12297" width="5.453125" style="476" customWidth="1"/>
    <col min="12298" max="12522" width="11" style="476"/>
    <col min="12523" max="12523" width="1.54296875" style="476" customWidth="1"/>
    <col min="12524" max="12524" width="17.7265625" style="476" customWidth="1"/>
    <col min="12525" max="12525" width="11.26953125" style="476" customWidth="1"/>
    <col min="12526" max="12544" width="8.453125" style="476" customWidth="1"/>
    <col min="12545" max="12545" width="9.453125" style="476" customWidth="1"/>
    <col min="12546" max="12546" width="10.453125" style="476" customWidth="1"/>
    <col min="12547" max="12547" width="10.7265625" style="476" bestFit="1" customWidth="1"/>
    <col min="12548" max="12548" width="9.453125" style="476" bestFit="1" customWidth="1"/>
    <col min="12549" max="12549" width="10.453125" style="476" customWidth="1"/>
    <col min="12550" max="12550" width="8" style="476" bestFit="1" customWidth="1"/>
    <col min="12551" max="12551" width="15.7265625" style="476" bestFit="1" customWidth="1"/>
    <col min="12552" max="12552" width="1.54296875" style="476" customWidth="1"/>
    <col min="12553" max="12553" width="5.453125" style="476" customWidth="1"/>
    <col min="12554" max="12778" width="11" style="476"/>
    <col min="12779" max="12779" width="1.54296875" style="476" customWidth="1"/>
    <col min="12780" max="12780" width="17.7265625" style="476" customWidth="1"/>
    <col min="12781" max="12781" width="11.26953125" style="476" customWidth="1"/>
    <col min="12782" max="12800" width="8.453125" style="476" customWidth="1"/>
    <col min="12801" max="12801" width="9.453125" style="476" customWidth="1"/>
    <col min="12802" max="12802" width="10.453125" style="476" customWidth="1"/>
    <col min="12803" max="12803" width="10.7265625" style="476" bestFit="1" customWidth="1"/>
    <col min="12804" max="12804" width="9.453125" style="476" bestFit="1" customWidth="1"/>
    <col min="12805" max="12805" width="10.453125" style="476" customWidth="1"/>
    <col min="12806" max="12806" width="8" style="476" bestFit="1" customWidth="1"/>
    <col min="12807" max="12807" width="15.7265625" style="476" bestFit="1" customWidth="1"/>
    <col min="12808" max="12808" width="1.54296875" style="476" customWidth="1"/>
    <col min="12809" max="12809" width="5.453125" style="476" customWidth="1"/>
    <col min="12810" max="13034" width="11" style="476"/>
    <col min="13035" max="13035" width="1.54296875" style="476" customWidth="1"/>
    <col min="13036" max="13036" width="17.7265625" style="476" customWidth="1"/>
    <col min="13037" max="13037" width="11.26953125" style="476" customWidth="1"/>
    <col min="13038" max="13056" width="8.453125" style="476" customWidth="1"/>
    <col min="13057" max="13057" width="9.453125" style="476" customWidth="1"/>
    <col min="13058" max="13058" width="10.453125" style="476" customWidth="1"/>
    <col min="13059" max="13059" width="10.7265625" style="476" bestFit="1" customWidth="1"/>
    <col min="13060" max="13060" width="9.453125" style="476" bestFit="1" customWidth="1"/>
    <col min="13061" max="13061" width="10.453125" style="476" customWidth="1"/>
    <col min="13062" max="13062" width="8" style="476" bestFit="1" customWidth="1"/>
    <col min="13063" max="13063" width="15.7265625" style="476" bestFit="1" customWidth="1"/>
    <col min="13064" max="13064" width="1.54296875" style="476" customWidth="1"/>
    <col min="13065" max="13065" width="5.453125" style="476" customWidth="1"/>
    <col min="13066" max="13290" width="11" style="476"/>
    <col min="13291" max="13291" width="1.54296875" style="476" customWidth="1"/>
    <col min="13292" max="13292" width="17.7265625" style="476" customWidth="1"/>
    <col min="13293" max="13293" width="11.26953125" style="476" customWidth="1"/>
    <col min="13294" max="13312" width="8.453125" style="476" customWidth="1"/>
    <col min="13313" max="13313" width="9.453125" style="476" customWidth="1"/>
    <col min="13314" max="13314" width="10.453125" style="476" customWidth="1"/>
    <col min="13315" max="13315" width="10.7265625" style="476" bestFit="1" customWidth="1"/>
    <col min="13316" max="13316" width="9.453125" style="476" bestFit="1" customWidth="1"/>
    <col min="13317" max="13317" width="10.453125" style="476" customWidth="1"/>
    <col min="13318" max="13318" width="8" style="476" bestFit="1" customWidth="1"/>
    <col min="13319" max="13319" width="15.7265625" style="476" bestFit="1" customWidth="1"/>
    <col min="13320" max="13320" width="1.54296875" style="476" customWidth="1"/>
    <col min="13321" max="13321" width="5.453125" style="476" customWidth="1"/>
    <col min="13322" max="13546" width="11" style="476"/>
    <col min="13547" max="13547" width="1.54296875" style="476" customWidth="1"/>
    <col min="13548" max="13548" width="17.7265625" style="476" customWidth="1"/>
    <col min="13549" max="13549" width="11.26953125" style="476" customWidth="1"/>
    <col min="13550" max="13568" width="8.453125" style="476" customWidth="1"/>
    <col min="13569" max="13569" width="9.453125" style="476" customWidth="1"/>
    <col min="13570" max="13570" width="10.453125" style="476" customWidth="1"/>
    <col min="13571" max="13571" width="10.7265625" style="476" bestFit="1" customWidth="1"/>
    <col min="13572" max="13572" width="9.453125" style="476" bestFit="1" customWidth="1"/>
    <col min="13573" max="13573" width="10.453125" style="476" customWidth="1"/>
    <col min="13574" max="13574" width="8" style="476" bestFit="1" customWidth="1"/>
    <col min="13575" max="13575" width="15.7265625" style="476" bestFit="1" customWidth="1"/>
    <col min="13576" max="13576" width="1.54296875" style="476" customWidth="1"/>
    <col min="13577" max="13577" width="5.453125" style="476" customWidth="1"/>
    <col min="13578" max="13802" width="11" style="476"/>
    <col min="13803" max="13803" width="1.54296875" style="476" customWidth="1"/>
    <col min="13804" max="13804" width="17.7265625" style="476" customWidth="1"/>
    <col min="13805" max="13805" width="11.26953125" style="476" customWidth="1"/>
    <col min="13806" max="13824" width="8.453125" style="476" customWidth="1"/>
    <col min="13825" max="13825" width="9.453125" style="476" customWidth="1"/>
    <col min="13826" max="13826" width="10.453125" style="476" customWidth="1"/>
    <col min="13827" max="13827" width="10.7265625" style="476" bestFit="1" customWidth="1"/>
    <col min="13828" max="13828" width="9.453125" style="476" bestFit="1" customWidth="1"/>
    <col min="13829" max="13829" width="10.453125" style="476" customWidth="1"/>
    <col min="13830" max="13830" width="8" style="476" bestFit="1" customWidth="1"/>
    <col min="13831" max="13831" width="15.7265625" style="476" bestFit="1" customWidth="1"/>
    <col min="13832" max="13832" width="1.54296875" style="476" customWidth="1"/>
    <col min="13833" max="13833" width="5.453125" style="476" customWidth="1"/>
    <col min="13834" max="14058" width="11" style="476"/>
    <col min="14059" max="14059" width="1.54296875" style="476" customWidth="1"/>
    <col min="14060" max="14060" width="17.7265625" style="476" customWidth="1"/>
    <col min="14061" max="14061" width="11.26953125" style="476" customWidth="1"/>
    <col min="14062" max="14080" width="8.453125" style="476" customWidth="1"/>
    <col min="14081" max="14081" width="9.453125" style="476" customWidth="1"/>
    <col min="14082" max="14082" width="10.453125" style="476" customWidth="1"/>
    <col min="14083" max="14083" width="10.7265625" style="476" bestFit="1" customWidth="1"/>
    <col min="14084" max="14084" width="9.453125" style="476" bestFit="1" customWidth="1"/>
    <col min="14085" max="14085" width="10.453125" style="476" customWidth="1"/>
    <col min="14086" max="14086" width="8" style="476" bestFit="1" customWidth="1"/>
    <col min="14087" max="14087" width="15.7265625" style="476" bestFit="1" customWidth="1"/>
    <col min="14088" max="14088" width="1.54296875" style="476" customWidth="1"/>
    <col min="14089" max="14089" width="5.453125" style="476" customWidth="1"/>
    <col min="14090" max="14314" width="11" style="476"/>
    <col min="14315" max="14315" width="1.54296875" style="476" customWidth="1"/>
    <col min="14316" max="14316" width="17.7265625" style="476" customWidth="1"/>
    <col min="14317" max="14317" width="11.26953125" style="476" customWidth="1"/>
    <col min="14318" max="14336" width="8.453125" style="476" customWidth="1"/>
    <col min="14337" max="14337" width="9.453125" style="476" customWidth="1"/>
    <col min="14338" max="14338" width="10.453125" style="476" customWidth="1"/>
    <col min="14339" max="14339" width="10.7265625" style="476" bestFit="1" customWidth="1"/>
    <col min="14340" max="14340" width="9.453125" style="476" bestFit="1" customWidth="1"/>
    <col min="14341" max="14341" width="10.453125" style="476" customWidth="1"/>
    <col min="14342" max="14342" width="8" style="476" bestFit="1" customWidth="1"/>
    <col min="14343" max="14343" width="15.7265625" style="476" bestFit="1" customWidth="1"/>
    <col min="14344" max="14344" width="1.54296875" style="476" customWidth="1"/>
    <col min="14345" max="14345" width="5.453125" style="476" customWidth="1"/>
    <col min="14346" max="14570" width="11" style="476"/>
    <col min="14571" max="14571" width="1.54296875" style="476" customWidth="1"/>
    <col min="14572" max="14572" width="17.7265625" style="476" customWidth="1"/>
    <col min="14573" max="14573" width="11.26953125" style="476" customWidth="1"/>
    <col min="14574" max="14592" width="8.453125" style="476" customWidth="1"/>
    <col min="14593" max="14593" width="9.453125" style="476" customWidth="1"/>
    <col min="14594" max="14594" width="10.453125" style="476" customWidth="1"/>
    <col min="14595" max="14595" width="10.7265625" style="476" bestFit="1" customWidth="1"/>
    <col min="14596" max="14596" width="9.453125" style="476" bestFit="1" customWidth="1"/>
    <col min="14597" max="14597" width="10.453125" style="476" customWidth="1"/>
    <col min="14598" max="14598" width="8" style="476" bestFit="1" customWidth="1"/>
    <col min="14599" max="14599" width="15.7265625" style="476" bestFit="1" customWidth="1"/>
    <col min="14600" max="14600" width="1.54296875" style="476" customWidth="1"/>
    <col min="14601" max="14601" width="5.453125" style="476" customWidth="1"/>
    <col min="14602" max="14826" width="11" style="476"/>
    <col min="14827" max="14827" width="1.54296875" style="476" customWidth="1"/>
    <col min="14828" max="14828" width="17.7265625" style="476" customWidth="1"/>
    <col min="14829" max="14829" width="11.26953125" style="476" customWidth="1"/>
    <col min="14830" max="14848" width="8.453125" style="476" customWidth="1"/>
    <col min="14849" max="14849" width="9.453125" style="476" customWidth="1"/>
    <col min="14850" max="14850" width="10.453125" style="476" customWidth="1"/>
    <col min="14851" max="14851" width="10.7265625" style="476" bestFit="1" customWidth="1"/>
    <col min="14852" max="14852" width="9.453125" style="476" bestFit="1" customWidth="1"/>
    <col min="14853" max="14853" width="10.453125" style="476" customWidth="1"/>
    <col min="14854" max="14854" width="8" style="476" bestFit="1" customWidth="1"/>
    <col min="14855" max="14855" width="15.7265625" style="476" bestFit="1" customWidth="1"/>
    <col min="14856" max="14856" width="1.54296875" style="476" customWidth="1"/>
    <col min="14857" max="14857" width="5.453125" style="476" customWidth="1"/>
    <col min="14858" max="15082" width="11" style="476"/>
    <col min="15083" max="15083" width="1.54296875" style="476" customWidth="1"/>
    <col min="15084" max="15084" width="17.7265625" style="476" customWidth="1"/>
    <col min="15085" max="15085" width="11.26953125" style="476" customWidth="1"/>
    <col min="15086" max="15104" width="8.453125" style="476" customWidth="1"/>
    <col min="15105" max="15105" width="9.453125" style="476" customWidth="1"/>
    <col min="15106" max="15106" width="10.453125" style="476" customWidth="1"/>
    <col min="15107" max="15107" width="10.7265625" style="476" bestFit="1" customWidth="1"/>
    <col min="15108" max="15108" width="9.453125" style="476" bestFit="1" customWidth="1"/>
    <col min="15109" max="15109" width="10.453125" style="476" customWidth="1"/>
    <col min="15110" max="15110" width="8" style="476" bestFit="1" customWidth="1"/>
    <col min="15111" max="15111" width="15.7265625" style="476" bestFit="1" customWidth="1"/>
    <col min="15112" max="15112" width="1.54296875" style="476" customWidth="1"/>
    <col min="15113" max="15113" width="5.453125" style="476" customWidth="1"/>
    <col min="15114" max="15338" width="11" style="476"/>
    <col min="15339" max="15339" width="1.54296875" style="476" customWidth="1"/>
    <col min="15340" max="15340" width="17.7265625" style="476" customWidth="1"/>
    <col min="15341" max="15341" width="11.26953125" style="476" customWidth="1"/>
    <col min="15342" max="15360" width="8.453125" style="476" customWidth="1"/>
    <col min="15361" max="15361" width="9.453125" style="476" customWidth="1"/>
    <col min="15362" max="15362" width="10.453125" style="476" customWidth="1"/>
    <col min="15363" max="15363" width="10.7265625" style="476" bestFit="1" customWidth="1"/>
    <col min="15364" max="15364" width="9.453125" style="476" bestFit="1" customWidth="1"/>
    <col min="15365" max="15365" width="10.453125" style="476" customWidth="1"/>
    <col min="15366" max="15366" width="8" style="476" bestFit="1" customWidth="1"/>
    <col min="15367" max="15367" width="15.7265625" style="476" bestFit="1" customWidth="1"/>
    <col min="15368" max="15368" width="1.54296875" style="476" customWidth="1"/>
    <col min="15369" max="15369" width="5.453125" style="476" customWidth="1"/>
    <col min="15370" max="15594" width="11" style="476"/>
    <col min="15595" max="15595" width="1.54296875" style="476" customWidth="1"/>
    <col min="15596" max="15596" width="17.7265625" style="476" customWidth="1"/>
    <col min="15597" max="15597" width="11.26953125" style="476" customWidth="1"/>
    <col min="15598" max="15616" width="8.453125" style="476" customWidth="1"/>
    <col min="15617" max="15617" width="9.453125" style="476" customWidth="1"/>
    <col min="15618" max="15618" width="10.453125" style="476" customWidth="1"/>
    <col min="15619" max="15619" width="10.7265625" style="476" bestFit="1" customWidth="1"/>
    <col min="15620" max="15620" width="9.453125" style="476" bestFit="1" customWidth="1"/>
    <col min="15621" max="15621" width="10.453125" style="476" customWidth="1"/>
    <col min="15622" max="15622" width="8" style="476" bestFit="1" customWidth="1"/>
    <col min="15623" max="15623" width="15.7265625" style="476" bestFit="1" customWidth="1"/>
    <col min="15624" max="15624" width="1.54296875" style="476" customWidth="1"/>
    <col min="15625" max="15625" width="5.453125" style="476" customWidth="1"/>
    <col min="15626" max="15850" width="11" style="476"/>
    <col min="15851" max="15851" width="1.54296875" style="476" customWidth="1"/>
    <col min="15852" max="15852" width="17.7265625" style="476" customWidth="1"/>
    <col min="15853" max="15853" width="11.26953125" style="476" customWidth="1"/>
    <col min="15854" max="15872" width="8.453125" style="476" customWidth="1"/>
    <col min="15873" max="15873" width="9.453125" style="476" customWidth="1"/>
    <col min="15874" max="15874" width="10.453125" style="476" customWidth="1"/>
    <col min="15875" max="15875" width="10.7265625" style="476" bestFit="1" customWidth="1"/>
    <col min="15876" max="15876" width="9.453125" style="476" bestFit="1" customWidth="1"/>
    <col min="15877" max="15877" width="10.453125" style="476" customWidth="1"/>
    <col min="15878" max="15878" width="8" style="476" bestFit="1" customWidth="1"/>
    <col min="15879" max="15879" width="15.7265625" style="476" bestFit="1" customWidth="1"/>
    <col min="15880" max="15880" width="1.54296875" style="476" customWidth="1"/>
    <col min="15881" max="15881" width="5.453125" style="476" customWidth="1"/>
    <col min="15882" max="16106" width="11" style="476"/>
    <col min="16107" max="16107" width="1.54296875" style="476" customWidth="1"/>
    <col min="16108" max="16108" width="17.7265625" style="476" customWidth="1"/>
    <col min="16109" max="16109" width="11.26953125" style="476" customWidth="1"/>
    <col min="16110" max="16128" width="8.453125" style="476" customWidth="1"/>
    <col min="16129" max="16129" width="9.453125" style="476" customWidth="1"/>
    <col min="16130" max="16130" width="10.453125" style="476" customWidth="1"/>
    <col min="16131" max="16131" width="10.7265625" style="476" bestFit="1" customWidth="1"/>
    <col min="16132" max="16132" width="9.453125" style="476" bestFit="1" customWidth="1"/>
    <col min="16133" max="16133" width="10.453125" style="476" customWidth="1"/>
    <col min="16134" max="16134" width="8" style="476" bestFit="1" customWidth="1"/>
    <col min="16135" max="16135" width="15.7265625" style="476" bestFit="1" customWidth="1"/>
    <col min="16136" max="16136" width="1.54296875" style="476" customWidth="1"/>
    <col min="16137" max="16137" width="5.453125" style="476" customWidth="1"/>
    <col min="16138" max="16384" width="11" style="476"/>
  </cols>
  <sheetData>
    <row r="1" spans="2:33" ht="17.5">
      <c r="B1" s="1067" t="s">
        <v>830</v>
      </c>
    </row>
    <row r="3" spans="2:33">
      <c r="B3" s="14"/>
    </row>
    <row r="5" spans="2:33" s="479" customFormat="1" ht="19.5" customHeight="1" thickBot="1">
      <c r="B5" s="477"/>
      <c r="C5" s="478"/>
      <c r="D5" s="478"/>
      <c r="E5" s="478"/>
      <c r="F5" s="478"/>
      <c r="G5" s="478"/>
      <c r="H5" s="478"/>
      <c r="I5" s="478"/>
      <c r="J5" s="478"/>
      <c r="K5" s="478"/>
      <c r="L5" s="478" t="s">
        <v>773</v>
      </c>
    </row>
    <row r="6" spans="2:33" s="479" customFormat="1" ht="19.5" customHeight="1">
      <c r="B6" s="1457" t="s">
        <v>774</v>
      </c>
      <c r="C6" s="1459" t="s">
        <v>775</v>
      </c>
      <c r="D6" s="1461" t="s">
        <v>776</v>
      </c>
      <c r="E6" s="1461" t="s">
        <v>777</v>
      </c>
      <c r="F6" s="1472" t="s">
        <v>778</v>
      </c>
      <c r="G6" s="1473"/>
      <c r="H6" s="1473"/>
      <c r="I6" s="1474"/>
      <c r="J6" s="1475" t="s">
        <v>779</v>
      </c>
      <c r="K6" s="1464" t="s">
        <v>780</v>
      </c>
      <c r="L6" s="1466" t="s">
        <v>781</v>
      </c>
      <c r="R6"/>
      <c r="S6"/>
      <c r="T6" s="1368"/>
      <c r="U6" s="1368"/>
      <c r="V6" s="1368"/>
      <c r="W6" s="1368"/>
      <c r="X6" s="1368"/>
      <c r="Y6" s="1368"/>
      <c r="Z6" s="1368"/>
      <c r="AA6" s="1368"/>
      <c r="AB6" s="1368"/>
      <c r="AC6" s="1368"/>
      <c r="AD6" s="1368"/>
      <c r="AE6"/>
      <c r="AF6"/>
      <c r="AG6"/>
    </row>
    <row r="7" spans="2:33" ht="26.5" thickBot="1">
      <c r="B7" s="1458"/>
      <c r="C7" s="1460"/>
      <c r="D7" s="1462"/>
      <c r="E7" s="1463"/>
      <c r="F7" s="974" t="s">
        <v>778</v>
      </c>
      <c r="G7" s="974" t="s">
        <v>782</v>
      </c>
      <c r="H7" s="975" t="s">
        <v>783</v>
      </c>
      <c r="I7" s="976" t="s">
        <v>784</v>
      </c>
      <c r="J7" s="1476"/>
      <c r="K7" s="1465"/>
      <c r="L7" s="146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</row>
    <row r="8" spans="2:33" ht="25.5" customHeight="1">
      <c r="B8" s="1468" t="s">
        <v>831</v>
      </c>
      <c r="C8" s="977">
        <f>T9</f>
        <v>0</v>
      </c>
      <c r="D8" s="978">
        <f>U9</f>
        <v>0</v>
      </c>
      <c r="E8" s="978">
        <f>V9</f>
        <v>0</v>
      </c>
      <c r="F8" s="978">
        <f>W9</f>
        <v>0</v>
      </c>
      <c r="G8" s="978">
        <f>Y9</f>
        <v>0</v>
      </c>
      <c r="H8" s="978">
        <f>Z9</f>
        <v>0</v>
      </c>
      <c r="I8" s="979">
        <f>AA9</f>
        <v>0</v>
      </c>
      <c r="J8" s="980">
        <f>AE9</f>
        <v>0</v>
      </c>
      <c r="K8" s="978">
        <f>AF9</f>
        <v>0</v>
      </c>
      <c r="L8" s="981">
        <f>AG9</f>
        <v>0</v>
      </c>
      <c r="R8" s="867"/>
      <c r="S8" s="478"/>
      <c r="T8"/>
      <c r="U8"/>
      <c r="V8"/>
      <c r="W8"/>
      <c r="X8"/>
      <c r="Y8"/>
      <c r="Z8"/>
      <c r="AA8"/>
      <c r="AB8"/>
      <c r="AC8"/>
      <c r="AD8"/>
      <c r="AE8" s="1332"/>
      <c r="AF8" s="1332"/>
      <c r="AG8" s="1332"/>
    </row>
    <row r="9" spans="2:33" ht="25.5" customHeight="1">
      <c r="B9" s="1469"/>
      <c r="C9" s="483"/>
      <c r="D9" s="484" t="str">
        <f>IFERROR(D8/$C8,"")</f>
        <v/>
      </c>
      <c r="E9" s="484" t="str">
        <f t="shared" ref="E9" si="0">IFERROR(E8/$C8,"")</f>
        <v/>
      </c>
      <c r="F9" s="484" t="str">
        <f t="shared" ref="F9" si="1">IFERROR(F8/$C8,"")</f>
        <v/>
      </c>
      <c r="G9" s="484" t="str">
        <f t="shared" ref="G9" si="2">IFERROR(G8/$C8,"")</f>
        <v/>
      </c>
      <c r="H9" s="484" t="str">
        <f t="shared" ref="H9" si="3">IFERROR(H8/$C8,"")</f>
        <v/>
      </c>
      <c r="I9" s="485" t="str">
        <f t="shared" ref="I9" si="4">IFERROR(I8/$C8,"")</f>
        <v/>
      </c>
      <c r="J9" s="486" t="str">
        <f t="shared" ref="J9" si="5">IFERROR(J8/$C8,"")</f>
        <v/>
      </c>
      <c r="K9" s="484" t="str">
        <f t="shared" ref="K9" si="6">IFERROR(K8/$C8,"")</f>
        <v/>
      </c>
      <c r="L9" s="487" t="str">
        <f t="shared" ref="L9" si="7">IFERROR(L8/$C8,"")</f>
        <v/>
      </c>
      <c r="R9" s="1500"/>
      <c r="S9" s="1500"/>
      <c r="T9" s="1369"/>
      <c r="U9" s="1369"/>
      <c r="V9" s="1369"/>
      <c r="W9" s="1369"/>
      <c r="X9" s="1369"/>
      <c r="Y9" s="1369"/>
      <c r="Z9" s="1369"/>
      <c r="AA9" s="1369"/>
      <c r="AB9" s="1369"/>
      <c r="AC9" s="1369"/>
      <c r="AD9" s="1369"/>
      <c r="AE9" s="1370"/>
      <c r="AF9" s="1370"/>
      <c r="AG9" s="1370"/>
    </row>
    <row r="10" spans="2:33" ht="25.5" customHeight="1">
      <c r="B10" s="1470" t="s">
        <v>832</v>
      </c>
      <c r="C10" s="480">
        <f>T10</f>
        <v>0</v>
      </c>
      <c r="D10" s="481">
        <f>U10</f>
        <v>0</v>
      </c>
      <c r="E10" s="481">
        <f>V10</f>
        <v>0</v>
      </c>
      <c r="F10" s="481">
        <f>W10</f>
        <v>0</v>
      </c>
      <c r="G10" s="481">
        <f>Y10</f>
        <v>0</v>
      </c>
      <c r="H10" s="481">
        <f>Z10</f>
        <v>0</v>
      </c>
      <c r="I10" s="482">
        <f>AA10</f>
        <v>0</v>
      </c>
      <c r="J10" s="490">
        <f>AE10</f>
        <v>0</v>
      </c>
      <c r="K10" s="488">
        <f>AF10</f>
        <v>0</v>
      </c>
      <c r="L10" s="491">
        <f>AG10</f>
        <v>0</v>
      </c>
      <c r="R10" s="1500"/>
      <c r="S10" s="1500"/>
      <c r="T10" s="1369"/>
      <c r="U10" s="1369"/>
      <c r="V10" s="1369"/>
      <c r="W10" s="1369"/>
      <c r="X10" s="1369"/>
      <c r="Y10" s="1369"/>
      <c r="Z10" s="1369"/>
      <c r="AA10" s="1369"/>
      <c r="AB10" s="1369"/>
      <c r="AC10" s="1369"/>
      <c r="AD10" s="1369"/>
      <c r="AE10" s="1370"/>
      <c r="AF10" s="1370"/>
      <c r="AG10" s="1370"/>
    </row>
    <row r="11" spans="2:33" ht="25.5" customHeight="1">
      <c r="B11" s="1469"/>
      <c r="C11" s="483"/>
      <c r="D11" s="484" t="str">
        <f>IFERROR(D10/$C10,"")</f>
        <v/>
      </c>
      <c r="E11" s="484" t="str">
        <f t="shared" ref="E11" si="8">IFERROR(E10/$C10,"")</f>
        <v/>
      </c>
      <c r="F11" s="484" t="str">
        <f t="shared" ref="F11" si="9">IFERROR(F10/$C10,"")</f>
        <v/>
      </c>
      <c r="G11" s="484" t="str">
        <f t="shared" ref="G11" si="10">IFERROR(G10/$C10,"")</f>
        <v/>
      </c>
      <c r="H11" s="484" t="str">
        <f t="shared" ref="H11" si="11">IFERROR(H10/$C10,"")</f>
        <v/>
      </c>
      <c r="I11" s="485" t="str">
        <f t="shared" ref="I11" si="12">IFERROR(I10/$C10,"")</f>
        <v/>
      </c>
      <c r="J11" s="486" t="str">
        <f t="shared" ref="J11" si="13">IFERROR(J10/$C10,"")</f>
        <v/>
      </c>
      <c r="K11" s="484" t="str">
        <f t="shared" ref="K11" si="14">IFERROR(K10/$C10,"")</f>
        <v/>
      </c>
      <c r="L11" s="487" t="str">
        <f t="shared" ref="L11" si="15">IFERROR(L10/$C10,"")</f>
        <v/>
      </c>
      <c r="R11" s="1500"/>
      <c r="S11" s="1500"/>
      <c r="T11" s="1369"/>
      <c r="U11" s="1369"/>
      <c r="V11" s="1369"/>
      <c r="W11" s="1369"/>
      <c r="X11" s="1369"/>
      <c r="Y11" s="1369"/>
      <c r="Z11" s="1369"/>
      <c r="AA11" s="1369"/>
      <c r="AB11" s="1369"/>
      <c r="AC11" s="1369"/>
      <c r="AD11" s="1369"/>
      <c r="AE11" s="1370"/>
      <c r="AF11" s="1370"/>
      <c r="AG11" s="1370"/>
    </row>
    <row r="12" spans="2:33" ht="25.5" customHeight="1">
      <c r="B12" s="1471" t="s">
        <v>833</v>
      </c>
      <c r="C12" s="1047">
        <f>T11</f>
        <v>0</v>
      </c>
      <c r="D12" s="1048">
        <f>U11</f>
        <v>0</v>
      </c>
      <c r="E12" s="1048">
        <f>V11</f>
        <v>0</v>
      </c>
      <c r="F12" s="1048">
        <f>W11</f>
        <v>0</v>
      </c>
      <c r="G12" s="1048">
        <f>Y11</f>
        <v>0</v>
      </c>
      <c r="H12" s="1048">
        <f>Z11</f>
        <v>0</v>
      </c>
      <c r="I12" s="1049">
        <f>AA11</f>
        <v>0</v>
      </c>
      <c r="J12" s="1050">
        <f>AE11</f>
        <v>0</v>
      </c>
      <c r="K12" s="1051">
        <f>AF11</f>
        <v>0</v>
      </c>
      <c r="L12" s="1052">
        <f>AG11</f>
        <v>0</v>
      </c>
      <c r="R12" s="1500"/>
      <c r="S12" s="1500"/>
      <c r="T12" s="1369"/>
      <c r="U12" s="1369"/>
      <c r="V12" s="1369"/>
      <c r="W12" s="1369"/>
      <c r="X12" s="1369"/>
      <c r="Y12" s="1369"/>
      <c r="Z12" s="1369"/>
      <c r="AA12" s="1369"/>
      <c r="AB12" s="1369"/>
      <c r="AC12" s="1369"/>
      <c r="AD12" s="1369"/>
      <c r="AE12" s="1370"/>
      <c r="AF12" s="1370"/>
      <c r="AG12" s="1370"/>
    </row>
    <row r="13" spans="2:33" ht="25.5" customHeight="1">
      <c r="B13" s="1470"/>
      <c r="C13" s="492"/>
      <c r="D13" s="493" t="str">
        <f>IFERROR(D12/$C12,"")</f>
        <v/>
      </c>
      <c r="E13" s="493" t="str">
        <f t="shared" ref="E13" si="16">IFERROR(E12/$C12,"")</f>
        <v/>
      </c>
      <c r="F13" s="493" t="str">
        <f t="shared" ref="F13" si="17">IFERROR(F12/$C12,"")</f>
        <v/>
      </c>
      <c r="G13" s="493" t="str">
        <f t="shared" ref="G13" si="18">IFERROR(G12/$C12,"")</f>
        <v/>
      </c>
      <c r="H13" s="493" t="str">
        <f t="shared" ref="H13" si="19">IFERROR(H12/$C12,"")</f>
        <v/>
      </c>
      <c r="I13" s="494" t="str">
        <f t="shared" ref="I13" si="20">IFERROR(I12/$C12,"")</f>
        <v/>
      </c>
      <c r="J13" s="486" t="str">
        <f t="shared" ref="J13" si="21">IFERROR(J12/$C12,"")</f>
        <v/>
      </c>
      <c r="K13" s="484" t="str">
        <f t="shared" ref="K13" si="22">IFERROR(K12/$C12,"")</f>
        <v/>
      </c>
      <c r="L13" s="487" t="str">
        <f t="shared" ref="L13" si="23">IFERROR(L12/$C12,"")</f>
        <v/>
      </c>
    </row>
    <row r="14" spans="2:33" ht="25.5" customHeight="1">
      <c r="B14" s="1471" t="s">
        <v>834</v>
      </c>
      <c r="C14" s="480">
        <f>T12</f>
        <v>0</v>
      </c>
      <c r="D14" s="488">
        <f>U12</f>
        <v>0</v>
      </c>
      <c r="E14" s="488">
        <f>V12</f>
        <v>0</v>
      </c>
      <c r="F14" s="488">
        <f>W12</f>
        <v>0</v>
      </c>
      <c r="G14" s="488">
        <f>Y12</f>
        <v>0</v>
      </c>
      <c r="H14" s="488">
        <f>Z12</f>
        <v>0</v>
      </c>
      <c r="I14" s="489">
        <f>AA12</f>
        <v>0</v>
      </c>
      <c r="J14" s="490">
        <f>AE12</f>
        <v>0</v>
      </c>
      <c r="K14" s="488">
        <f>AF12</f>
        <v>0</v>
      </c>
      <c r="L14" s="491">
        <f>AG12</f>
        <v>0</v>
      </c>
    </row>
    <row r="15" spans="2:33" ht="25.5" customHeight="1" thickBot="1">
      <c r="B15" s="1470"/>
      <c r="C15" s="492"/>
      <c r="D15" s="493" t="str">
        <f>IFERROR(D14/$C14,"")</f>
        <v/>
      </c>
      <c r="E15" s="493" t="str">
        <f t="shared" ref="E15" si="24">IFERROR(E14/$C14,"")</f>
        <v/>
      </c>
      <c r="F15" s="493" t="str">
        <f t="shared" ref="F15" si="25">IFERROR(F14/$C14,"")</f>
        <v/>
      </c>
      <c r="G15" s="493" t="str">
        <f t="shared" ref="G15" si="26">IFERROR(G14/$C14,"")</f>
        <v/>
      </c>
      <c r="H15" s="493" t="str">
        <f t="shared" ref="H15" si="27">IFERROR(H14/$C14,"")</f>
        <v/>
      </c>
      <c r="I15" s="494" t="str">
        <f t="shared" ref="I15" si="28">IFERROR(I14/$C14,"")</f>
        <v/>
      </c>
      <c r="J15" s="495" t="str">
        <f t="shared" ref="J15" si="29">IFERROR(J14/$C14,"")</f>
        <v/>
      </c>
      <c r="K15" s="493" t="str">
        <f t="shared" ref="K15" si="30">IFERROR(K14/$C14,"")</f>
        <v/>
      </c>
      <c r="L15" s="496" t="str">
        <f t="shared" ref="L15" si="31">IFERROR(L14/$C14,"")</f>
        <v/>
      </c>
    </row>
    <row r="16" spans="2:33" ht="25.5" customHeight="1" thickTop="1">
      <c r="B16" s="1455" t="s">
        <v>533</v>
      </c>
      <c r="C16" s="497">
        <f>SUM(C8,C10,C12,C14)</f>
        <v>0</v>
      </c>
      <c r="D16" s="498">
        <f>SUM(D8,D10,D12,D14)</f>
        <v>0</v>
      </c>
      <c r="E16" s="498">
        <f t="shared" ref="E16:I16" si="32">SUM(E8,E10,E12,E14)</f>
        <v>0</v>
      </c>
      <c r="F16" s="498">
        <f t="shared" si="32"/>
        <v>0</v>
      </c>
      <c r="G16" s="498">
        <f t="shared" si="32"/>
        <v>0</v>
      </c>
      <c r="H16" s="498">
        <f t="shared" si="32"/>
        <v>0</v>
      </c>
      <c r="I16" s="499">
        <f t="shared" si="32"/>
        <v>0</v>
      </c>
      <c r="J16" s="500">
        <f>D16+H16</f>
        <v>0</v>
      </c>
      <c r="K16" s="498">
        <f>SUM(K8,K10,K12,K14)</f>
        <v>0</v>
      </c>
      <c r="L16" s="501">
        <f>E16+I16</f>
        <v>0</v>
      </c>
    </row>
    <row r="17" spans="2:12" ht="25.5" customHeight="1" thickBot="1">
      <c r="B17" s="1456"/>
      <c r="C17" s="502"/>
      <c r="D17" s="503" t="str">
        <f>IFERROR(D16/$C16,"")</f>
        <v/>
      </c>
      <c r="E17" s="503" t="str">
        <f t="shared" ref="E17" si="33">IFERROR(E16/$C16,"")</f>
        <v/>
      </c>
      <c r="F17" s="503" t="str">
        <f t="shared" ref="F17" si="34">IFERROR(F16/$C16,"")</f>
        <v/>
      </c>
      <c r="G17" s="503" t="str">
        <f t="shared" ref="G17" si="35">IFERROR(G16/$C16,"")</f>
        <v/>
      </c>
      <c r="H17" s="503" t="str">
        <f t="shared" ref="H17" si="36">IFERROR(H16/$C16,"")</f>
        <v/>
      </c>
      <c r="I17" s="504" t="str">
        <f t="shared" ref="I17" si="37">IFERROR(I16/$C16,"")</f>
        <v/>
      </c>
      <c r="J17" s="505" t="str">
        <f t="shared" ref="J17" si="38">IFERROR(J16/$C16,"")</f>
        <v/>
      </c>
      <c r="K17" s="503" t="str">
        <f t="shared" ref="K17" si="39">IFERROR(K16/$C16,"")</f>
        <v/>
      </c>
      <c r="L17" s="506" t="str">
        <f t="shared" ref="L17" si="40">IFERROR(L16/$C16,"")</f>
        <v/>
      </c>
    </row>
    <row r="18" spans="2:12">
      <c r="B18" s="996" t="s">
        <v>788</v>
      </c>
    </row>
    <row r="22" spans="2:12" s="475" customFormat="1">
      <c r="B22" s="476"/>
      <c r="D22" s="476"/>
      <c r="E22" s="476"/>
      <c r="F22" s="476"/>
      <c r="G22" s="476"/>
      <c r="H22" s="476"/>
      <c r="K22" s="476"/>
    </row>
    <row r="24" spans="2:12" s="475" customFormat="1">
      <c r="B24" s="476"/>
      <c r="D24" s="476"/>
      <c r="E24" s="476"/>
      <c r="F24" s="476"/>
      <c r="G24" s="476"/>
      <c r="H24" s="31"/>
      <c r="K24" s="476"/>
    </row>
    <row r="27" spans="2:12" s="475" customFormat="1">
      <c r="B27" s="507"/>
      <c r="C27" s="507"/>
      <c r="D27" s="507"/>
      <c r="E27" s="507"/>
      <c r="F27" s="476"/>
      <c r="G27" s="476"/>
      <c r="K27" s="476"/>
    </row>
    <row r="28" spans="2:12" s="475" customFormat="1">
      <c r="B28" s="507"/>
      <c r="C28" s="508"/>
      <c r="D28" s="508"/>
      <c r="E28" s="508"/>
      <c r="F28" s="476"/>
      <c r="G28" s="476"/>
      <c r="K28" s="476"/>
    </row>
    <row r="29" spans="2:12" s="475" customFormat="1">
      <c r="B29" s="509"/>
      <c r="C29" s="508"/>
      <c r="D29" s="508"/>
      <c r="E29" s="508"/>
      <c r="F29" s="476"/>
      <c r="G29" s="476"/>
      <c r="K29" s="476"/>
    </row>
    <row r="30" spans="2:12" s="475" customFormat="1">
      <c r="B30" s="507"/>
      <c r="C30" s="508"/>
      <c r="D30" s="508"/>
      <c r="E30" s="508"/>
      <c r="F30" s="476"/>
      <c r="G30" s="476"/>
      <c r="K30" s="476"/>
    </row>
    <row r="31" spans="2:12">
      <c r="B31" s="507"/>
      <c r="C31" s="508"/>
      <c r="D31" s="508"/>
      <c r="E31" s="508"/>
    </row>
    <row r="43" spans="2:12">
      <c r="C43" s="476"/>
    </row>
    <row r="44" spans="2:12">
      <c r="C44" s="476"/>
    </row>
    <row r="45" spans="2:12">
      <c r="C45" s="476"/>
    </row>
    <row r="46" spans="2:12">
      <c r="C46" s="476"/>
      <c r="H46" s="996"/>
      <c r="L46" s="476"/>
    </row>
    <row r="47" spans="2:12">
      <c r="L47" s="476"/>
    </row>
    <row r="48" spans="2:12" s="475" customFormat="1">
      <c r="B48" s="507"/>
      <c r="C48" s="508"/>
      <c r="D48" s="1053"/>
      <c r="E48" s="508"/>
      <c r="F48" s="476"/>
      <c r="G48" s="476"/>
      <c r="K48" s="476"/>
    </row>
    <row r="50" spans="2:33">
      <c r="B50" s="14"/>
    </row>
    <row r="51" spans="2:33">
      <c r="B51" s="31" t="s">
        <v>836</v>
      </c>
    </row>
    <row r="52" spans="2:33" s="479" customFormat="1" ht="19.5" customHeight="1" thickBot="1">
      <c r="B52" s="477"/>
      <c r="C52" s="478"/>
      <c r="D52" s="478"/>
      <c r="E52" s="478"/>
      <c r="F52" s="478"/>
      <c r="G52" s="478"/>
      <c r="H52" s="478"/>
      <c r="I52" s="478"/>
      <c r="J52" s="478"/>
      <c r="K52" s="478"/>
      <c r="L52" s="478" t="s">
        <v>773</v>
      </c>
    </row>
    <row r="53" spans="2:33" s="479" customFormat="1" ht="19.5" customHeight="1">
      <c r="B53" s="1457" t="s">
        <v>774</v>
      </c>
      <c r="C53" s="1459" t="s">
        <v>775</v>
      </c>
      <c r="D53" s="1461" t="s">
        <v>776</v>
      </c>
      <c r="E53" s="1461" t="s">
        <v>777</v>
      </c>
      <c r="F53" s="1472" t="s">
        <v>778</v>
      </c>
      <c r="G53" s="1473"/>
      <c r="H53" s="1473"/>
      <c r="I53" s="1474"/>
      <c r="J53" s="1475" t="s">
        <v>779</v>
      </c>
      <c r="K53" s="1464" t="s">
        <v>780</v>
      </c>
      <c r="L53" s="1466" t="s">
        <v>781</v>
      </c>
      <c r="R53"/>
      <c r="S53"/>
      <c r="T53" s="1368"/>
      <c r="U53" s="1368"/>
      <c r="V53" s="1368"/>
      <c r="W53" s="1368"/>
      <c r="X53" s="1368"/>
      <c r="Y53" s="1368"/>
      <c r="Z53" s="1368"/>
      <c r="AA53" s="1368"/>
      <c r="AB53" s="1368"/>
      <c r="AC53" s="1368"/>
      <c r="AD53" s="1368"/>
      <c r="AE53"/>
      <c r="AF53"/>
      <c r="AG53"/>
    </row>
    <row r="54" spans="2:33" ht="26.5" thickBot="1">
      <c r="B54" s="1458"/>
      <c r="C54" s="1460"/>
      <c r="D54" s="1462"/>
      <c r="E54" s="1463"/>
      <c r="F54" s="974" t="s">
        <v>778</v>
      </c>
      <c r="G54" s="974" t="s">
        <v>782</v>
      </c>
      <c r="H54" s="975" t="s">
        <v>783</v>
      </c>
      <c r="I54" s="976" t="s">
        <v>784</v>
      </c>
      <c r="J54" s="1476"/>
      <c r="K54" s="1465"/>
      <c r="L54" s="1467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</row>
    <row r="55" spans="2:33" ht="25.5" customHeight="1">
      <c r="B55" s="1468" t="s">
        <v>837</v>
      </c>
      <c r="C55" s="977">
        <f>T56</f>
        <v>0</v>
      </c>
      <c r="D55" s="978">
        <f>U56</f>
        <v>0</v>
      </c>
      <c r="E55" s="978">
        <f>V56</f>
        <v>0</v>
      </c>
      <c r="F55" s="978">
        <f>W56</f>
        <v>0</v>
      </c>
      <c r="G55" s="978">
        <f>Y56</f>
        <v>0</v>
      </c>
      <c r="H55" s="978">
        <f>Z56</f>
        <v>0</v>
      </c>
      <c r="I55" s="979">
        <f>AA56</f>
        <v>0</v>
      </c>
      <c r="J55" s="980">
        <f>AE56</f>
        <v>0</v>
      </c>
      <c r="K55" s="978">
        <f>AF56</f>
        <v>0</v>
      </c>
      <c r="L55" s="981">
        <f>AG56</f>
        <v>0</v>
      </c>
      <c r="R55" s="867"/>
      <c r="S55" s="478"/>
      <c r="T55"/>
      <c r="U55"/>
      <c r="V55"/>
      <c r="W55"/>
      <c r="X55"/>
      <c r="Y55"/>
      <c r="Z55"/>
      <c r="AA55"/>
      <c r="AB55"/>
      <c r="AC55"/>
      <c r="AD55"/>
      <c r="AE55" s="1332"/>
      <c r="AF55" s="1332"/>
      <c r="AG55" s="1332"/>
    </row>
    <row r="56" spans="2:33" ht="25.5" customHeight="1" thickBot="1">
      <c r="B56" s="1456"/>
      <c r="C56" s="868"/>
      <c r="D56" s="503" t="str">
        <f>IFERROR(D55/$C55,"")</f>
        <v/>
      </c>
      <c r="E56" s="503" t="str">
        <f t="shared" ref="E56" si="41">IFERROR(E55/$C55,"")</f>
        <v/>
      </c>
      <c r="F56" s="503" t="str">
        <f t="shared" ref="F56" si="42">IFERROR(F55/$C55,"")</f>
        <v/>
      </c>
      <c r="G56" s="503" t="str">
        <f t="shared" ref="G56" si="43">IFERROR(G55/$C55,"")</f>
        <v/>
      </c>
      <c r="H56" s="503" t="str">
        <f t="shared" ref="H56" si="44">IFERROR(H55/$C55,"")</f>
        <v/>
      </c>
      <c r="I56" s="504" t="str">
        <f t="shared" ref="I56" si="45">IFERROR(I55/$C55,"")</f>
        <v/>
      </c>
      <c r="J56" s="505" t="str">
        <f t="shared" ref="J56" si="46">IFERROR(J55/$C55,"")</f>
        <v/>
      </c>
      <c r="K56" s="503" t="str">
        <f t="shared" ref="K56" si="47">IFERROR(K55/$C55,"")</f>
        <v/>
      </c>
      <c r="L56" s="506" t="str">
        <f t="shared" ref="L56" si="48">IFERROR(L55/$C55,"")</f>
        <v/>
      </c>
      <c r="R56" s="1500"/>
      <c r="S56" s="1500"/>
      <c r="T56" s="1369"/>
      <c r="U56" s="1369"/>
      <c r="V56" s="1369"/>
      <c r="W56" s="1369"/>
      <c r="X56" s="1369"/>
      <c r="Y56" s="1369"/>
      <c r="Z56" s="1369"/>
      <c r="AA56" s="1369"/>
      <c r="AB56" s="1369"/>
      <c r="AC56" s="1369"/>
      <c r="AD56" s="1369"/>
      <c r="AE56" s="1370"/>
      <c r="AF56" s="1370"/>
      <c r="AG56" s="1370"/>
    </row>
    <row r="57" spans="2:33">
      <c r="B57" s="1014" t="s">
        <v>835</v>
      </c>
    </row>
    <row r="61" spans="2:33" s="475" customFormat="1">
      <c r="B61" s="476"/>
      <c r="D61" s="476"/>
      <c r="E61" s="476"/>
      <c r="F61" s="476"/>
      <c r="G61" s="476"/>
      <c r="H61" s="476"/>
      <c r="K61" s="476"/>
    </row>
    <row r="63" spans="2:33" s="475" customFormat="1">
      <c r="B63" s="476"/>
      <c r="D63" s="476"/>
      <c r="E63" s="476"/>
      <c r="F63" s="476"/>
      <c r="G63" s="476"/>
      <c r="H63" s="31"/>
      <c r="K63" s="476"/>
    </row>
    <row r="66" spans="2:11" s="475" customFormat="1">
      <c r="B66" s="507"/>
      <c r="C66" s="507"/>
      <c r="D66" s="507"/>
      <c r="E66" s="507"/>
      <c r="F66" s="476"/>
      <c r="G66" s="476"/>
      <c r="K66" s="476"/>
    </row>
    <row r="67" spans="2:11" s="475" customFormat="1">
      <c r="B67" s="507"/>
      <c r="C67" s="508"/>
      <c r="D67" s="508"/>
      <c r="E67" s="508"/>
      <c r="F67" s="476"/>
      <c r="G67" s="476"/>
      <c r="K67" s="476"/>
    </row>
    <row r="68" spans="2:11" s="475" customFormat="1">
      <c r="B68" s="476"/>
      <c r="D68" s="476"/>
      <c r="E68" s="476"/>
      <c r="F68" s="476"/>
      <c r="G68" s="476"/>
      <c r="K68" s="476"/>
    </row>
    <row r="69" spans="2:11" s="475" customFormat="1">
      <c r="B69" s="476"/>
      <c r="D69" s="476"/>
      <c r="E69" s="476"/>
      <c r="F69" s="476"/>
      <c r="G69" s="476"/>
      <c r="K69" s="476"/>
    </row>
    <row r="70" spans="2:11" s="475" customFormat="1">
      <c r="B70" s="476"/>
      <c r="D70" s="476"/>
      <c r="E70" s="476"/>
      <c r="F70" s="476"/>
      <c r="G70" s="476"/>
      <c r="K70" s="476"/>
    </row>
    <row r="74" spans="2:11">
      <c r="H74" s="996"/>
    </row>
    <row r="79" spans="2:11">
      <c r="C79" s="476"/>
    </row>
    <row r="82" spans="2:33">
      <c r="B82" s="14"/>
    </row>
    <row r="83" spans="2:33">
      <c r="B83" s="31" t="s">
        <v>838</v>
      </c>
    </row>
    <row r="84" spans="2:33" s="479" customFormat="1" ht="19.5" customHeight="1" thickBot="1">
      <c r="B84" s="477"/>
      <c r="C84" s="478"/>
      <c r="D84" s="478"/>
      <c r="E84" s="478"/>
      <c r="F84" s="478"/>
      <c r="G84" s="478"/>
      <c r="H84" s="478"/>
      <c r="I84" s="478"/>
      <c r="J84" s="478"/>
      <c r="K84" s="478"/>
      <c r="L84" s="478" t="s">
        <v>773</v>
      </c>
    </row>
    <row r="85" spans="2:33" s="479" customFormat="1" ht="19.5" customHeight="1">
      <c r="B85" s="1457" t="s">
        <v>774</v>
      </c>
      <c r="C85" s="1459" t="s">
        <v>775</v>
      </c>
      <c r="D85" s="1461" t="s">
        <v>776</v>
      </c>
      <c r="E85" s="1461" t="s">
        <v>777</v>
      </c>
      <c r="F85" s="1472" t="s">
        <v>778</v>
      </c>
      <c r="G85" s="1473"/>
      <c r="H85" s="1473"/>
      <c r="I85" s="1474"/>
      <c r="J85" s="1475" t="s">
        <v>779</v>
      </c>
      <c r="K85" s="1464" t="s">
        <v>780</v>
      </c>
      <c r="L85" s="1466" t="s">
        <v>781</v>
      </c>
      <c r="R85"/>
      <c r="S85"/>
      <c r="T85" s="1368"/>
      <c r="U85" s="1368"/>
      <c r="V85" s="1368"/>
      <c r="W85" s="1368"/>
      <c r="X85" s="1368"/>
      <c r="Y85" s="1368"/>
      <c r="Z85" s="1368"/>
      <c r="AA85" s="1368"/>
      <c r="AB85" s="1368"/>
      <c r="AC85" s="1368"/>
      <c r="AD85" s="1368"/>
      <c r="AE85"/>
      <c r="AF85"/>
      <c r="AG85"/>
    </row>
    <row r="86" spans="2:33" ht="26.5" thickBot="1">
      <c r="B86" s="1458"/>
      <c r="C86" s="1460"/>
      <c r="D86" s="1462"/>
      <c r="E86" s="1463"/>
      <c r="F86" s="974" t="s">
        <v>778</v>
      </c>
      <c r="G86" s="974" t="s">
        <v>782</v>
      </c>
      <c r="H86" s="975" t="s">
        <v>783</v>
      </c>
      <c r="I86" s="976" t="s">
        <v>784</v>
      </c>
      <c r="J86" s="1476"/>
      <c r="K86" s="1465"/>
      <c r="L86" s="1467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</row>
    <row r="87" spans="2:33" ht="25.5" customHeight="1">
      <c r="B87" s="1468" t="s">
        <v>828</v>
      </c>
      <c r="C87" s="977">
        <f>T88</f>
        <v>0</v>
      </c>
      <c r="D87" s="978">
        <f>U88</f>
        <v>0</v>
      </c>
      <c r="E87" s="978">
        <f>V88</f>
        <v>0</v>
      </c>
      <c r="F87" s="978">
        <f>W88</f>
        <v>0</v>
      </c>
      <c r="G87" s="978">
        <f>Y88</f>
        <v>0</v>
      </c>
      <c r="H87" s="978">
        <f>Z88</f>
        <v>0</v>
      </c>
      <c r="I87" s="979">
        <f>AA88</f>
        <v>0</v>
      </c>
      <c r="J87" s="980">
        <f>AE88</f>
        <v>0</v>
      </c>
      <c r="K87" s="978">
        <f>AF88</f>
        <v>0</v>
      </c>
      <c r="L87" s="981">
        <f>AG88</f>
        <v>0</v>
      </c>
      <c r="R87" s="867"/>
      <c r="S87" s="478"/>
      <c r="T87"/>
      <c r="U87"/>
      <c r="V87"/>
      <c r="W87"/>
      <c r="X87"/>
      <c r="Y87"/>
      <c r="Z87"/>
      <c r="AA87"/>
      <c r="AB87"/>
      <c r="AC87"/>
      <c r="AD87"/>
      <c r="AE87" s="1332"/>
      <c r="AF87" s="1332"/>
      <c r="AG87" s="1332"/>
    </row>
    <row r="88" spans="2:33" ht="25.5" customHeight="1">
      <c r="B88" s="1469"/>
      <c r="C88" s="483"/>
      <c r="D88" s="484" t="str">
        <f>IFERROR(D87/$C87,"")</f>
        <v/>
      </c>
      <c r="E88" s="484" t="str">
        <f t="shared" ref="E88" si="49">IFERROR(E87/$C87,"")</f>
        <v/>
      </c>
      <c r="F88" s="484" t="str">
        <f t="shared" ref="F88" si="50">IFERROR(F87/$C87,"")</f>
        <v/>
      </c>
      <c r="G88" s="484" t="str">
        <f t="shared" ref="G88" si="51">IFERROR(G87/$C87,"")</f>
        <v/>
      </c>
      <c r="H88" s="484" t="str">
        <f t="shared" ref="H88" si="52">IFERROR(H87/$C87,"")</f>
        <v/>
      </c>
      <c r="I88" s="485" t="str">
        <f t="shared" ref="I88" si="53">IFERROR(I87/$C87,"")</f>
        <v/>
      </c>
      <c r="J88" s="486" t="str">
        <f t="shared" ref="J88" si="54">IFERROR(J87/$C87,"")</f>
        <v/>
      </c>
      <c r="K88" s="484" t="str">
        <f t="shared" ref="K88" si="55">IFERROR(K87/$C87,"")</f>
        <v/>
      </c>
      <c r="L88" s="487" t="str">
        <f t="shared" ref="L88" si="56">IFERROR(L87/$C87,"")</f>
        <v/>
      </c>
      <c r="R88" s="1500"/>
      <c r="S88" s="1500"/>
      <c r="T88" s="1369"/>
      <c r="U88" s="1369"/>
      <c r="V88" s="1369"/>
      <c r="W88" s="1369"/>
      <c r="X88" s="1369"/>
      <c r="Y88" s="1369"/>
      <c r="Z88" s="1369"/>
      <c r="AA88" s="1369"/>
      <c r="AB88" s="1369"/>
      <c r="AC88" s="1369"/>
      <c r="AD88" s="1369"/>
      <c r="AE88" s="1370"/>
      <c r="AF88" s="1370"/>
      <c r="AG88" s="1370"/>
    </row>
    <row r="89" spans="2:33" ht="25.5" customHeight="1">
      <c r="B89" s="1470" t="s">
        <v>839</v>
      </c>
      <c r="C89" s="480">
        <f>T89</f>
        <v>0</v>
      </c>
      <c r="D89" s="481">
        <f>U89</f>
        <v>0</v>
      </c>
      <c r="E89" s="481">
        <f>V89</f>
        <v>0</v>
      </c>
      <c r="F89" s="481">
        <f>W89</f>
        <v>0</v>
      </c>
      <c r="G89" s="481">
        <f>Y89</f>
        <v>0</v>
      </c>
      <c r="H89" s="481">
        <f>Z89</f>
        <v>0</v>
      </c>
      <c r="I89" s="482">
        <f>AA89</f>
        <v>0</v>
      </c>
      <c r="J89" s="490">
        <f>AE89</f>
        <v>0</v>
      </c>
      <c r="K89" s="488">
        <f>AF89</f>
        <v>0</v>
      </c>
      <c r="L89" s="491">
        <f>AG89</f>
        <v>0</v>
      </c>
      <c r="R89" s="1500"/>
      <c r="S89" s="1500"/>
      <c r="T89" s="1369"/>
      <c r="U89" s="1369"/>
      <c r="V89" s="1369"/>
      <c r="W89" s="1369"/>
      <c r="X89" s="1369"/>
      <c r="Y89" s="1369"/>
      <c r="Z89" s="1369"/>
      <c r="AA89" s="1369"/>
      <c r="AB89" s="1369"/>
      <c r="AC89" s="1369"/>
      <c r="AD89" s="1369"/>
      <c r="AE89" s="1370"/>
      <c r="AF89" s="1370"/>
      <c r="AG89" s="1370"/>
    </row>
    <row r="90" spans="2:33" ht="25.5" customHeight="1">
      <c r="B90" s="1469"/>
      <c r="C90" s="483"/>
      <c r="D90" s="484" t="str">
        <f>IFERROR(D89/$C89,"")</f>
        <v/>
      </c>
      <c r="E90" s="484" t="str">
        <f t="shared" ref="E90" si="57">IFERROR(E89/$C89,"")</f>
        <v/>
      </c>
      <c r="F90" s="484" t="str">
        <f t="shared" ref="F90" si="58">IFERROR(F89/$C89,"")</f>
        <v/>
      </c>
      <c r="G90" s="484" t="str">
        <f t="shared" ref="G90" si="59">IFERROR(G89/$C89,"")</f>
        <v/>
      </c>
      <c r="H90" s="484" t="str">
        <f t="shared" ref="H90" si="60">IFERROR(H89/$C89,"")</f>
        <v/>
      </c>
      <c r="I90" s="485" t="str">
        <f t="shared" ref="I90" si="61">IFERROR(I89/$C89,"")</f>
        <v/>
      </c>
      <c r="J90" s="486" t="str">
        <f t="shared" ref="J90" si="62">IFERROR(J89/$C89,"")</f>
        <v/>
      </c>
      <c r="K90" s="484" t="str">
        <f t="shared" ref="K90" si="63">IFERROR(K89/$C89,"")</f>
        <v/>
      </c>
      <c r="L90" s="487" t="str">
        <f t="shared" ref="L90" si="64">IFERROR(L89/$C89,"")</f>
        <v/>
      </c>
      <c r="R90" s="1500"/>
      <c r="S90" s="1500"/>
      <c r="T90" s="1369"/>
      <c r="U90" s="1369"/>
      <c r="V90" s="1369"/>
      <c r="W90" s="1369"/>
      <c r="X90" s="1369"/>
      <c r="Y90" s="1369"/>
      <c r="Z90" s="1369"/>
      <c r="AA90" s="1369"/>
      <c r="AB90" s="1369"/>
      <c r="AC90" s="1369"/>
      <c r="AD90" s="1369"/>
      <c r="AE90" s="1370"/>
      <c r="AF90" s="1370"/>
      <c r="AG90" s="1370"/>
    </row>
    <row r="91" spans="2:33" ht="25.5" customHeight="1">
      <c r="B91" s="1471" t="s">
        <v>829</v>
      </c>
      <c r="C91" s="480">
        <f>T90</f>
        <v>0</v>
      </c>
      <c r="D91" s="481">
        <f>U90</f>
        <v>0</v>
      </c>
      <c r="E91" s="481">
        <f>V90</f>
        <v>0</v>
      </c>
      <c r="F91" s="481">
        <f>W90</f>
        <v>0</v>
      </c>
      <c r="G91" s="481">
        <f>Y90</f>
        <v>0</v>
      </c>
      <c r="H91" s="481">
        <f>Z90</f>
        <v>0</v>
      </c>
      <c r="I91" s="482">
        <f>AA90</f>
        <v>0</v>
      </c>
      <c r="J91" s="490">
        <f>AE90</f>
        <v>0</v>
      </c>
      <c r="K91" s="488">
        <f>AF90</f>
        <v>0</v>
      </c>
      <c r="L91" s="491">
        <f>AG90</f>
        <v>0</v>
      </c>
      <c r="R91" s="1500"/>
      <c r="S91" s="1500"/>
      <c r="T91" s="1369"/>
      <c r="U91" s="1369"/>
      <c r="V91" s="1369"/>
      <c r="W91" s="1369"/>
      <c r="X91" s="1369"/>
      <c r="Y91" s="1369"/>
      <c r="Z91" s="1369"/>
      <c r="AA91" s="1369"/>
      <c r="AB91" s="1369"/>
      <c r="AC91" s="1369"/>
      <c r="AD91" s="1369"/>
      <c r="AE91" s="1370"/>
      <c r="AF91" s="1370"/>
      <c r="AG91" s="1370"/>
    </row>
    <row r="92" spans="2:33" ht="25.5" customHeight="1">
      <c r="B92" s="1470"/>
      <c r="C92" s="483"/>
      <c r="D92" s="484" t="str">
        <f>IFERROR(D91/$C91,"")</f>
        <v/>
      </c>
      <c r="E92" s="484" t="str">
        <f t="shared" ref="E92" si="65">IFERROR(E91/$C91,"")</f>
        <v/>
      </c>
      <c r="F92" s="484" t="str">
        <f t="shared" ref="F92" si="66">IFERROR(F91/$C91,"")</f>
        <v/>
      </c>
      <c r="G92" s="484" t="str">
        <f t="shared" ref="G92" si="67">IFERROR(G91/$C91,"")</f>
        <v/>
      </c>
      <c r="H92" s="484" t="str">
        <f t="shared" ref="H92" si="68">IFERROR(H91/$C91,"")</f>
        <v/>
      </c>
      <c r="I92" s="485" t="str">
        <f t="shared" ref="I92" si="69">IFERROR(I91/$C91,"")</f>
        <v/>
      </c>
      <c r="J92" s="486" t="str">
        <f t="shared" ref="J92" si="70">IFERROR(J91/$C91,"")</f>
        <v/>
      </c>
      <c r="K92" s="484" t="str">
        <f t="shared" ref="K92" si="71">IFERROR(K91/$C91,"")</f>
        <v/>
      </c>
      <c r="L92" s="487" t="str">
        <f t="shared" ref="L92" si="72">IFERROR(L91/$C91,"")</f>
        <v/>
      </c>
      <c r="R92" s="1500"/>
      <c r="S92" s="1500"/>
      <c r="T92" s="1369"/>
      <c r="U92" s="1369"/>
      <c r="V92" s="1369"/>
      <c r="W92" s="1369"/>
      <c r="X92" s="1369"/>
      <c r="Y92" s="1369"/>
      <c r="Z92" s="1369"/>
      <c r="AA92" s="1369"/>
      <c r="AB92" s="1369"/>
      <c r="AC92" s="1369"/>
      <c r="AD92" s="1369"/>
      <c r="AE92" s="1370"/>
      <c r="AF92" s="1370"/>
      <c r="AG92" s="1370"/>
    </row>
    <row r="93" spans="2:33" ht="25.5" customHeight="1">
      <c r="B93" s="1470" t="s">
        <v>840</v>
      </c>
      <c r="C93" s="1007">
        <f>T91</f>
        <v>0</v>
      </c>
      <c r="D93" s="1008">
        <f>U91</f>
        <v>0</v>
      </c>
      <c r="E93" s="1008">
        <f>V91</f>
        <v>0</v>
      </c>
      <c r="F93" s="1008">
        <f>W91</f>
        <v>0</v>
      </c>
      <c r="G93" s="1008">
        <f>Y91</f>
        <v>0</v>
      </c>
      <c r="H93" s="1008">
        <f>Z91</f>
        <v>0</v>
      </c>
      <c r="I93" s="1009">
        <f>AA91</f>
        <v>0</v>
      </c>
      <c r="J93" s="1010">
        <f>AE91</f>
        <v>0</v>
      </c>
      <c r="K93" s="1011">
        <f>AF91</f>
        <v>0</v>
      </c>
      <c r="L93" s="1012">
        <f>AG91</f>
        <v>0</v>
      </c>
      <c r="R93" s="1500"/>
      <c r="S93" s="1500"/>
      <c r="T93" s="1369"/>
      <c r="U93" s="1369"/>
      <c r="V93" s="1369"/>
      <c r="W93" s="1369"/>
      <c r="X93" s="1369"/>
      <c r="Y93" s="1369"/>
      <c r="Z93" s="1369"/>
      <c r="AA93" s="1369"/>
      <c r="AB93" s="1369"/>
      <c r="AC93" s="1369"/>
      <c r="AD93" s="1369"/>
      <c r="AE93" s="1370"/>
      <c r="AF93" s="1370"/>
      <c r="AG93" s="1370"/>
    </row>
    <row r="94" spans="2:33" ht="25.5" customHeight="1">
      <c r="B94" s="1469"/>
      <c r="C94" s="483"/>
      <c r="D94" s="484" t="str">
        <f>IFERROR(D93/$C93,"")</f>
        <v/>
      </c>
      <c r="E94" s="484" t="str">
        <f t="shared" ref="E94" si="73">IFERROR(E93/$C93,"")</f>
        <v/>
      </c>
      <c r="F94" s="484" t="str">
        <f t="shared" ref="F94" si="74">IFERROR(F93/$C93,"")</f>
        <v/>
      </c>
      <c r="G94" s="484" t="str">
        <f t="shared" ref="G94" si="75">IFERROR(G93/$C93,"")</f>
        <v/>
      </c>
      <c r="H94" s="484" t="str">
        <f t="shared" ref="H94" si="76">IFERROR(H93/$C93,"")</f>
        <v/>
      </c>
      <c r="I94" s="485" t="str">
        <f t="shared" ref="I94" si="77">IFERROR(I93/$C93,"")</f>
        <v/>
      </c>
      <c r="J94" s="486" t="str">
        <f t="shared" ref="J94" si="78">IFERROR(J93/$C93,"")</f>
        <v/>
      </c>
      <c r="K94" s="484" t="str">
        <f t="shared" ref="K94" si="79">IFERROR(K93/$C93,"")</f>
        <v/>
      </c>
      <c r="L94" s="487" t="str">
        <f t="shared" ref="L94" si="80">IFERROR(L93/$C93,"")</f>
        <v/>
      </c>
    </row>
    <row r="95" spans="2:33" ht="25.5" customHeight="1">
      <c r="B95" s="1471" t="s">
        <v>250</v>
      </c>
      <c r="C95" s="480">
        <f>T92</f>
        <v>0</v>
      </c>
      <c r="D95" s="481">
        <f>U92</f>
        <v>0</v>
      </c>
      <c r="E95" s="481">
        <f>V92</f>
        <v>0</v>
      </c>
      <c r="F95" s="481">
        <f>W92</f>
        <v>0</v>
      </c>
      <c r="G95" s="481">
        <f>Y92</f>
        <v>0</v>
      </c>
      <c r="H95" s="481">
        <f>Z92</f>
        <v>0</v>
      </c>
      <c r="I95" s="482">
        <f>AA92</f>
        <v>0</v>
      </c>
      <c r="J95" s="490">
        <f>AE92</f>
        <v>0</v>
      </c>
      <c r="K95" s="488">
        <f>AF92</f>
        <v>0</v>
      </c>
      <c r="L95" s="491">
        <f>AG92</f>
        <v>0</v>
      </c>
    </row>
    <row r="96" spans="2:33" ht="25.5" customHeight="1">
      <c r="B96" s="1470"/>
      <c r="C96" s="483"/>
      <c r="D96" s="484" t="str">
        <f>IFERROR(D95/$C95,"")</f>
        <v/>
      </c>
      <c r="E96" s="484" t="str">
        <f t="shared" ref="E96" si="81">IFERROR(E95/$C95,"")</f>
        <v/>
      </c>
      <c r="F96" s="484" t="str">
        <f t="shared" ref="F96" si="82">IFERROR(F95/$C95,"")</f>
        <v/>
      </c>
      <c r="G96" s="484" t="str">
        <f t="shared" ref="G96" si="83">IFERROR(G95/$C95,"")</f>
        <v/>
      </c>
      <c r="H96" s="484" t="str">
        <f t="shared" ref="H96" si="84">IFERROR(H95/$C95,"")</f>
        <v/>
      </c>
      <c r="I96" s="485" t="str">
        <f t="shared" ref="I96" si="85">IFERROR(I95/$C95,"")</f>
        <v/>
      </c>
      <c r="J96" s="486" t="str">
        <f t="shared" ref="J96" si="86">IFERROR(J95/$C95,"")</f>
        <v/>
      </c>
      <c r="K96" s="484" t="str">
        <f t="shared" ref="K96" si="87">IFERROR(K95/$C95,"")</f>
        <v/>
      </c>
      <c r="L96" s="487" t="str">
        <f t="shared" ref="L96" si="88">IFERROR(L95/$C95,"")</f>
        <v/>
      </c>
    </row>
    <row r="97" spans="2:34" ht="25.5" customHeight="1">
      <c r="B97" s="1471" t="s">
        <v>0</v>
      </c>
      <c r="C97" s="480">
        <f>T93</f>
        <v>0</v>
      </c>
      <c r="D97" s="481">
        <f>U93</f>
        <v>0</v>
      </c>
      <c r="E97" s="481">
        <f>V93</f>
        <v>0</v>
      </c>
      <c r="F97" s="481">
        <f>W93</f>
        <v>0</v>
      </c>
      <c r="G97" s="481">
        <f>Y93</f>
        <v>0</v>
      </c>
      <c r="H97" s="481">
        <f>Z93</f>
        <v>0</v>
      </c>
      <c r="I97" s="482">
        <f>AA93</f>
        <v>0</v>
      </c>
      <c r="J97" s="490">
        <f>AE93</f>
        <v>0</v>
      </c>
      <c r="K97" s="488">
        <f>AF93</f>
        <v>0</v>
      </c>
      <c r="L97" s="491">
        <f>AG93</f>
        <v>0</v>
      </c>
    </row>
    <row r="98" spans="2:34" ht="25.5" customHeight="1" thickBot="1">
      <c r="B98" s="1470"/>
      <c r="C98" s="483"/>
      <c r="D98" s="484" t="str">
        <f>IFERROR(D97/$C97,"")</f>
        <v/>
      </c>
      <c r="E98" s="484" t="str">
        <f t="shared" ref="E98:L98" si="89">IFERROR(E97/$C97,"")</f>
        <v/>
      </c>
      <c r="F98" s="484" t="str">
        <f t="shared" si="89"/>
        <v/>
      </c>
      <c r="G98" s="484" t="str">
        <f t="shared" si="89"/>
        <v/>
      </c>
      <c r="H98" s="484" t="str">
        <f t="shared" si="89"/>
        <v/>
      </c>
      <c r="I98" s="485" t="str">
        <f t="shared" si="89"/>
        <v/>
      </c>
      <c r="J98" s="486" t="str">
        <f t="shared" si="89"/>
        <v/>
      </c>
      <c r="K98" s="484" t="str">
        <f t="shared" si="89"/>
        <v/>
      </c>
      <c r="L98" s="487" t="str">
        <f t="shared" si="89"/>
        <v/>
      </c>
    </row>
    <row r="99" spans="2:34" ht="25.5" customHeight="1" thickTop="1">
      <c r="B99" s="1455" t="s">
        <v>533</v>
      </c>
      <c r="C99" s="497">
        <f>SUM(C87,C89,C91,C93,C95,C97)</f>
        <v>0</v>
      </c>
      <c r="D99" s="498">
        <f t="shared" ref="D99:K99" si="90">SUM(D87,D89,D91,D93,D95,D97)</f>
        <v>0</v>
      </c>
      <c r="E99" s="498">
        <f t="shared" si="90"/>
        <v>0</v>
      </c>
      <c r="F99" s="498">
        <f>SUM(F87,F89,F91,F93,F95,F97)</f>
        <v>0</v>
      </c>
      <c r="G99" s="498">
        <f t="shared" si="90"/>
        <v>0</v>
      </c>
      <c r="H99" s="498">
        <f t="shared" si="90"/>
        <v>0</v>
      </c>
      <c r="I99" s="499">
        <f t="shared" si="90"/>
        <v>0</v>
      </c>
      <c r="J99" s="500">
        <f>D99+H99</f>
        <v>0</v>
      </c>
      <c r="K99" s="498">
        <f t="shared" si="90"/>
        <v>0</v>
      </c>
      <c r="L99" s="501">
        <f>E99+I99</f>
        <v>0</v>
      </c>
    </row>
    <row r="100" spans="2:34" ht="25.5" customHeight="1" thickBot="1">
      <c r="B100" s="1456"/>
      <c r="C100" s="502"/>
      <c r="D100" s="503" t="e">
        <f t="shared" ref="D100:I100" si="91">D99/$C99</f>
        <v>#DIV/0!</v>
      </c>
      <c r="E100" s="503" t="e">
        <f t="shared" si="91"/>
        <v>#DIV/0!</v>
      </c>
      <c r="F100" s="503" t="e">
        <f t="shared" si="91"/>
        <v>#DIV/0!</v>
      </c>
      <c r="G100" s="503" t="e">
        <f t="shared" si="91"/>
        <v>#DIV/0!</v>
      </c>
      <c r="H100" s="503" t="e">
        <f t="shared" si="91"/>
        <v>#DIV/0!</v>
      </c>
      <c r="I100" s="504" t="e">
        <f t="shared" si="91"/>
        <v>#DIV/0!</v>
      </c>
      <c r="J100" s="505" t="e">
        <f>J99/$C99</f>
        <v>#DIV/0!</v>
      </c>
      <c r="K100" s="503" t="e">
        <f t="shared" ref="K100:L100" si="92">K99/$C99</f>
        <v>#DIV/0!</v>
      </c>
      <c r="L100" s="506" t="e">
        <f t="shared" si="92"/>
        <v>#DIV/0!</v>
      </c>
    </row>
    <row r="101" spans="2:34" s="475" customFormat="1">
      <c r="B101" s="1014" t="s">
        <v>788</v>
      </c>
      <c r="D101" s="476"/>
      <c r="E101" s="476"/>
      <c r="F101" s="476"/>
      <c r="G101" s="476"/>
      <c r="K101" s="476"/>
      <c r="R101" s="476"/>
      <c r="S101" s="476"/>
      <c r="T101" s="476"/>
      <c r="U101" s="476"/>
      <c r="V101" s="476"/>
      <c r="W101" s="476"/>
      <c r="X101" s="476"/>
      <c r="Y101" s="476"/>
      <c r="Z101" s="476"/>
      <c r="AA101" s="476"/>
      <c r="AB101" s="476"/>
      <c r="AC101" s="476"/>
      <c r="AD101" s="476"/>
      <c r="AE101" s="476"/>
      <c r="AF101" s="476"/>
      <c r="AG101" s="476"/>
      <c r="AH101" s="476"/>
    </row>
    <row r="103" spans="2:34" s="475" customFormat="1">
      <c r="B103" s="476"/>
      <c r="D103" s="476"/>
      <c r="E103" s="476"/>
      <c r="F103" s="476"/>
      <c r="G103" s="476"/>
      <c r="K103" s="476"/>
    </row>
    <row r="105" spans="2:34">
      <c r="H105" s="476"/>
      <c r="R105" s="475"/>
      <c r="S105" s="475"/>
      <c r="T105" s="475"/>
      <c r="U105" s="475"/>
      <c r="V105" s="475"/>
      <c r="W105" s="475"/>
      <c r="X105" s="475"/>
      <c r="Y105" s="475"/>
      <c r="Z105" s="475"/>
      <c r="AA105" s="475"/>
      <c r="AB105" s="475"/>
      <c r="AC105" s="475"/>
      <c r="AD105" s="475"/>
      <c r="AE105" s="475"/>
      <c r="AF105" s="475"/>
      <c r="AG105" s="475"/>
      <c r="AH105" s="475"/>
    </row>
    <row r="106" spans="2:34" s="475" customFormat="1">
      <c r="B106" s="476"/>
      <c r="D106" s="476"/>
      <c r="E106" s="476"/>
      <c r="F106" s="476"/>
      <c r="G106" s="476"/>
      <c r="K106" s="476"/>
      <c r="R106" s="476"/>
      <c r="S106" s="476"/>
      <c r="T106" s="476"/>
      <c r="U106" s="476"/>
      <c r="V106" s="476"/>
      <c r="W106" s="476"/>
      <c r="X106" s="476"/>
      <c r="Y106" s="476"/>
      <c r="Z106" s="476"/>
      <c r="AA106" s="476"/>
      <c r="AB106" s="476"/>
      <c r="AC106" s="476"/>
      <c r="AD106" s="476"/>
      <c r="AE106" s="476"/>
      <c r="AF106" s="476"/>
      <c r="AG106" s="476"/>
      <c r="AH106" s="476"/>
    </row>
    <row r="107" spans="2:34" s="475" customFormat="1">
      <c r="B107" s="476"/>
      <c r="D107" s="476"/>
      <c r="E107" s="476"/>
      <c r="F107" s="476"/>
      <c r="G107" s="476"/>
      <c r="H107" s="31"/>
      <c r="K107" s="476"/>
      <c r="R107" s="476"/>
      <c r="S107" s="476"/>
      <c r="T107" s="476"/>
      <c r="U107" s="476"/>
      <c r="V107" s="476"/>
      <c r="W107" s="476"/>
      <c r="X107" s="476"/>
      <c r="Y107" s="476"/>
      <c r="Z107" s="476"/>
      <c r="AA107" s="476"/>
      <c r="AB107" s="476"/>
      <c r="AC107" s="476"/>
      <c r="AD107" s="476"/>
      <c r="AE107" s="476"/>
      <c r="AF107" s="476"/>
      <c r="AG107" s="476"/>
      <c r="AH107" s="476"/>
    </row>
    <row r="108" spans="2:34" s="475" customFormat="1">
      <c r="B108" s="476"/>
      <c r="D108" s="476"/>
      <c r="E108" s="476"/>
      <c r="F108" s="476"/>
      <c r="G108" s="476"/>
      <c r="K108" s="476"/>
    </row>
    <row r="109" spans="2:34" s="475" customFormat="1">
      <c r="B109" s="476"/>
      <c r="D109" s="476"/>
      <c r="E109" s="476"/>
      <c r="F109" s="476"/>
      <c r="G109" s="476"/>
      <c r="K109" s="476"/>
    </row>
    <row r="110" spans="2:34" s="475" customFormat="1">
      <c r="B110" s="507"/>
      <c r="C110" s="507"/>
      <c r="D110" s="507"/>
      <c r="E110" s="507"/>
      <c r="F110" s="476"/>
      <c r="G110" s="476"/>
      <c r="K110" s="476"/>
    </row>
    <row r="111" spans="2:34">
      <c r="B111" s="507"/>
      <c r="C111" s="508"/>
      <c r="D111" s="508"/>
      <c r="E111" s="508"/>
      <c r="R111" s="475"/>
      <c r="S111" s="475"/>
      <c r="T111" s="475"/>
      <c r="U111" s="475"/>
      <c r="V111" s="475"/>
      <c r="W111" s="475"/>
      <c r="X111" s="475"/>
      <c r="Y111" s="475"/>
      <c r="Z111" s="475"/>
      <c r="AA111" s="475"/>
      <c r="AB111" s="475"/>
      <c r="AC111" s="475"/>
      <c r="AD111" s="475"/>
      <c r="AE111" s="475"/>
      <c r="AF111" s="475"/>
      <c r="AG111" s="475"/>
      <c r="AH111" s="475"/>
    </row>
    <row r="112" spans="2:34">
      <c r="B112" s="509"/>
      <c r="C112" s="508"/>
      <c r="D112" s="508"/>
      <c r="E112" s="508"/>
      <c r="R112" s="475"/>
      <c r="S112" s="475"/>
      <c r="T112" s="475"/>
      <c r="U112" s="475"/>
      <c r="V112" s="475"/>
      <c r="W112" s="475"/>
      <c r="X112" s="475"/>
      <c r="Y112" s="475"/>
      <c r="Z112" s="475"/>
      <c r="AA112" s="475"/>
      <c r="AB112" s="475"/>
      <c r="AC112" s="475"/>
      <c r="AD112" s="475"/>
      <c r="AE112" s="475"/>
      <c r="AF112" s="475"/>
      <c r="AG112" s="475"/>
      <c r="AH112" s="475"/>
    </row>
    <row r="113" spans="2:8">
      <c r="B113" s="509"/>
      <c r="C113" s="508"/>
      <c r="D113" s="508"/>
      <c r="E113" s="508"/>
    </row>
    <row r="114" spans="2:8">
      <c r="B114" s="509"/>
      <c r="C114" s="508"/>
      <c r="D114" s="508"/>
      <c r="E114" s="508"/>
    </row>
    <row r="115" spans="2:8">
      <c r="B115" s="507"/>
      <c r="C115" s="508"/>
      <c r="D115" s="508"/>
      <c r="E115" s="508"/>
    </row>
    <row r="116" spans="2:8">
      <c r="B116" s="507"/>
      <c r="C116" s="508"/>
      <c r="D116" s="508"/>
      <c r="E116" s="508"/>
    </row>
    <row r="117" spans="2:8">
      <c r="B117" s="507"/>
      <c r="C117" s="508"/>
      <c r="D117" s="508"/>
      <c r="E117" s="508"/>
    </row>
    <row r="127" spans="2:8">
      <c r="H127" s="996"/>
    </row>
    <row r="129" spans="3:3">
      <c r="C129" s="476"/>
    </row>
    <row r="130" spans="3:3">
      <c r="C130" s="476"/>
    </row>
  </sheetData>
  <sheetProtection selectLockedCells="1"/>
  <mergeCells count="48">
    <mergeCell ref="B95:B96"/>
    <mergeCell ref="R93:S93"/>
    <mergeCell ref="B97:B98"/>
    <mergeCell ref="B99:B100"/>
    <mergeCell ref="R89:S89"/>
    <mergeCell ref="R90:S90"/>
    <mergeCell ref="B89:B90"/>
    <mergeCell ref="B91:B92"/>
    <mergeCell ref="K85:K86"/>
    <mergeCell ref="L85:L86"/>
    <mergeCell ref="B87:B88"/>
    <mergeCell ref="R88:S88"/>
    <mergeCell ref="B93:B94"/>
    <mergeCell ref="R91:S91"/>
    <mergeCell ref="R92:S92"/>
    <mergeCell ref="B85:B86"/>
    <mergeCell ref="C85:C86"/>
    <mergeCell ref="D85:D86"/>
    <mergeCell ref="E85:E86"/>
    <mergeCell ref="F85:I85"/>
    <mergeCell ref="J85:J86"/>
    <mergeCell ref="K53:K54"/>
    <mergeCell ref="L53:L54"/>
    <mergeCell ref="B55:B56"/>
    <mergeCell ref="R56:S56"/>
    <mergeCell ref="R9:S9"/>
    <mergeCell ref="R10:S10"/>
    <mergeCell ref="R11:S11"/>
    <mergeCell ref="R12:S12"/>
    <mergeCell ref="B53:B54"/>
    <mergeCell ref="C53:C54"/>
    <mergeCell ref="D53:D54"/>
    <mergeCell ref="E53:E54"/>
    <mergeCell ref="F53:I53"/>
    <mergeCell ref="J53:J54"/>
    <mergeCell ref="B16:B17"/>
    <mergeCell ref="K6:K7"/>
    <mergeCell ref="L6:L7"/>
    <mergeCell ref="B8:B9"/>
    <mergeCell ref="B10:B11"/>
    <mergeCell ref="B14:B15"/>
    <mergeCell ref="B12:B13"/>
    <mergeCell ref="B6:B7"/>
    <mergeCell ref="C6:C7"/>
    <mergeCell ref="D6:D7"/>
    <mergeCell ref="E6:E7"/>
    <mergeCell ref="F6:I6"/>
    <mergeCell ref="J6:J7"/>
  </mergeCells>
  <phoneticPr fontId="16"/>
  <pageMargins left="0.97" right="0.39370078740157483" top="0.39370078740157483" bottom="0.39370078740157483" header="0.19685039370078741" footer="0.19685039370078741"/>
  <pageSetup paperSize="9" scale="16" orientation="landscape" cellComments="asDisplayed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Sheet25">
    <tabColor rgb="FF00B050"/>
    <pageSetUpPr fitToPage="1"/>
  </sheetPr>
  <dimension ref="B1:O79"/>
  <sheetViews>
    <sheetView showGridLines="0" topLeftCell="A58" zoomScale="55" zoomScaleNormal="55" workbookViewId="0">
      <selection activeCell="I16" sqref="I16"/>
    </sheetView>
  </sheetViews>
  <sheetFormatPr defaultColWidth="7.81640625" defaultRowHeight="13" outlineLevelCol="1"/>
  <cols>
    <col min="1" max="1" width="1.81640625" style="512" customWidth="1"/>
    <col min="2" max="2" width="7.81640625" style="512"/>
    <col min="3" max="3" width="3.54296875" style="512" bestFit="1" customWidth="1"/>
    <col min="4" max="4" width="25.26953125" style="512" customWidth="1"/>
    <col min="5" max="5" width="5.26953125" style="512" bestFit="1" customWidth="1"/>
    <col min="6" max="6" width="6.453125" style="512" bestFit="1" customWidth="1"/>
    <col min="7" max="8" width="10.7265625" style="512" hidden="1" customWidth="1" outlineLevel="1"/>
    <col min="9" max="9" width="10.7265625" style="512" customWidth="1" collapsed="1"/>
    <col min="10" max="11" width="10.7265625" style="512" customWidth="1"/>
    <col min="12" max="15" width="10.81640625" style="512" customWidth="1"/>
    <col min="16" max="16384" width="7.81640625" style="512"/>
  </cols>
  <sheetData>
    <row r="1" spans="2:15">
      <c r="B1" s="1501" t="s">
        <v>841</v>
      </c>
      <c r="C1" s="1501"/>
      <c r="D1" s="1501"/>
      <c r="E1" s="1501"/>
      <c r="F1" s="1501"/>
      <c r="G1" s="1501"/>
      <c r="H1" s="1501"/>
      <c r="I1" s="1501"/>
      <c r="J1" s="1501"/>
      <c r="K1" s="1501"/>
      <c r="L1" s="1501"/>
      <c r="M1" s="1501"/>
    </row>
    <row r="2" spans="2:15" ht="13.5" thickBot="1">
      <c r="B2" s="1502" t="s">
        <v>842</v>
      </c>
      <c r="C2" s="1502"/>
      <c r="D2" s="1502"/>
      <c r="E2" s="1502"/>
      <c r="F2" s="1502"/>
      <c r="G2" s="1502"/>
      <c r="H2" s="1502"/>
      <c r="I2" s="1502"/>
      <c r="J2" s="1502"/>
      <c r="K2" s="1502"/>
      <c r="L2" s="1502"/>
      <c r="M2" s="1502"/>
    </row>
    <row r="3" spans="2:15" ht="24" customHeight="1" thickBot="1">
      <c r="B3" s="513" t="s">
        <v>275</v>
      </c>
      <c r="C3" s="514" t="s">
        <v>843</v>
      </c>
      <c r="D3" s="515" t="s">
        <v>277</v>
      </c>
      <c r="E3" s="516" t="s">
        <v>278</v>
      </c>
      <c r="F3" s="517" t="s">
        <v>844</v>
      </c>
      <c r="G3" s="518" t="s">
        <v>845</v>
      </c>
      <c r="H3" s="519" t="s">
        <v>846</v>
      </c>
      <c r="I3" s="519" t="s">
        <v>58</v>
      </c>
      <c r="J3" s="519" t="s">
        <v>847</v>
      </c>
      <c r="K3" s="519" t="s">
        <v>60</v>
      </c>
      <c r="L3" s="519" t="s">
        <v>61</v>
      </c>
      <c r="M3" s="520" t="s">
        <v>62</v>
      </c>
      <c r="N3" s="519" t="s">
        <v>63</v>
      </c>
      <c r="O3" s="519" t="s">
        <v>64</v>
      </c>
    </row>
    <row r="4" spans="2:15" ht="12" customHeight="1">
      <c r="B4" s="521" t="s">
        <v>848</v>
      </c>
      <c r="C4" s="522"/>
      <c r="D4" s="523" t="s">
        <v>849</v>
      </c>
      <c r="E4" s="524" t="s">
        <v>700</v>
      </c>
      <c r="F4" s="525"/>
      <c r="G4" s="526"/>
      <c r="H4" s="527"/>
      <c r="I4" s="528"/>
      <c r="J4" s="528"/>
      <c r="K4" s="529"/>
      <c r="L4" s="530"/>
      <c r="M4" s="531"/>
      <c r="N4" s="530"/>
      <c r="O4" s="530"/>
    </row>
    <row r="5" spans="2:15" ht="12" customHeight="1">
      <c r="B5" s="532"/>
      <c r="C5" s="533">
        <v>1</v>
      </c>
      <c r="D5" s="534" t="s">
        <v>145</v>
      </c>
      <c r="E5" s="535" t="s">
        <v>287</v>
      </c>
      <c r="F5" s="536" t="s">
        <v>850</v>
      </c>
      <c r="G5" s="537">
        <v>4366996.2</v>
      </c>
      <c r="H5" s="538">
        <v>4621576.95</v>
      </c>
      <c r="I5" s="585">
        <v>4421758.9619999994</v>
      </c>
      <c r="J5" s="585">
        <v>4196993.2179999985</v>
      </c>
      <c r="K5" s="539">
        <v>4359500</v>
      </c>
      <c r="L5" s="530">
        <v>3886123.6</v>
      </c>
      <c r="M5" s="586">
        <v>3763590.4</v>
      </c>
      <c r="N5" s="530">
        <v>3641057.2</v>
      </c>
      <c r="O5" s="530">
        <v>3518524</v>
      </c>
    </row>
    <row r="6" spans="2:15" ht="12" customHeight="1">
      <c r="B6" s="532"/>
      <c r="C6" s="533">
        <v>2</v>
      </c>
      <c r="D6" s="542" t="s">
        <v>146</v>
      </c>
      <c r="E6" s="543" t="s">
        <v>288</v>
      </c>
      <c r="F6" s="536"/>
      <c r="G6" s="544"/>
      <c r="H6" s="545"/>
      <c r="I6" s="587">
        <v>299671570</v>
      </c>
      <c r="J6" s="587">
        <v>298904940</v>
      </c>
      <c r="K6" s="587">
        <v>296524196.20259315</v>
      </c>
      <c r="L6" s="587">
        <v>317512092</v>
      </c>
      <c r="M6" s="588">
        <v>317612980</v>
      </c>
      <c r="N6" s="587">
        <v>324052000</v>
      </c>
      <c r="O6" s="587">
        <v>323891321.35135138</v>
      </c>
    </row>
    <row r="7" spans="2:15" ht="12" customHeight="1">
      <c r="B7" s="547"/>
      <c r="C7" s="533">
        <v>3</v>
      </c>
      <c r="D7" s="548" t="s">
        <v>148</v>
      </c>
      <c r="E7" s="535"/>
      <c r="F7" s="525"/>
      <c r="G7" s="544"/>
      <c r="H7" s="545"/>
      <c r="I7" s="546"/>
      <c r="J7" s="546"/>
      <c r="K7" s="546"/>
      <c r="L7" s="540"/>
      <c r="M7" s="541"/>
      <c r="N7" s="540"/>
      <c r="O7" s="540"/>
    </row>
    <row r="8" spans="2:15" ht="12" customHeight="1">
      <c r="B8" s="549" t="s">
        <v>851</v>
      </c>
      <c r="C8" s="533">
        <v>4</v>
      </c>
      <c r="D8" s="542" t="s">
        <v>147</v>
      </c>
      <c r="E8" s="550" t="s">
        <v>291</v>
      </c>
      <c r="F8" s="536" t="s">
        <v>852</v>
      </c>
      <c r="G8" s="537">
        <v>25999.599999999999</v>
      </c>
      <c r="H8" s="538">
        <v>23252.400000000001</v>
      </c>
      <c r="I8" s="585">
        <v>23974.600000000009</v>
      </c>
      <c r="J8" s="585">
        <v>49615</v>
      </c>
      <c r="K8" s="539">
        <v>67404.666666666686</v>
      </c>
      <c r="L8" s="540">
        <v>43403</v>
      </c>
      <c r="M8" s="586">
        <v>43431.333333333343</v>
      </c>
      <c r="N8" s="540">
        <v>43459.666666666657</v>
      </c>
      <c r="O8" s="540">
        <v>43488</v>
      </c>
    </row>
    <row r="9" spans="2:15" ht="12" customHeight="1">
      <c r="B9" s="551" t="s">
        <v>149</v>
      </c>
      <c r="C9" s="533"/>
      <c r="D9" s="542" t="s">
        <v>290</v>
      </c>
      <c r="E9" s="550" t="s">
        <v>295</v>
      </c>
      <c r="F9" s="525"/>
      <c r="G9" s="537"/>
      <c r="H9" s="538"/>
      <c r="I9" s="539"/>
      <c r="J9" s="539"/>
      <c r="K9" s="539"/>
      <c r="L9" s="540"/>
      <c r="M9" s="541"/>
      <c r="N9" s="540"/>
      <c r="O9" s="540"/>
    </row>
    <row r="10" spans="2:15" ht="12" customHeight="1">
      <c r="B10" s="552"/>
      <c r="C10" s="533">
        <v>5</v>
      </c>
      <c r="D10" s="542" t="s">
        <v>149</v>
      </c>
      <c r="E10" s="550" t="s">
        <v>853</v>
      </c>
      <c r="F10" s="536" t="s">
        <v>852</v>
      </c>
      <c r="G10" s="537">
        <v>25693.599999999999</v>
      </c>
      <c r="H10" s="538">
        <v>23930.2</v>
      </c>
      <c r="I10" s="585">
        <v>21901.599999999999</v>
      </c>
      <c r="J10" s="585">
        <v>30194</v>
      </c>
      <c r="K10" s="539">
        <v>31955.333333333332</v>
      </c>
      <c r="L10" s="540">
        <v>26533</v>
      </c>
      <c r="M10" s="586">
        <v>26074.333333333328</v>
      </c>
      <c r="N10" s="540">
        <v>25615.666666666672</v>
      </c>
      <c r="O10" s="540">
        <v>25157</v>
      </c>
    </row>
    <row r="11" spans="2:15" ht="12" customHeight="1">
      <c r="B11" s="553"/>
      <c r="C11" s="533">
        <v>6</v>
      </c>
      <c r="D11" s="542" t="s">
        <v>150</v>
      </c>
      <c r="E11" s="550" t="s">
        <v>854</v>
      </c>
      <c r="F11" s="536" t="s">
        <v>852</v>
      </c>
      <c r="G11" s="537">
        <v>15033.6</v>
      </c>
      <c r="H11" s="538">
        <v>14336.4</v>
      </c>
      <c r="I11" s="585">
        <v>12327.600000000002</v>
      </c>
      <c r="J11" s="585">
        <v>18153</v>
      </c>
      <c r="K11" s="539">
        <v>19544.333333333336</v>
      </c>
      <c r="L11" s="540">
        <v>15544</v>
      </c>
      <c r="M11" s="586">
        <v>15432.666666666666</v>
      </c>
      <c r="N11" s="540">
        <v>15321.333333333334</v>
      </c>
      <c r="O11" s="540">
        <v>15210</v>
      </c>
    </row>
    <row r="12" spans="2:15" ht="12" customHeight="1">
      <c r="B12" s="549" t="s">
        <v>230</v>
      </c>
      <c r="C12" s="533">
        <v>7</v>
      </c>
      <c r="D12" s="542" t="s">
        <v>294</v>
      </c>
      <c r="E12" s="550" t="s">
        <v>296</v>
      </c>
      <c r="F12" s="536" t="s">
        <v>852</v>
      </c>
      <c r="G12" s="537">
        <v>40234.6</v>
      </c>
      <c r="H12" s="538">
        <v>37128.199999999997</v>
      </c>
      <c r="I12" s="585">
        <v>28091.000000000004</v>
      </c>
      <c r="J12" s="585">
        <v>30710</v>
      </c>
      <c r="K12" s="539">
        <v>30009.082064137539</v>
      </c>
      <c r="L12" s="540">
        <v>21427</v>
      </c>
      <c r="M12" s="586">
        <v>20916</v>
      </c>
      <c r="N12" s="540">
        <v>20404.999999999996</v>
      </c>
      <c r="O12" s="540">
        <v>19894</v>
      </c>
    </row>
    <row r="13" spans="2:15" ht="12" customHeight="1">
      <c r="B13" s="549" t="s">
        <v>152</v>
      </c>
      <c r="C13" s="533">
        <v>8</v>
      </c>
      <c r="D13" s="542" t="s">
        <v>152</v>
      </c>
      <c r="E13" s="550" t="s">
        <v>298</v>
      </c>
      <c r="F13" s="536" t="s">
        <v>855</v>
      </c>
      <c r="G13" s="537">
        <v>57459742</v>
      </c>
      <c r="H13" s="538">
        <v>56181868</v>
      </c>
      <c r="I13" s="585">
        <v>51812976</v>
      </c>
      <c r="J13" s="585">
        <v>45476653</v>
      </c>
      <c r="K13" s="539">
        <v>46996633</v>
      </c>
      <c r="L13" s="540">
        <v>46524166</v>
      </c>
      <c r="M13" s="586">
        <v>47086029</v>
      </c>
      <c r="N13" s="540">
        <v>52274182</v>
      </c>
      <c r="O13" s="540">
        <v>54925604</v>
      </c>
    </row>
    <row r="14" spans="2:15" ht="12" customHeight="1">
      <c r="B14" s="549" t="s">
        <v>856</v>
      </c>
      <c r="C14" s="533"/>
      <c r="D14" s="542" t="s">
        <v>411</v>
      </c>
      <c r="E14" s="550" t="s">
        <v>715</v>
      </c>
      <c r="F14" s="525"/>
      <c r="G14" s="537"/>
      <c r="H14" s="538"/>
      <c r="I14" s="539"/>
      <c r="J14" s="539"/>
      <c r="K14" s="539"/>
      <c r="L14" s="540"/>
      <c r="M14" s="541"/>
      <c r="N14" s="540"/>
      <c r="O14" s="540"/>
    </row>
    <row r="15" spans="2:15" ht="12" customHeight="1">
      <c r="B15" s="554"/>
      <c r="C15" s="533">
        <v>9</v>
      </c>
      <c r="D15" s="542" t="s">
        <v>154</v>
      </c>
      <c r="E15" s="550" t="s">
        <v>857</v>
      </c>
      <c r="F15" s="536" t="s">
        <v>855</v>
      </c>
      <c r="G15" s="537">
        <v>22761510</v>
      </c>
      <c r="H15" s="538">
        <v>22799037</v>
      </c>
      <c r="I15" s="585">
        <v>24941561.840000004</v>
      </c>
      <c r="J15" s="585">
        <v>24578723</v>
      </c>
      <c r="K15" s="539">
        <v>24114366.740000006</v>
      </c>
      <c r="L15" s="540">
        <v>23699900.980117839</v>
      </c>
      <c r="M15" s="586">
        <v>24301988.789999992</v>
      </c>
      <c r="N15" s="540">
        <v>24948095.34</v>
      </c>
      <c r="O15" s="540">
        <v>25936076.929999996</v>
      </c>
    </row>
    <row r="16" spans="2:15" ht="12" customHeight="1">
      <c r="B16" s="554"/>
      <c r="C16" s="533">
        <v>10</v>
      </c>
      <c r="D16" s="542" t="s">
        <v>155</v>
      </c>
      <c r="E16" s="550" t="s">
        <v>858</v>
      </c>
      <c r="F16" s="536" t="s">
        <v>855</v>
      </c>
      <c r="G16" s="537">
        <v>10306228</v>
      </c>
      <c r="H16" s="538">
        <v>10639675</v>
      </c>
      <c r="I16" s="585">
        <v>9911530.8499999996</v>
      </c>
      <c r="J16" s="585">
        <v>10058553</v>
      </c>
      <c r="K16" s="539">
        <v>9613347.6800000016</v>
      </c>
      <c r="L16" s="540">
        <v>9250528.5657741651</v>
      </c>
      <c r="M16" s="586">
        <v>9615436.8699999992</v>
      </c>
      <c r="N16" s="540">
        <v>9500443.9799999986</v>
      </c>
      <c r="O16" s="540">
        <v>9596768.2599999998</v>
      </c>
    </row>
    <row r="17" spans="2:15" ht="12" customHeight="1">
      <c r="B17" s="554"/>
      <c r="C17" s="533">
        <v>11</v>
      </c>
      <c r="D17" s="542" t="s">
        <v>156</v>
      </c>
      <c r="E17" s="550" t="s">
        <v>859</v>
      </c>
      <c r="F17" s="536" t="s">
        <v>855</v>
      </c>
      <c r="G17" s="537">
        <v>2393522</v>
      </c>
      <c r="H17" s="538">
        <v>2320584</v>
      </c>
      <c r="I17" s="585">
        <v>4687733.4400000004</v>
      </c>
      <c r="J17" s="585">
        <v>4022247</v>
      </c>
      <c r="K17" s="539">
        <v>3789827.91</v>
      </c>
      <c r="L17" s="540">
        <v>3480961.242942472</v>
      </c>
      <c r="M17" s="586">
        <v>3922821.350000001</v>
      </c>
      <c r="N17" s="540">
        <v>3767912.7100000009</v>
      </c>
      <c r="O17" s="540">
        <v>3822303.75</v>
      </c>
    </row>
    <row r="18" spans="2:15" ht="12" customHeight="1">
      <c r="B18" s="554"/>
      <c r="C18" s="533">
        <v>12</v>
      </c>
      <c r="D18" s="542" t="s">
        <v>860</v>
      </c>
      <c r="E18" s="550" t="s">
        <v>861</v>
      </c>
      <c r="F18" s="536" t="s">
        <v>855</v>
      </c>
      <c r="G18" s="537">
        <v>2443124</v>
      </c>
      <c r="H18" s="538">
        <v>2250023</v>
      </c>
      <c r="I18" s="539"/>
      <c r="J18" s="539"/>
      <c r="K18" s="539"/>
      <c r="L18" s="540"/>
      <c r="M18" s="541"/>
      <c r="N18" s="540"/>
      <c r="O18" s="540"/>
    </row>
    <row r="19" spans="2:15" ht="12" customHeight="1">
      <c r="B19" s="554"/>
      <c r="C19" s="533">
        <v>13</v>
      </c>
      <c r="D19" s="542" t="s">
        <v>157</v>
      </c>
      <c r="E19" s="550" t="s">
        <v>862</v>
      </c>
      <c r="F19" s="536" t="s">
        <v>855</v>
      </c>
      <c r="G19" s="537">
        <v>2613632</v>
      </c>
      <c r="H19" s="538">
        <v>2595927</v>
      </c>
      <c r="I19" s="585">
        <v>2564790.9300000002</v>
      </c>
      <c r="J19" s="585">
        <v>2167854</v>
      </c>
      <c r="K19" s="539">
        <v>2134100.8199999994</v>
      </c>
      <c r="L19" s="540">
        <v>1974972.8690680545</v>
      </c>
      <c r="M19" s="586">
        <v>2223302.8599999994</v>
      </c>
      <c r="N19" s="540">
        <v>2436380.42</v>
      </c>
      <c r="O19" s="540">
        <v>2520040.4699999997</v>
      </c>
    </row>
    <row r="20" spans="2:15" ht="12" customHeight="1">
      <c r="B20" s="554"/>
      <c r="C20" s="533">
        <v>14</v>
      </c>
      <c r="D20" s="542" t="s">
        <v>158</v>
      </c>
      <c r="E20" s="550" t="s">
        <v>863</v>
      </c>
      <c r="F20" s="536" t="s">
        <v>855</v>
      </c>
      <c r="G20" s="537">
        <v>2246607</v>
      </c>
      <c r="H20" s="538">
        <v>2171701</v>
      </c>
      <c r="I20" s="585">
        <v>2041129.7499999993</v>
      </c>
      <c r="J20" s="585">
        <v>1758929</v>
      </c>
      <c r="K20" s="539">
        <v>1575389.5299999998</v>
      </c>
      <c r="L20" s="540">
        <v>1418718.1774223414</v>
      </c>
      <c r="M20" s="586">
        <v>1730850.9799999995</v>
      </c>
      <c r="N20" s="540">
        <v>1819000.6200000003</v>
      </c>
      <c r="O20" s="540">
        <v>1915041.9599999997</v>
      </c>
    </row>
    <row r="21" spans="2:15" ht="12" customHeight="1">
      <c r="B21" s="554"/>
      <c r="C21" s="533">
        <v>15</v>
      </c>
      <c r="D21" s="542" t="s">
        <v>231</v>
      </c>
      <c r="E21" s="550" t="s">
        <v>864</v>
      </c>
      <c r="F21" s="536" t="s">
        <v>855</v>
      </c>
      <c r="G21" s="537">
        <v>7088673</v>
      </c>
      <c r="H21" s="538">
        <v>7202123</v>
      </c>
      <c r="I21" s="585">
        <v>7794835.9399999985</v>
      </c>
      <c r="J21" s="585">
        <v>7103012</v>
      </c>
      <c r="K21" s="539">
        <v>7110758.4899999965</v>
      </c>
      <c r="L21" s="540">
        <v>6508756.6150348596</v>
      </c>
      <c r="M21" s="586">
        <v>6814766.3800000008</v>
      </c>
      <c r="N21" s="540">
        <v>6741136.3299999991</v>
      </c>
      <c r="O21" s="540">
        <v>6974352.6199999964</v>
      </c>
    </row>
    <row r="22" spans="2:15" ht="12" customHeight="1">
      <c r="B22" s="554"/>
      <c r="C22" s="533">
        <v>16</v>
      </c>
      <c r="D22" s="542" t="s">
        <v>865</v>
      </c>
      <c r="E22" s="550" t="s">
        <v>866</v>
      </c>
      <c r="F22" s="536" t="s">
        <v>855</v>
      </c>
      <c r="G22" s="537">
        <v>7227561</v>
      </c>
      <c r="H22" s="538">
        <v>7037226</v>
      </c>
      <c r="I22" s="585">
        <v>6737841.6899999985</v>
      </c>
      <c r="J22" s="585">
        <v>6320513</v>
      </c>
      <c r="K22" s="539">
        <v>6044642.4199999999</v>
      </c>
      <c r="L22" s="540">
        <v>5196920.1323280334</v>
      </c>
      <c r="M22" s="586">
        <v>5481652.4400000013</v>
      </c>
      <c r="N22" s="540">
        <v>5420685.8200000003</v>
      </c>
      <c r="O22" s="540">
        <v>5415918.1999999993</v>
      </c>
    </row>
    <row r="23" spans="2:15" ht="12" customHeight="1">
      <c r="B23" s="554"/>
      <c r="C23" s="533">
        <v>17</v>
      </c>
      <c r="D23" s="542" t="s">
        <v>161</v>
      </c>
      <c r="E23" s="550" t="s">
        <v>867</v>
      </c>
      <c r="F23" s="536" t="s">
        <v>855</v>
      </c>
      <c r="G23" s="537">
        <v>23327084</v>
      </c>
      <c r="H23" s="538">
        <v>24149281</v>
      </c>
      <c r="I23" s="585">
        <v>28130702.779999994</v>
      </c>
      <c r="J23" s="585">
        <v>24311153</v>
      </c>
      <c r="K23" s="539">
        <v>26212040.079999994</v>
      </c>
      <c r="L23" s="540">
        <v>25364096.755867656</v>
      </c>
      <c r="M23" s="586">
        <v>26045602.775909837</v>
      </c>
      <c r="N23" s="540">
        <v>27409230.190000001</v>
      </c>
      <c r="O23" s="540">
        <v>28124954.308087509</v>
      </c>
    </row>
    <row r="24" spans="2:15" ht="12" customHeight="1">
      <c r="B24" s="554"/>
      <c r="C24" s="533">
        <v>18</v>
      </c>
      <c r="D24" s="542" t="s">
        <v>162</v>
      </c>
      <c r="E24" s="550" t="s">
        <v>868</v>
      </c>
      <c r="F24" s="536" t="s">
        <v>855</v>
      </c>
      <c r="G24" s="537">
        <v>9917028</v>
      </c>
      <c r="H24" s="538">
        <v>10475421</v>
      </c>
      <c r="I24" s="585">
        <v>14005700.342947997</v>
      </c>
      <c r="J24" s="585">
        <v>10506512.000000002</v>
      </c>
      <c r="K24" s="539">
        <v>14979921.216293277</v>
      </c>
      <c r="L24" s="540">
        <v>17129504.144701511</v>
      </c>
      <c r="M24" s="586">
        <v>17172067.942005739</v>
      </c>
      <c r="N24" s="540">
        <v>17781868.577649053</v>
      </c>
      <c r="O24" s="540">
        <v>18648512.414704602</v>
      </c>
    </row>
    <row r="25" spans="2:15" ht="12" customHeight="1">
      <c r="B25" s="554"/>
      <c r="C25" s="533">
        <v>19</v>
      </c>
      <c r="D25" s="542" t="s">
        <v>163</v>
      </c>
      <c r="E25" s="550" t="s">
        <v>869</v>
      </c>
      <c r="F25" s="536" t="s">
        <v>855</v>
      </c>
      <c r="G25" s="537">
        <v>10079129</v>
      </c>
      <c r="H25" s="538">
        <v>10637895</v>
      </c>
      <c r="I25" s="585">
        <v>12073506.500000006</v>
      </c>
      <c r="J25" s="585">
        <v>10134367</v>
      </c>
      <c r="K25" s="539">
        <v>10902553.410000002</v>
      </c>
      <c r="L25" s="540">
        <v>10376376.450782441</v>
      </c>
      <c r="M25" s="586">
        <v>11106061.229999999</v>
      </c>
      <c r="N25" s="540">
        <v>11237335.919999996</v>
      </c>
      <c r="O25" s="540">
        <v>11532576.350000009</v>
      </c>
    </row>
    <row r="26" spans="2:15" ht="12" customHeight="1">
      <c r="B26" s="554"/>
      <c r="C26" s="533">
        <v>20</v>
      </c>
      <c r="D26" s="542" t="s">
        <v>164</v>
      </c>
      <c r="E26" s="550" t="s">
        <v>870</v>
      </c>
      <c r="F26" s="536" t="s">
        <v>855</v>
      </c>
      <c r="G26" s="537">
        <v>2898194</v>
      </c>
      <c r="H26" s="538">
        <v>2981988</v>
      </c>
      <c r="I26" s="585">
        <v>3495352.2720851442</v>
      </c>
      <c r="J26" s="585">
        <v>2667486.5</v>
      </c>
      <c r="K26" s="539">
        <v>3034826.8059355244</v>
      </c>
      <c r="L26" s="540">
        <v>2834689.2256937958</v>
      </c>
      <c r="M26" s="586">
        <v>3177734.2741361866</v>
      </c>
      <c r="N26" s="540">
        <v>3118877.6303999317</v>
      </c>
      <c r="O26" s="540">
        <v>3212641.8928163005</v>
      </c>
    </row>
    <row r="27" spans="2:15" ht="12" customHeight="1">
      <c r="B27" s="554"/>
      <c r="C27" s="533">
        <v>21</v>
      </c>
      <c r="D27" s="542" t="s">
        <v>165</v>
      </c>
      <c r="E27" s="550" t="s">
        <v>871</v>
      </c>
      <c r="F27" s="536" t="s">
        <v>855</v>
      </c>
      <c r="G27" s="537">
        <v>515561</v>
      </c>
      <c r="H27" s="538">
        <v>501111</v>
      </c>
      <c r="I27" s="585">
        <v>476461.55486894766</v>
      </c>
      <c r="J27" s="585">
        <v>413852</v>
      </c>
      <c r="K27" s="539">
        <v>374779.28313605674</v>
      </c>
      <c r="L27" s="540">
        <v>315029.97509787086</v>
      </c>
      <c r="M27" s="586">
        <v>344068.14135952166</v>
      </c>
      <c r="N27" s="540">
        <v>342263.56385972496</v>
      </c>
      <c r="O27" s="540">
        <v>355024.27969825052</v>
      </c>
    </row>
    <row r="28" spans="2:15" ht="12" customHeight="1">
      <c r="B28" s="554"/>
      <c r="C28" s="533">
        <v>22</v>
      </c>
      <c r="D28" s="542" t="s">
        <v>228</v>
      </c>
      <c r="E28" s="550" t="s">
        <v>872</v>
      </c>
      <c r="F28" s="536" t="s">
        <v>855</v>
      </c>
      <c r="G28" s="537">
        <v>7414685</v>
      </c>
      <c r="H28" s="538">
        <v>7446476</v>
      </c>
      <c r="I28" s="585">
        <v>8174730.8100000015</v>
      </c>
      <c r="J28" s="585">
        <v>6848525</v>
      </c>
      <c r="K28" s="539">
        <v>7101297.4700000016</v>
      </c>
      <c r="L28" s="540">
        <v>6707257.3932694877</v>
      </c>
      <c r="M28" s="586">
        <v>6831066.0799999991</v>
      </c>
      <c r="N28" s="540">
        <v>7056283.8899999987</v>
      </c>
      <c r="O28" s="540">
        <v>7332194.080000001</v>
      </c>
    </row>
    <row r="29" spans="2:15" ht="12" customHeight="1">
      <c r="B29" s="554"/>
      <c r="C29" s="533">
        <v>23</v>
      </c>
      <c r="D29" s="542" t="s">
        <v>167</v>
      </c>
      <c r="E29" s="550" t="s">
        <v>873</v>
      </c>
      <c r="F29" s="536" t="s">
        <v>855</v>
      </c>
      <c r="G29" s="537">
        <v>11902991</v>
      </c>
      <c r="H29" s="538">
        <v>14141321</v>
      </c>
      <c r="I29" s="585">
        <v>24332178.009999994</v>
      </c>
      <c r="J29" s="585">
        <v>16019441</v>
      </c>
      <c r="K29" s="539">
        <v>18146293.02</v>
      </c>
      <c r="L29" s="540">
        <v>19243577.714775462</v>
      </c>
      <c r="M29" s="586">
        <v>18012099.109999996</v>
      </c>
      <c r="N29" s="540">
        <v>17905276.789999995</v>
      </c>
      <c r="O29" s="540">
        <v>19202162.049999993</v>
      </c>
    </row>
    <row r="30" spans="2:15" ht="12" customHeight="1">
      <c r="B30" s="554"/>
      <c r="C30" s="533">
        <v>24</v>
      </c>
      <c r="D30" s="542" t="s">
        <v>168</v>
      </c>
      <c r="E30" s="550" t="s">
        <v>874</v>
      </c>
      <c r="F30" s="536" t="s">
        <v>855</v>
      </c>
      <c r="G30" s="537">
        <v>5632129</v>
      </c>
      <c r="H30" s="538">
        <v>6193145</v>
      </c>
      <c r="I30" s="585">
        <v>10477736.406873086</v>
      </c>
      <c r="J30" s="585">
        <v>6957920</v>
      </c>
      <c r="K30" s="539">
        <v>8896006.4829400517</v>
      </c>
      <c r="L30" s="540">
        <v>8204706.7927225782</v>
      </c>
      <c r="M30" s="586">
        <v>8969612.4900601022</v>
      </c>
      <c r="N30" s="540">
        <v>8847818.0984392334</v>
      </c>
      <c r="O30" s="540">
        <v>9502051.1101831272</v>
      </c>
    </row>
    <row r="31" spans="2:15" ht="12" customHeight="1">
      <c r="B31" s="554"/>
      <c r="C31" s="533">
        <v>25</v>
      </c>
      <c r="D31" s="542" t="s">
        <v>169</v>
      </c>
      <c r="E31" s="550" t="s">
        <v>875</v>
      </c>
      <c r="F31" s="536" t="s">
        <v>855</v>
      </c>
      <c r="G31" s="537">
        <v>13242960</v>
      </c>
      <c r="H31" s="538">
        <v>13455012</v>
      </c>
      <c r="I31" s="585">
        <v>15149269.970000004</v>
      </c>
      <c r="J31" s="585">
        <v>12700920</v>
      </c>
      <c r="K31" s="539">
        <v>12292039.860000001</v>
      </c>
      <c r="L31" s="540">
        <v>11709254.440021385</v>
      </c>
      <c r="M31" s="586">
        <v>12860722.01</v>
      </c>
      <c r="N31" s="540">
        <v>13060602.680000002</v>
      </c>
      <c r="O31" s="540">
        <v>13932776.23</v>
      </c>
    </row>
    <row r="32" spans="2:15" ht="12" customHeight="1">
      <c r="B32" s="554"/>
      <c r="C32" s="533">
        <v>26</v>
      </c>
      <c r="D32" s="542" t="s">
        <v>876</v>
      </c>
      <c r="E32" s="550" t="s">
        <v>877</v>
      </c>
      <c r="F32" s="536" t="s">
        <v>855</v>
      </c>
      <c r="G32" s="537">
        <v>26068300</v>
      </c>
      <c r="H32" s="538">
        <v>29079931</v>
      </c>
      <c r="I32" s="555" t="s">
        <v>878</v>
      </c>
      <c r="J32" s="555" t="s">
        <v>878</v>
      </c>
      <c r="K32" s="555" t="s">
        <v>878</v>
      </c>
      <c r="L32" s="555" t="s">
        <v>878</v>
      </c>
      <c r="M32" s="555" t="s">
        <v>878</v>
      </c>
      <c r="N32" s="555" t="s">
        <v>878</v>
      </c>
      <c r="O32" s="555" t="s">
        <v>878</v>
      </c>
    </row>
    <row r="33" spans="2:15" ht="12" customHeight="1">
      <c r="B33" s="554"/>
      <c r="C33" s="533">
        <v>27</v>
      </c>
      <c r="D33" s="542" t="s">
        <v>174</v>
      </c>
      <c r="E33" s="550" t="s">
        <v>879</v>
      </c>
      <c r="F33" s="536" t="s">
        <v>855</v>
      </c>
      <c r="G33" s="537">
        <v>17890208</v>
      </c>
      <c r="H33" s="538">
        <v>18328485</v>
      </c>
      <c r="I33" s="528">
        <v>40247738.039999999</v>
      </c>
      <c r="J33" s="528">
        <v>29197828</v>
      </c>
      <c r="K33" s="528">
        <v>30618644.599999998</v>
      </c>
      <c r="L33" s="530">
        <v>30607952.454288363</v>
      </c>
      <c r="M33" s="530">
        <v>33081622.140000008</v>
      </c>
      <c r="N33" s="530">
        <v>32091086.200000003</v>
      </c>
      <c r="O33" s="530">
        <v>33727290.190000005</v>
      </c>
    </row>
    <row r="34" spans="2:15" ht="12" customHeight="1">
      <c r="B34" s="554"/>
      <c r="C34" s="533">
        <v>28</v>
      </c>
      <c r="D34" s="542" t="s">
        <v>880</v>
      </c>
      <c r="E34" s="550" t="s">
        <v>881</v>
      </c>
      <c r="F34" s="536" t="s">
        <v>855</v>
      </c>
      <c r="G34" s="537">
        <v>12711987</v>
      </c>
      <c r="H34" s="538">
        <v>12871263</v>
      </c>
      <c r="I34" s="555" t="s">
        <v>882</v>
      </c>
      <c r="J34" s="555" t="s">
        <v>882</v>
      </c>
      <c r="K34" s="555" t="s">
        <v>882</v>
      </c>
      <c r="L34" s="555" t="s">
        <v>878</v>
      </c>
      <c r="M34" s="555" t="s">
        <v>878</v>
      </c>
      <c r="N34" s="555" t="s">
        <v>878</v>
      </c>
      <c r="O34" s="555" t="s">
        <v>878</v>
      </c>
    </row>
    <row r="35" spans="2:15" ht="12" customHeight="1">
      <c r="B35" s="554"/>
      <c r="C35" s="533">
        <v>29</v>
      </c>
      <c r="D35" s="542" t="s">
        <v>883</v>
      </c>
      <c r="E35" s="550" t="s">
        <v>884</v>
      </c>
      <c r="F35" s="536" t="s">
        <v>855</v>
      </c>
      <c r="G35" s="537">
        <v>17411528</v>
      </c>
      <c r="H35" s="538">
        <v>18657245</v>
      </c>
      <c r="I35" s="528">
        <v>51873504.8256336</v>
      </c>
      <c r="J35" s="528">
        <v>40137981</v>
      </c>
      <c r="K35" s="528">
        <v>44345998.071695089</v>
      </c>
      <c r="L35" s="530">
        <v>37928093.363989413</v>
      </c>
      <c r="M35" s="530">
        <v>36797796.766528614</v>
      </c>
      <c r="N35" s="530">
        <v>36681965.339652054</v>
      </c>
      <c r="O35" s="530">
        <v>39392819.10451021</v>
      </c>
    </row>
    <row r="36" spans="2:15" ht="12" customHeight="1">
      <c r="B36" s="554"/>
      <c r="C36" s="533">
        <v>30</v>
      </c>
      <c r="D36" s="542" t="s">
        <v>176</v>
      </c>
      <c r="E36" s="550" t="s">
        <v>885</v>
      </c>
      <c r="F36" s="536" t="s">
        <v>855</v>
      </c>
      <c r="G36" s="537">
        <v>49886937</v>
      </c>
      <c r="H36" s="538">
        <v>50699532</v>
      </c>
      <c r="I36" s="539">
        <v>63766639.00999999</v>
      </c>
      <c r="J36" s="539">
        <v>47238029</v>
      </c>
      <c r="K36" s="539">
        <v>54213562.330000006</v>
      </c>
      <c r="L36" s="540">
        <v>54032593.278755203</v>
      </c>
      <c r="M36" s="541">
        <v>56485807.589999989</v>
      </c>
      <c r="N36" s="540">
        <v>58203152.430000007</v>
      </c>
      <c r="O36" s="540">
        <v>60063333.959999979</v>
      </c>
    </row>
    <row r="37" spans="2:15" ht="12" customHeight="1">
      <c r="B37" s="554"/>
      <c r="C37" s="533">
        <v>31</v>
      </c>
      <c r="D37" s="542" t="s">
        <v>886</v>
      </c>
      <c r="E37" s="550" t="s">
        <v>887</v>
      </c>
      <c r="F37" s="536" t="s">
        <v>855</v>
      </c>
      <c r="G37" s="537">
        <v>3587538</v>
      </c>
      <c r="H37" s="538">
        <v>3975911</v>
      </c>
      <c r="I37" s="539"/>
      <c r="J37" s="539"/>
      <c r="K37" s="539"/>
      <c r="L37" s="540"/>
      <c r="M37" s="541"/>
      <c r="N37" s="540"/>
      <c r="O37" s="540"/>
    </row>
    <row r="38" spans="2:15" ht="12" customHeight="1">
      <c r="B38" s="554"/>
      <c r="C38" s="533">
        <v>32</v>
      </c>
      <c r="D38" s="556" t="s">
        <v>229</v>
      </c>
      <c r="E38" s="535" t="s">
        <v>888</v>
      </c>
      <c r="F38" s="536" t="s">
        <v>855</v>
      </c>
      <c r="G38" s="537">
        <v>4167338</v>
      </c>
      <c r="H38" s="538">
        <v>3859936</v>
      </c>
      <c r="I38" s="539">
        <v>4695880.3975912137</v>
      </c>
      <c r="J38" s="539">
        <v>3933093</v>
      </c>
      <c r="K38" s="539">
        <v>3607287.03</v>
      </c>
      <c r="L38" s="540">
        <v>3721150.888296817</v>
      </c>
      <c r="M38" s="541">
        <v>3752559.1699999995</v>
      </c>
      <c r="N38" s="540">
        <v>3722713.3000000003</v>
      </c>
      <c r="O38" s="540">
        <v>3933151.1</v>
      </c>
    </row>
    <row r="39" spans="2:15" ht="12" customHeight="1">
      <c r="B39" s="557" t="s">
        <v>323</v>
      </c>
      <c r="C39" s="533"/>
      <c r="D39" s="523" t="s">
        <v>413</v>
      </c>
      <c r="E39" s="524" t="s">
        <v>721</v>
      </c>
      <c r="F39" s="525"/>
      <c r="G39" s="537"/>
      <c r="H39" s="538"/>
      <c r="I39" s="539"/>
      <c r="J39" s="539"/>
      <c r="K39" s="539"/>
      <c r="L39" s="540"/>
      <c r="M39" s="541"/>
      <c r="N39" s="540"/>
      <c r="O39" s="540"/>
    </row>
    <row r="40" spans="2:15" ht="12" customHeight="1">
      <c r="B40" s="554" t="s">
        <v>326</v>
      </c>
      <c r="C40" s="533">
        <v>33</v>
      </c>
      <c r="D40" s="556" t="s">
        <v>179</v>
      </c>
      <c r="E40" s="535" t="s">
        <v>889</v>
      </c>
      <c r="F40" s="536" t="s">
        <v>852</v>
      </c>
      <c r="G40" s="537">
        <v>152717.4</v>
      </c>
      <c r="H40" s="538">
        <v>150517.6</v>
      </c>
      <c r="I40" s="539">
        <v>127256.39999999997</v>
      </c>
      <c r="J40" s="539">
        <v>148753</v>
      </c>
      <c r="K40" s="539">
        <v>153057.72428876828</v>
      </c>
      <c r="L40" s="540">
        <v>142113</v>
      </c>
      <c r="M40" s="541">
        <v>140910.66666666669</v>
      </c>
      <c r="N40" s="540">
        <v>139708.33333333331</v>
      </c>
      <c r="O40" s="540">
        <v>138506</v>
      </c>
    </row>
    <row r="41" spans="2:15" ht="12" customHeight="1">
      <c r="B41" s="554" t="s">
        <v>328</v>
      </c>
      <c r="C41" s="533">
        <v>34</v>
      </c>
      <c r="D41" s="542" t="s">
        <v>180</v>
      </c>
      <c r="E41" s="550" t="s">
        <v>890</v>
      </c>
      <c r="F41" s="536" t="s">
        <v>852</v>
      </c>
      <c r="G41" s="537">
        <v>43448</v>
      </c>
      <c r="H41" s="538">
        <v>42806</v>
      </c>
      <c r="I41" s="539">
        <v>30897.199999999997</v>
      </c>
      <c r="J41" s="539">
        <v>37598</v>
      </c>
      <c r="K41" s="539">
        <v>38605.106741071206</v>
      </c>
      <c r="L41" s="540">
        <v>35588</v>
      </c>
      <c r="M41" s="541">
        <v>34948.333333333328</v>
      </c>
      <c r="N41" s="540">
        <v>34308.666666666672</v>
      </c>
      <c r="O41" s="540">
        <v>33669</v>
      </c>
    </row>
    <row r="42" spans="2:15" ht="12" customHeight="1">
      <c r="B42" s="554"/>
      <c r="C42" s="533">
        <v>35</v>
      </c>
      <c r="D42" s="542" t="s">
        <v>181</v>
      </c>
      <c r="E42" s="550" t="s">
        <v>891</v>
      </c>
      <c r="F42" s="536" t="s">
        <v>852</v>
      </c>
      <c r="G42" s="537">
        <v>1921.4</v>
      </c>
      <c r="H42" s="538">
        <v>1947.2</v>
      </c>
      <c r="I42" s="539">
        <v>2738.8000000000011</v>
      </c>
      <c r="J42" s="539">
        <v>2613</v>
      </c>
      <c r="K42" s="539">
        <v>2580.5913793737623</v>
      </c>
      <c r="L42" s="540">
        <v>2011</v>
      </c>
      <c r="M42" s="541">
        <v>1994.3333333333333</v>
      </c>
      <c r="N42" s="540">
        <v>1977.6666666666667</v>
      </c>
      <c r="O42" s="540">
        <v>1961</v>
      </c>
    </row>
    <row r="43" spans="2:15" ht="12" customHeight="1">
      <c r="B43" s="554"/>
      <c r="C43" s="533">
        <v>36</v>
      </c>
      <c r="D43" s="542" t="s">
        <v>182</v>
      </c>
      <c r="E43" s="550" t="s">
        <v>892</v>
      </c>
      <c r="F43" s="536" t="s">
        <v>852</v>
      </c>
      <c r="G43" s="537">
        <v>123752978</v>
      </c>
      <c r="H43" s="538">
        <v>124007589</v>
      </c>
      <c r="I43" s="539">
        <v>124743531</v>
      </c>
      <c r="J43" s="539">
        <v>124796337</v>
      </c>
      <c r="K43" s="539">
        <v>124817005</v>
      </c>
      <c r="L43" s="540">
        <v>124657159</v>
      </c>
      <c r="M43" s="541">
        <v>124465601</v>
      </c>
      <c r="N43" s="540">
        <v>124369524</v>
      </c>
      <c r="O43" s="540">
        <v>124266130</v>
      </c>
    </row>
    <row r="44" spans="2:15" ht="12" customHeight="1">
      <c r="B44" s="554"/>
      <c r="C44" s="533">
        <v>37</v>
      </c>
      <c r="D44" s="542" t="s">
        <v>183</v>
      </c>
      <c r="E44" s="550" t="s">
        <v>893</v>
      </c>
      <c r="F44" s="536" t="s">
        <v>852</v>
      </c>
      <c r="G44" s="537">
        <v>84446173</v>
      </c>
      <c r="H44" s="538">
        <v>86323574</v>
      </c>
      <c r="I44" s="539">
        <v>92411000</v>
      </c>
      <c r="J44" s="539">
        <v>93599000</v>
      </c>
      <c r="K44" s="539">
        <v>94512000</v>
      </c>
      <c r="L44" s="540">
        <v>95235000</v>
      </c>
      <c r="M44" s="541">
        <v>97434000</v>
      </c>
      <c r="N44" s="540">
        <v>98123000</v>
      </c>
      <c r="O44" s="540">
        <v>98737000</v>
      </c>
    </row>
    <row r="45" spans="2:15" ht="12" customHeight="1">
      <c r="B45" s="557" t="s">
        <v>184</v>
      </c>
      <c r="C45" s="533"/>
      <c r="D45" s="542" t="s">
        <v>415</v>
      </c>
      <c r="E45" s="550" t="s">
        <v>723</v>
      </c>
      <c r="F45" s="525"/>
      <c r="G45" s="537"/>
      <c r="H45" s="538"/>
      <c r="I45" s="539"/>
      <c r="J45" s="539"/>
      <c r="K45" s="539"/>
      <c r="L45" s="540"/>
      <c r="M45" s="541"/>
      <c r="N45" s="540"/>
      <c r="O45" s="540"/>
    </row>
    <row r="46" spans="2:15" ht="12" customHeight="1">
      <c r="B46" s="554"/>
      <c r="C46" s="533">
        <v>38</v>
      </c>
      <c r="D46" s="542" t="s">
        <v>416</v>
      </c>
      <c r="E46" s="550" t="s">
        <v>894</v>
      </c>
      <c r="F46" s="558" t="s">
        <v>852</v>
      </c>
      <c r="G46" s="537">
        <v>313689.59999999998</v>
      </c>
      <c r="H46" s="538">
        <v>321522.40000000002</v>
      </c>
      <c r="I46" s="539">
        <v>235508.4</v>
      </c>
      <c r="J46" s="539">
        <v>192861</v>
      </c>
      <c r="K46" s="539">
        <v>182904.38871232877</v>
      </c>
      <c r="L46" s="540">
        <v>196034</v>
      </c>
      <c r="M46" s="541">
        <v>182143.66666666669</v>
      </c>
      <c r="N46" s="540">
        <v>168253.33333333331</v>
      </c>
      <c r="O46" s="540">
        <v>154363</v>
      </c>
    </row>
    <row r="47" spans="2:15" ht="12" customHeight="1">
      <c r="B47" s="554"/>
      <c r="C47" s="533">
        <v>39</v>
      </c>
      <c r="D47" s="542" t="s">
        <v>417</v>
      </c>
      <c r="E47" s="550" t="s">
        <v>895</v>
      </c>
      <c r="F47" s="558" t="s">
        <v>852</v>
      </c>
      <c r="G47" s="537">
        <v>66500.399999999994</v>
      </c>
      <c r="H47" s="538">
        <v>66031.600000000006</v>
      </c>
      <c r="I47" s="539">
        <v>64432.200000000004</v>
      </c>
      <c r="J47" s="539">
        <v>72194</v>
      </c>
      <c r="K47" s="539">
        <v>74497.187820552674</v>
      </c>
      <c r="L47" s="540">
        <v>68217</v>
      </c>
      <c r="M47" s="541">
        <v>68101.999999999985</v>
      </c>
      <c r="N47" s="540">
        <v>67987.000000000015</v>
      </c>
      <c r="O47" s="540">
        <v>67872</v>
      </c>
    </row>
    <row r="48" spans="2:15" ht="12" customHeight="1">
      <c r="B48" s="554"/>
      <c r="C48" s="533">
        <v>40</v>
      </c>
      <c r="D48" s="542" t="s">
        <v>418</v>
      </c>
      <c r="E48" s="550" t="s">
        <v>896</v>
      </c>
      <c r="F48" s="558" t="s">
        <v>852</v>
      </c>
      <c r="G48" s="537">
        <v>921406.6</v>
      </c>
      <c r="H48" s="538">
        <v>963436.4</v>
      </c>
      <c r="I48" s="539">
        <v>1011539.1999999997</v>
      </c>
      <c r="J48" s="539">
        <v>1108899</v>
      </c>
      <c r="K48" s="539">
        <v>1157928.9635068495</v>
      </c>
      <c r="L48" s="540">
        <v>1044779</v>
      </c>
      <c r="M48" s="541">
        <v>1054646.333333333</v>
      </c>
      <c r="N48" s="540">
        <v>1064513.666666667</v>
      </c>
      <c r="O48" s="540">
        <v>1074381</v>
      </c>
    </row>
    <row r="49" spans="2:15" ht="12" customHeight="1">
      <c r="B49" s="554"/>
      <c r="C49" s="533">
        <v>41</v>
      </c>
      <c r="D49" s="542" t="s">
        <v>419</v>
      </c>
      <c r="E49" s="550" t="s">
        <v>897</v>
      </c>
      <c r="F49" s="558" t="s">
        <v>852</v>
      </c>
      <c r="G49" s="537">
        <v>9662.2000000000007</v>
      </c>
      <c r="H49" s="538">
        <v>10386.799999999999</v>
      </c>
      <c r="I49" s="539">
        <v>62519.400000000009</v>
      </c>
      <c r="J49" s="539">
        <v>64936</v>
      </c>
      <c r="K49" s="539">
        <v>70953.327907546016</v>
      </c>
      <c r="L49" s="540">
        <v>54161</v>
      </c>
      <c r="M49" s="541">
        <v>63805.000000000007</v>
      </c>
      <c r="N49" s="540">
        <v>73448.999999999971</v>
      </c>
      <c r="O49" s="540">
        <v>83093</v>
      </c>
    </row>
    <row r="50" spans="2:15" ht="12" customHeight="1">
      <c r="B50" s="554"/>
      <c r="C50" s="533">
        <v>42</v>
      </c>
      <c r="D50" s="542" t="s">
        <v>420</v>
      </c>
      <c r="E50" s="550" t="s">
        <v>898</v>
      </c>
      <c r="F50" s="558" t="s">
        <v>852</v>
      </c>
      <c r="G50" s="537">
        <v>254027.2</v>
      </c>
      <c r="H50" s="538">
        <v>253584.8</v>
      </c>
      <c r="I50" s="539">
        <v>269302.60000000003</v>
      </c>
      <c r="J50" s="539">
        <v>286088</v>
      </c>
      <c r="K50" s="539">
        <v>293051.75806392706</v>
      </c>
      <c r="L50" s="540">
        <v>248970</v>
      </c>
      <c r="M50" s="541">
        <v>249636.66666666672</v>
      </c>
      <c r="N50" s="540">
        <v>250303.33333333328</v>
      </c>
      <c r="O50" s="540">
        <v>250970</v>
      </c>
    </row>
    <row r="51" spans="2:15" ht="12" customHeight="1">
      <c r="B51" s="549" t="s">
        <v>190</v>
      </c>
      <c r="C51" s="533"/>
      <c r="D51" s="542" t="s">
        <v>899</v>
      </c>
      <c r="E51" s="550" t="s">
        <v>725</v>
      </c>
      <c r="F51" s="525"/>
      <c r="G51" s="537"/>
      <c r="H51" s="538"/>
      <c r="I51" s="539"/>
      <c r="J51" s="539"/>
      <c r="K51" s="539"/>
      <c r="L51" s="540"/>
      <c r="M51" s="541"/>
      <c r="N51" s="540"/>
      <c r="O51" s="540"/>
    </row>
    <row r="52" spans="2:15" ht="12" customHeight="1">
      <c r="B52" s="554"/>
      <c r="C52" s="533">
        <v>43</v>
      </c>
      <c r="D52" s="542" t="s">
        <v>191</v>
      </c>
      <c r="E52" s="550" t="s">
        <v>900</v>
      </c>
      <c r="F52" s="558" t="s">
        <v>852</v>
      </c>
      <c r="G52" s="537">
        <v>221048.4</v>
      </c>
      <c r="H52" s="538">
        <v>212988.6</v>
      </c>
      <c r="I52" s="539">
        <v>201881.00000000006</v>
      </c>
      <c r="J52" s="539">
        <v>275173</v>
      </c>
      <c r="K52" s="539">
        <v>296386.37526940659</v>
      </c>
      <c r="L52" s="540">
        <v>261271</v>
      </c>
      <c r="M52" s="541">
        <v>252520.99999999994</v>
      </c>
      <c r="N52" s="540">
        <v>243771.00000000006</v>
      </c>
      <c r="O52" s="540">
        <v>235021</v>
      </c>
    </row>
    <row r="53" spans="2:15" ht="12" customHeight="1">
      <c r="B53" s="554"/>
      <c r="C53" s="533">
        <v>44</v>
      </c>
      <c r="D53" s="542" t="s">
        <v>192</v>
      </c>
      <c r="E53" s="550" t="s">
        <v>901</v>
      </c>
      <c r="F53" s="558" t="s">
        <v>852</v>
      </c>
      <c r="G53" s="537">
        <v>596105</v>
      </c>
      <c r="H53" s="538">
        <v>589044</v>
      </c>
      <c r="I53" s="539">
        <v>590038.99999999988</v>
      </c>
      <c r="J53" s="539">
        <v>621855</v>
      </c>
      <c r="K53" s="539">
        <v>630535.6065022829</v>
      </c>
      <c r="L53" s="540">
        <v>563476</v>
      </c>
      <c r="M53" s="541">
        <v>558032.33333333337</v>
      </c>
      <c r="N53" s="540">
        <v>552588.66666666663</v>
      </c>
      <c r="O53" s="540">
        <v>547145</v>
      </c>
    </row>
    <row r="54" spans="2:15" ht="12" customHeight="1">
      <c r="B54" s="554"/>
      <c r="C54" s="533">
        <v>45</v>
      </c>
      <c r="D54" s="542" t="s">
        <v>193</v>
      </c>
      <c r="E54" s="550" t="s">
        <v>902</v>
      </c>
      <c r="F54" s="558" t="s">
        <v>852</v>
      </c>
      <c r="G54" s="537">
        <v>1550155.6</v>
      </c>
      <c r="H54" s="538">
        <v>1554998.4</v>
      </c>
      <c r="I54" s="539">
        <v>1526495.2</v>
      </c>
      <c r="J54" s="539">
        <v>1793269</v>
      </c>
      <c r="K54" s="539">
        <v>1880854.8627214606</v>
      </c>
      <c r="L54" s="540">
        <v>1532188</v>
      </c>
      <c r="M54" s="541">
        <v>1592830.6666666667</v>
      </c>
      <c r="N54" s="540">
        <v>1653473.3333333333</v>
      </c>
      <c r="O54" s="540">
        <v>1714116</v>
      </c>
    </row>
    <row r="55" spans="2:15" ht="12" customHeight="1">
      <c r="B55" s="554"/>
      <c r="C55" s="559">
        <v>46</v>
      </c>
      <c r="D55" s="560" t="s">
        <v>194</v>
      </c>
      <c r="E55" s="535"/>
      <c r="F55" s="561" t="s">
        <v>852</v>
      </c>
      <c r="G55" s="537"/>
      <c r="H55" s="538"/>
      <c r="I55" s="539">
        <v>571344.00000000012</v>
      </c>
      <c r="J55" s="539">
        <v>921305</v>
      </c>
      <c r="K55" s="539">
        <v>1036303.6814246576</v>
      </c>
      <c r="L55" s="540">
        <v>925355</v>
      </c>
      <c r="M55" s="541">
        <v>867570.66666666651</v>
      </c>
      <c r="N55" s="540">
        <v>809786.33333333349</v>
      </c>
      <c r="O55" s="540">
        <v>752002</v>
      </c>
    </row>
    <row r="56" spans="2:15" ht="12" customHeight="1">
      <c r="B56" s="549" t="s">
        <v>227</v>
      </c>
      <c r="C56" s="533"/>
      <c r="D56" s="534" t="s">
        <v>903</v>
      </c>
      <c r="E56" s="535" t="s">
        <v>904</v>
      </c>
      <c r="F56" s="525"/>
      <c r="G56" s="537"/>
      <c r="H56" s="538"/>
      <c r="I56" s="539"/>
      <c r="J56" s="539"/>
      <c r="K56" s="539"/>
      <c r="L56" s="540"/>
      <c r="M56" s="541"/>
      <c r="N56" s="540"/>
      <c r="O56" s="540"/>
    </row>
    <row r="57" spans="2:15" ht="12" customHeight="1">
      <c r="B57" s="554"/>
      <c r="C57" s="533">
        <v>47</v>
      </c>
      <c r="D57" s="534" t="s">
        <v>196</v>
      </c>
      <c r="E57" s="535" t="s">
        <v>905</v>
      </c>
      <c r="F57" s="558" t="s">
        <v>852</v>
      </c>
      <c r="G57" s="537">
        <v>36755.199999999997</v>
      </c>
      <c r="H57" s="538">
        <v>32866</v>
      </c>
      <c r="I57" s="539">
        <v>37537.600000000013</v>
      </c>
      <c r="J57" s="539">
        <v>37936</v>
      </c>
      <c r="K57" s="539">
        <v>40915.658484018262</v>
      </c>
      <c r="L57" s="540">
        <v>41092</v>
      </c>
      <c r="M57" s="541">
        <v>39718.333333333343</v>
      </c>
      <c r="N57" s="540">
        <v>38344.666666666657</v>
      </c>
      <c r="O57" s="540">
        <v>36971</v>
      </c>
    </row>
    <row r="58" spans="2:15" ht="12" customHeight="1">
      <c r="B58" s="554"/>
      <c r="C58" s="533">
        <v>48</v>
      </c>
      <c r="D58" s="542" t="s">
        <v>198</v>
      </c>
      <c r="E58" s="550" t="s">
        <v>906</v>
      </c>
      <c r="F58" s="558" t="s">
        <v>852</v>
      </c>
      <c r="G58" s="537">
        <v>728564.6</v>
      </c>
      <c r="H58" s="538">
        <v>730130.4</v>
      </c>
      <c r="I58" s="539">
        <v>587822.79999999993</v>
      </c>
      <c r="J58" s="539">
        <v>640122</v>
      </c>
      <c r="K58" s="539">
        <v>647042.34078538814</v>
      </c>
      <c r="L58" s="540">
        <v>375764</v>
      </c>
      <c r="M58" s="541">
        <v>388766</v>
      </c>
      <c r="N58" s="540">
        <v>401768</v>
      </c>
      <c r="O58" s="540">
        <v>414770</v>
      </c>
    </row>
    <row r="59" spans="2:15" ht="12" customHeight="1">
      <c r="B59" s="554"/>
      <c r="C59" s="533">
        <v>49</v>
      </c>
      <c r="D59" s="542" t="s">
        <v>199</v>
      </c>
      <c r="E59" s="550" t="s">
        <v>907</v>
      </c>
      <c r="F59" s="558" t="s">
        <v>852</v>
      </c>
      <c r="G59" s="537">
        <v>654787.80000000005</v>
      </c>
      <c r="H59" s="538">
        <v>654717.19999999995</v>
      </c>
      <c r="I59" s="539">
        <v>581489.20000000019</v>
      </c>
      <c r="J59" s="539">
        <v>636711</v>
      </c>
      <c r="K59" s="539">
        <v>648121.37771689508</v>
      </c>
      <c r="L59" s="540">
        <v>538840</v>
      </c>
      <c r="M59" s="541">
        <v>551472.66666666651</v>
      </c>
      <c r="N59" s="540">
        <v>564105.33333333349</v>
      </c>
      <c r="O59" s="540">
        <v>576738</v>
      </c>
    </row>
    <row r="60" spans="2:15" ht="12" customHeight="1">
      <c r="B60" s="554"/>
      <c r="C60" s="533">
        <v>50</v>
      </c>
      <c r="D60" s="542" t="s">
        <v>908</v>
      </c>
      <c r="E60" s="550" t="s">
        <v>909</v>
      </c>
      <c r="F60" s="558" t="s">
        <v>852</v>
      </c>
      <c r="G60" s="537">
        <v>574996.4</v>
      </c>
      <c r="H60" s="538">
        <v>559914.6</v>
      </c>
      <c r="I60" s="739">
        <f>[3]H20活動指標!$BB66+[3]H20活動指標!AY67+[3]H20活動指標!AY65</f>
        <v>288721.99999999994</v>
      </c>
      <c r="J60" s="739">
        <f>[3]H21活動指標!$BB66+[3]H21活動指標!AZ67+[3]H21活動指標!AZ65</f>
        <v>127616</v>
      </c>
      <c r="K60" s="739">
        <f>[3]H22活動指標!$BB66+[3]H22活動指標!BA67+[3]H22活動指標!BA65</f>
        <v>125161.9388127854</v>
      </c>
      <c r="L60" s="740">
        <f>[3]H23活動指標!$BB66+[3]H23活動指標!BB67+[3]H23活動指標!BB65</f>
        <v>503404</v>
      </c>
      <c r="M60" s="741">
        <f>[3]H24活動指標!BB66+[3]H24活動指標!BB67+[3]H24活動指標!BB65</f>
        <v>466135.66666666669</v>
      </c>
      <c r="N60" s="740">
        <f>[3]H25活動指標!$BB66+[3]H25活動指標!BD67+[3]H25活動指標!BD65</f>
        <v>81611</v>
      </c>
      <c r="O60" s="740">
        <f>[3]H25活動指標!$BB66+[3]H25活動指標!BE67+[3]H25活動指標!BE65</f>
        <v>81507</v>
      </c>
    </row>
    <row r="61" spans="2:15" ht="12" customHeight="1">
      <c r="B61" s="554"/>
      <c r="C61" s="533">
        <v>51</v>
      </c>
      <c r="D61" s="542" t="s">
        <v>203</v>
      </c>
      <c r="E61" s="550" t="s">
        <v>910</v>
      </c>
      <c r="F61" s="558" t="s">
        <v>852</v>
      </c>
      <c r="G61" s="537">
        <v>469067</v>
      </c>
      <c r="H61" s="538">
        <v>456760</v>
      </c>
      <c r="I61" s="539">
        <v>374342.20000000013</v>
      </c>
      <c r="J61" s="539">
        <v>394418</v>
      </c>
      <c r="K61" s="539">
        <v>389742.39378995431</v>
      </c>
      <c r="L61" s="540">
        <v>339246</v>
      </c>
      <c r="M61" s="541">
        <v>338207</v>
      </c>
      <c r="N61" s="540">
        <v>337168</v>
      </c>
      <c r="O61" s="540">
        <v>336129</v>
      </c>
    </row>
    <row r="62" spans="2:15" ht="12" customHeight="1">
      <c r="B62" s="554"/>
      <c r="C62" s="533">
        <v>52</v>
      </c>
      <c r="D62" s="542" t="s">
        <v>911</v>
      </c>
      <c r="E62" s="550"/>
      <c r="F62" s="561" t="s">
        <v>852</v>
      </c>
      <c r="G62" s="537"/>
      <c r="H62" s="538"/>
      <c r="I62" s="539"/>
      <c r="J62" s="539">
        <v>10377322.969845103</v>
      </c>
      <c r="K62" s="539">
        <v>10448332.100327766</v>
      </c>
      <c r="L62" s="540">
        <v>9908889</v>
      </c>
      <c r="M62" s="541">
        <v>9986846.8338339459</v>
      </c>
      <c r="N62" s="540">
        <v>10064804.66766789</v>
      </c>
      <c r="O62" s="540">
        <v>10142762.501501838</v>
      </c>
    </row>
    <row r="63" spans="2:15" ht="12" customHeight="1">
      <c r="B63" s="557" t="s">
        <v>912</v>
      </c>
      <c r="C63" s="533"/>
      <c r="D63" s="542" t="s">
        <v>913</v>
      </c>
      <c r="E63" s="550" t="s">
        <v>746</v>
      </c>
      <c r="F63" s="525"/>
      <c r="G63" s="537"/>
      <c r="H63" s="538"/>
      <c r="I63" s="539"/>
      <c r="J63" s="539"/>
      <c r="K63" s="539"/>
      <c r="L63" s="540"/>
      <c r="M63" s="541"/>
      <c r="N63" s="540"/>
      <c r="O63" s="540"/>
    </row>
    <row r="64" spans="2:15" ht="12" customHeight="1">
      <c r="B64" s="554"/>
      <c r="C64" s="533">
        <v>53</v>
      </c>
      <c r="D64" s="542" t="s">
        <v>211</v>
      </c>
      <c r="E64" s="550" t="s">
        <v>914</v>
      </c>
      <c r="F64" s="558" t="s">
        <v>852</v>
      </c>
      <c r="G64" s="537">
        <v>3004797.8</v>
      </c>
      <c r="H64" s="538">
        <v>3042321.2</v>
      </c>
      <c r="I64" s="539">
        <v>2847172.0000000014</v>
      </c>
      <c r="J64" s="539">
        <v>3876846</v>
      </c>
      <c r="K64" s="539">
        <v>4939103.9189954335</v>
      </c>
      <c r="L64" s="540">
        <v>4201947</v>
      </c>
      <c r="M64" s="541">
        <v>4211591.6666666651</v>
      </c>
      <c r="N64" s="540">
        <v>4221236.3333333349</v>
      </c>
      <c r="O64" s="540">
        <v>4230881</v>
      </c>
    </row>
    <row r="65" spans="2:15" ht="12" customHeight="1">
      <c r="B65" s="554"/>
      <c r="C65" s="533">
        <v>54</v>
      </c>
      <c r="D65" s="560" t="s">
        <v>915</v>
      </c>
      <c r="E65" s="1102"/>
      <c r="F65" s="558" t="s">
        <v>852</v>
      </c>
      <c r="G65" s="537"/>
      <c r="H65" s="538"/>
      <c r="I65" s="539">
        <v>1931850</v>
      </c>
      <c r="J65" s="539">
        <v>1315040</v>
      </c>
      <c r="K65" s="539">
        <v>1085155.4957990868</v>
      </c>
      <c r="L65" s="540">
        <v>1218885</v>
      </c>
      <c r="M65" s="541">
        <v>1232153.3333333335</v>
      </c>
      <c r="N65" s="540">
        <v>1245421.6666666665</v>
      </c>
      <c r="O65" s="540">
        <v>1258690</v>
      </c>
    </row>
    <row r="66" spans="2:15" ht="12" customHeight="1">
      <c r="B66" s="557" t="s">
        <v>916</v>
      </c>
      <c r="C66" s="533"/>
      <c r="D66" s="556" t="s">
        <v>917</v>
      </c>
      <c r="E66" s="535" t="s">
        <v>752</v>
      </c>
      <c r="F66" s="525"/>
      <c r="G66" s="537"/>
      <c r="H66" s="538"/>
      <c r="I66" s="539"/>
      <c r="J66" s="539"/>
      <c r="K66" s="539"/>
      <c r="L66" s="540"/>
      <c r="M66" s="541"/>
      <c r="N66" s="540"/>
      <c r="O66" s="540"/>
    </row>
    <row r="67" spans="2:15" ht="12" customHeight="1">
      <c r="B67" s="554"/>
      <c r="C67" s="533">
        <v>55</v>
      </c>
      <c r="D67" s="556" t="s">
        <v>217</v>
      </c>
      <c r="E67" s="535" t="s">
        <v>918</v>
      </c>
      <c r="F67" s="558" t="s">
        <v>919</v>
      </c>
      <c r="G67" s="537">
        <v>1820035</v>
      </c>
      <c r="H67" s="538">
        <v>1812554</v>
      </c>
      <c r="I67" s="539">
        <v>1751842</v>
      </c>
      <c r="J67" s="539">
        <v>1743293</v>
      </c>
      <c r="K67" s="539">
        <v>1730215</v>
      </c>
      <c r="L67" s="540">
        <v>1712439</v>
      </c>
      <c r="M67" s="541">
        <v>1712439</v>
      </c>
      <c r="N67" s="540">
        <v>1695114</v>
      </c>
      <c r="O67" s="540">
        <v>1680625</v>
      </c>
    </row>
    <row r="68" spans="2:15" ht="12" customHeight="1">
      <c r="B68" s="554"/>
      <c r="C68" s="533">
        <v>56</v>
      </c>
      <c r="D68" s="534" t="s">
        <v>920</v>
      </c>
      <c r="E68" s="535"/>
      <c r="F68" s="561" t="s">
        <v>852</v>
      </c>
      <c r="G68" s="537"/>
      <c r="H68" s="538"/>
      <c r="I68" s="539">
        <v>2640008.7999999993</v>
      </c>
      <c r="J68" s="539">
        <v>2876829</v>
      </c>
      <c r="K68" s="539">
        <v>3062059.9976206194</v>
      </c>
      <c r="L68" s="540">
        <v>2766541</v>
      </c>
      <c r="M68" s="541">
        <v>2987603.6666666665</v>
      </c>
      <c r="N68" s="540">
        <v>3208666.3333333335</v>
      </c>
      <c r="O68" s="540">
        <v>3429729</v>
      </c>
    </row>
    <row r="69" spans="2:15" ht="12" customHeight="1">
      <c r="B69" s="562" t="s">
        <v>447</v>
      </c>
      <c r="C69" s="533">
        <v>57</v>
      </c>
      <c r="D69" s="534" t="s">
        <v>921</v>
      </c>
      <c r="E69" s="535" t="s">
        <v>755</v>
      </c>
      <c r="F69" s="558" t="s">
        <v>852</v>
      </c>
      <c r="G69" s="537">
        <v>2827057</v>
      </c>
      <c r="H69" s="538">
        <v>2834116</v>
      </c>
      <c r="I69" s="539">
        <v>2990446.4000000013</v>
      </c>
      <c r="J69" s="539">
        <v>3086902</v>
      </c>
      <c r="K69" s="539">
        <v>3135750.0672434047</v>
      </c>
      <c r="L69" s="563">
        <v>2993051.2</v>
      </c>
      <c r="M69" s="541">
        <v>2992400</v>
      </c>
      <c r="N69" s="563">
        <v>3004440</v>
      </c>
      <c r="O69" s="563">
        <v>3016680</v>
      </c>
    </row>
    <row r="70" spans="2:15" ht="12" customHeight="1">
      <c r="B70" s="562" t="s">
        <v>448</v>
      </c>
      <c r="C70" s="533">
        <v>58</v>
      </c>
      <c r="D70" s="534" t="s">
        <v>922</v>
      </c>
      <c r="E70" s="535" t="s">
        <v>756</v>
      </c>
      <c r="F70" s="558" t="s">
        <v>852</v>
      </c>
      <c r="G70" s="537">
        <v>736523.6</v>
      </c>
      <c r="H70" s="538">
        <v>728107.4</v>
      </c>
      <c r="I70" s="539">
        <v>687875.20000000007</v>
      </c>
      <c r="J70" s="539">
        <v>406970</v>
      </c>
      <c r="K70" s="539">
        <v>369603.54697733972</v>
      </c>
      <c r="L70" s="540">
        <v>342426</v>
      </c>
      <c r="M70" s="541">
        <v>401191.33333333355</v>
      </c>
      <c r="N70" s="540">
        <v>459956.66666666645</v>
      </c>
      <c r="O70" s="540">
        <v>518722</v>
      </c>
    </row>
    <row r="71" spans="2:15" ht="12" customHeight="1">
      <c r="B71" s="557" t="s">
        <v>220</v>
      </c>
      <c r="C71" s="533"/>
      <c r="D71" s="534" t="s">
        <v>449</v>
      </c>
      <c r="E71" s="535" t="s">
        <v>759</v>
      </c>
      <c r="F71" s="525"/>
      <c r="G71" s="537"/>
      <c r="H71" s="538"/>
      <c r="I71" s="539"/>
      <c r="J71" s="539"/>
      <c r="K71" s="539"/>
      <c r="L71" s="540"/>
      <c r="M71" s="541"/>
      <c r="N71" s="540"/>
      <c r="O71" s="540"/>
    </row>
    <row r="72" spans="2:15" ht="12" customHeight="1">
      <c r="B72" s="554"/>
      <c r="C72" s="533">
        <v>59</v>
      </c>
      <c r="D72" s="542" t="s">
        <v>209</v>
      </c>
      <c r="E72" s="550" t="s">
        <v>923</v>
      </c>
      <c r="F72" s="558" t="s">
        <v>852</v>
      </c>
      <c r="G72" s="537">
        <v>133955</v>
      </c>
      <c r="H72" s="538">
        <v>133936</v>
      </c>
      <c r="I72" s="539">
        <v>49196.600000000013</v>
      </c>
      <c r="J72" s="539">
        <v>53803</v>
      </c>
      <c r="K72" s="539">
        <v>53720.857936073051</v>
      </c>
      <c r="L72" s="540">
        <v>48716</v>
      </c>
      <c r="M72" s="541">
        <v>49359.999999999993</v>
      </c>
      <c r="N72" s="540">
        <v>50004.000000000007</v>
      </c>
      <c r="O72" s="540">
        <v>50648</v>
      </c>
    </row>
    <row r="73" spans="2:15" ht="12" customHeight="1">
      <c r="B73" s="554"/>
      <c r="C73" s="564">
        <v>60</v>
      </c>
      <c r="D73" s="565" t="s">
        <v>924</v>
      </c>
      <c r="E73" s="550" t="s">
        <v>925</v>
      </c>
      <c r="F73" s="558" t="s">
        <v>852</v>
      </c>
      <c r="G73" s="537">
        <v>291483.8</v>
      </c>
      <c r="H73" s="538">
        <v>295290.2</v>
      </c>
      <c r="I73" s="539">
        <v>272537.8</v>
      </c>
      <c r="J73" s="539">
        <v>303752</v>
      </c>
      <c r="K73" s="539">
        <v>312190.90695890418</v>
      </c>
      <c r="L73" s="540">
        <v>252841</v>
      </c>
      <c r="M73" s="541">
        <v>255079.99999999997</v>
      </c>
      <c r="N73" s="540">
        <v>257319.00000000003</v>
      </c>
      <c r="O73" s="540">
        <v>259558</v>
      </c>
    </row>
    <row r="74" spans="2:15" ht="12" customHeight="1">
      <c r="B74" s="554"/>
      <c r="C74" s="533">
        <v>61</v>
      </c>
      <c r="D74" s="534" t="s">
        <v>214</v>
      </c>
      <c r="E74" s="535" t="s">
        <v>926</v>
      </c>
      <c r="F74" s="558" t="s">
        <v>852</v>
      </c>
      <c r="G74" s="537">
        <v>390056.2</v>
      </c>
      <c r="H74" s="538">
        <v>385912.8</v>
      </c>
      <c r="I74" s="539">
        <v>355241.99999999988</v>
      </c>
      <c r="J74" s="539">
        <v>385042</v>
      </c>
      <c r="K74" s="539">
        <v>390823.12467579916</v>
      </c>
      <c r="L74" s="540">
        <v>365401</v>
      </c>
      <c r="M74" s="541">
        <v>352087.66666666674</v>
      </c>
      <c r="N74" s="540">
        <v>338774.33333333326</v>
      </c>
      <c r="O74" s="540">
        <v>325461</v>
      </c>
    </row>
    <row r="75" spans="2:15" ht="12" customHeight="1">
      <c r="B75" s="554"/>
      <c r="C75" s="533">
        <v>62</v>
      </c>
      <c r="D75" s="542" t="s">
        <v>221</v>
      </c>
      <c r="E75" s="543" t="s">
        <v>927</v>
      </c>
      <c r="F75" s="558" t="s">
        <v>852</v>
      </c>
      <c r="G75" s="537">
        <v>304507.59999999998</v>
      </c>
      <c r="H75" s="538">
        <v>298207.40000000002</v>
      </c>
      <c r="I75" s="539">
        <v>311291.19999999995</v>
      </c>
      <c r="J75" s="539">
        <v>271619</v>
      </c>
      <c r="K75" s="539">
        <v>258637.38511415524</v>
      </c>
      <c r="L75" s="540">
        <v>279646</v>
      </c>
      <c r="M75" s="541">
        <v>274408.00000000006</v>
      </c>
      <c r="N75" s="540">
        <v>269170</v>
      </c>
      <c r="O75" s="540">
        <v>263932</v>
      </c>
    </row>
    <row r="76" spans="2:15" ht="12" customHeight="1">
      <c r="B76" s="554"/>
      <c r="C76" s="566">
        <v>63</v>
      </c>
      <c r="D76" s="567" t="s">
        <v>928</v>
      </c>
      <c r="E76" s="543" t="s">
        <v>929</v>
      </c>
      <c r="F76" s="558" t="s">
        <v>852</v>
      </c>
      <c r="G76" s="568">
        <v>2849</v>
      </c>
      <c r="H76" s="569">
        <v>2838</v>
      </c>
      <c r="I76" s="539">
        <v>3081</v>
      </c>
      <c r="J76" s="539">
        <v>4052</v>
      </c>
      <c r="K76" s="539">
        <v>4311.5134429223745</v>
      </c>
      <c r="L76" s="540">
        <v>2477</v>
      </c>
      <c r="M76" s="541">
        <v>2361.3333333333326</v>
      </c>
      <c r="N76" s="540">
        <v>2245.666666666667</v>
      </c>
      <c r="O76" s="540">
        <v>2130</v>
      </c>
    </row>
    <row r="77" spans="2:15" ht="12" customHeight="1">
      <c r="B77" s="554"/>
      <c r="C77" s="570"/>
      <c r="D77" s="565"/>
      <c r="E77" s="550"/>
      <c r="F77" s="536" t="s">
        <v>930</v>
      </c>
      <c r="G77" s="571">
        <v>1209571</v>
      </c>
      <c r="H77" s="572">
        <v>1265822</v>
      </c>
      <c r="I77" s="528">
        <v>1237578</v>
      </c>
      <c r="J77" s="528">
        <v>1227764</v>
      </c>
      <c r="K77" s="528">
        <v>1218663</v>
      </c>
      <c r="L77" s="530">
        <v>1174221</v>
      </c>
      <c r="M77" s="573">
        <v>1199510</v>
      </c>
      <c r="N77" s="530">
        <v>1184999</v>
      </c>
      <c r="O77" s="530">
        <v>1156602</v>
      </c>
    </row>
    <row r="78" spans="2:15" ht="12" customHeight="1">
      <c r="B78" s="554"/>
      <c r="C78" s="574">
        <v>64</v>
      </c>
      <c r="D78" s="556" t="s">
        <v>223</v>
      </c>
      <c r="E78" s="535"/>
      <c r="F78" s="561" t="s">
        <v>852</v>
      </c>
      <c r="G78" s="537"/>
      <c r="H78" s="538"/>
      <c r="I78" s="539">
        <v>7915329.4000000004</v>
      </c>
      <c r="J78" s="539">
        <v>4290390.666666667</v>
      </c>
      <c r="K78" s="539">
        <v>4421416.4712876705</v>
      </c>
      <c r="L78" s="540">
        <v>4239632</v>
      </c>
      <c r="M78" s="541">
        <v>4292511</v>
      </c>
      <c r="N78" s="540">
        <v>4345390</v>
      </c>
      <c r="O78" s="540">
        <v>4398269</v>
      </c>
    </row>
    <row r="79" spans="2:15" ht="12" customHeight="1" thickBot="1">
      <c r="B79" s="575" t="s">
        <v>224</v>
      </c>
      <c r="C79" s="576">
        <v>65</v>
      </c>
      <c r="D79" s="577" t="s">
        <v>384</v>
      </c>
      <c r="E79" s="578" t="s">
        <v>760</v>
      </c>
      <c r="F79" s="579" t="s">
        <v>852</v>
      </c>
      <c r="G79" s="580">
        <v>1888211.4</v>
      </c>
      <c r="H79" s="581">
        <v>1893670.6</v>
      </c>
      <c r="I79" s="582">
        <v>1842038.2000000002</v>
      </c>
      <c r="J79" s="582">
        <v>1868690</v>
      </c>
      <c r="K79" s="582">
        <v>1874179.2537351605</v>
      </c>
      <c r="L79" s="583">
        <v>2203870.5268675797</v>
      </c>
      <c r="M79" s="584">
        <v>2187800</v>
      </c>
      <c r="N79" s="583">
        <v>2187940</v>
      </c>
      <c r="O79" s="583">
        <v>2188480</v>
      </c>
    </row>
  </sheetData>
  <mergeCells count="2">
    <mergeCell ref="B1:M1"/>
    <mergeCell ref="B2:M2"/>
  </mergeCells>
  <phoneticPr fontId="16"/>
  <pageMargins left="0.19685039370078741" right="0.15748031496062992" top="0.62992125984251968" bottom="0.31496062992125984" header="0.51181102362204722" footer="0.15748031496062992"/>
  <pageSetup paperSize="9" scale="8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 codeName="Sheet30"/>
  <dimension ref="A1:DP84"/>
  <sheetViews>
    <sheetView showGridLines="0" showZeros="0" zoomScale="90" zoomScaleNormal="90" zoomScaleSheetLayoutView="100" workbookViewId="0">
      <pane xSplit="5" ySplit="3" topLeftCell="F4" activePane="bottomRight" state="frozen"/>
      <selection pane="topRight" activeCell="I16" sqref="I16"/>
      <selection pane="bottomLeft" activeCell="I16" sqref="I16"/>
      <selection pane="bottomRight" activeCell="H34" sqref="H34"/>
    </sheetView>
  </sheetViews>
  <sheetFormatPr defaultColWidth="10.54296875" defaultRowHeight="11"/>
  <cols>
    <col min="1" max="1" width="1.54296875" style="595" customWidth="1"/>
    <col min="2" max="2" width="7.54296875" style="595" customWidth="1"/>
    <col min="3" max="3" width="2.54296875" style="595" customWidth="1"/>
    <col min="4" max="4" width="22.54296875" style="595" customWidth="1"/>
    <col min="5" max="5" width="5.81640625" style="595" customWidth="1"/>
    <col min="6" max="23" width="9.54296875" style="595" customWidth="1"/>
    <col min="24" max="24" width="9.453125" style="595" customWidth="1"/>
    <col min="25" max="25" width="10.453125" style="595" customWidth="1"/>
    <col min="26" max="26" width="1.453125" style="595" customWidth="1"/>
    <col min="27" max="253" width="10.54296875" style="595"/>
    <col min="254" max="254" width="1.54296875" style="595" customWidth="1"/>
    <col min="255" max="255" width="7.54296875" style="595" customWidth="1"/>
    <col min="256" max="256" width="2.54296875" style="595" customWidth="1"/>
    <col min="257" max="257" width="22.54296875" style="595" customWidth="1"/>
    <col min="258" max="258" width="5.81640625" style="595" customWidth="1"/>
    <col min="259" max="264" width="9.54296875" style="595" customWidth="1"/>
    <col min="265" max="265" width="10.54296875" style="595" customWidth="1"/>
    <col min="266" max="273" width="9.54296875" style="595" customWidth="1"/>
    <col min="274" max="274" width="10.54296875" style="595" customWidth="1"/>
    <col min="275" max="276" width="9.54296875" style="595" customWidth="1"/>
    <col min="277" max="277" width="10.54296875" style="595" customWidth="1"/>
    <col min="278" max="279" width="9.54296875" style="595" customWidth="1"/>
    <col min="280" max="280" width="9.453125" style="595" customWidth="1"/>
    <col min="281" max="281" width="10.453125" style="595" customWidth="1"/>
    <col min="282" max="509" width="10.54296875" style="595"/>
    <col min="510" max="510" width="1.54296875" style="595" customWidth="1"/>
    <col min="511" max="511" width="7.54296875" style="595" customWidth="1"/>
    <col min="512" max="512" width="2.54296875" style="595" customWidth="1"/>
    <col min="513" max="513" width="22.54296875" style="595" customWidth="1"/>
    <col min="514" max="514" width="5.81640625" style="595" customWidth="1"/>
    <col min="515" max="520" width="9.54296875" style="595" customWidth="1"/>
    <col min="521" max="521" width="10.54296875" style="595" customWidth="1"/>
    <col min="522" max="529" width="9.54296875" style="595" customWidth="1"/>
    <col min="530" max="530" width="10.54296875" style="595" customWidth="1"/>
    <col min="531" max="532" width="9.54296875" style="595" customWidth="1"/>
    <col min="533" max="533" width="10.54296875" style="595" customWidth="1"/>
    <col min="534" max="535" width="9.54296875" style="595" customWidth="1"/>
    <col min="536" max="536" width="9.453125" style="595" customWidth="1"/>
    <col min="537" max="537" width="10.453125" style="595" customWidth="1"/>
    <col min="538" max="765" width="10.54296875" style="595"/>
    <col min="766" max="766" width="1.54296875" style="595" customWidth="1"/>
    <col min="767" max="767" width="7.54296875" style="595" customWidth="1"/>
    <col min="768" max="768" width="2.54296875" style="595" customWidth="1"/>
    <col min="769" max="769" width="22.54296875" style="595" customWidth="1"/>
    <col min="770" max="770" width="5.81640625" style="595" customWidth="1"/>
    <col min="771" max="776" width="9.54296875" style="595" customWidth="1"/>
    <col min="777" max="777" width="10.54296875" style="595" customWidth="1"/>
    <col min="778" max="785" width="9.54296875" style="595" customWidth="1"/>
    <col min="786" max="786" width="10.54296875" style="595" customWidth="1"/>
    <col min="787" max="788" width="9.54296875" style="595" customWidth="1"/>
    <col min="789" max="789" width="10.54296875" style="595" customWidth="1"/>
    <col min="790" max="791" width="9.54296875" style="595" customWidth="1"/>
    <col min="792" max="792" width="9.453125" style="595" customWidth="1"/>
    <col min="793" max="793" width="10.453125" style="595" customWidth="1"/>
    <col min="794" max="1021" width="10.54296875" style="595"/>
    <col min="1022" max="1022" width="1.54296875" style="595" customWidth="1"/>
    <col min="1023" max="1023" width="7.54296875" style="595" customWidth="1"/>
    <col min="1024" max="1024" width="2.54296875" style="595" customWidth="1"/>
    <col min="1025" max="1025" width="22.54296875" style="595" customWidth="1"/>
    <col min="1026" max="1026" width="5.81640625" style="595" customWidth="1"/>
    <col min="1027" max="1032" width="9.54296875" style="595" customWidth="1"/>
    <col min="1033" max="1033" width="10.54296875" style="595" customWidth="1"/>
    <col min="1034" max="1041" width="9.54296875" style="595" customWidth="1"/>
    <col min="1042" max="1042" width="10.54296875" style="595" customWidth="1"/>
    <col min="1043" max="1044" width="9.54296875" style="595" customWidth="1"/>
    <col min="1045" max="1045" width="10.54296875" style="595" customWidth="1"/>
    <col min="1046" max="1047" width="9.54296875" style="595" customWidth="1"/>
    <col min="1048" max="1048" width="9.453125" style="595" customWidth="1"/>
    <col min="1049" max="1049" width="10.453125" style="595" customWidth="1"/>
    <col min="1050" max="1277" width="10.54296875" style="595"/>
    <col min="1278" max="1278" width="1.54296875" style="595" customWidth="1"/>
    <col min="1279" max="1279" width="7.54296875" style="595" customWidth="1"/>
    <col min="1280" max="1280" width="2.54296875" style="595" customWidth="1"/>
    <col min="1281" max="1281" width="22.54296875" style="595" customWidth="1"/>
    <col min="1282" max="1282" width="5.81640625" style="595" customWidth="1"/>
    <col min="1283" max="1288" width="9.54296875" style="595" customWidth="1"/>
    <col min="1289" max="1289" width="10.54296875" style="595" customWidth="1"/>
    <col min="1290" max="1297" width="9.54296875" style="595" customWidth="1"/>
    <col min="1298" max="1298" width="10.54296875" style="595" customWidth="1"/>
    <col min="1299" max="1300" width="9.54296875" style="595" customWidth="1"/>
    <col min="1301" max="1301" width="10.54296875" style="595" customWidth="1"/>
    <col min="1302" max="1303" width="9.54296875" style="595" customWidth="1"/>
    <col min="1304" max="1304" width="9.453125" style="595" customWidth="1"/>
    <col min="1305" max="1305" width="10.453125" style="595" customWidth="1"/>
    <col min="1306" max="1533" width="10.54296875" style="595"/>
    <col min="1534" max="1534" width="1.54296875" style="595" customWidth="1"/>
    <col min="1535" max="1535" width="7.54296875" style="595" customWidth="1"/>
    <col min="1536" max="1536" width="2.54296875" style="595" customWidth="1"/>
    <col min="1537" max="1537" width="22.54296875" style="595" customWidth="1"/>
    <col min="1538" max="1538" width="5.81640625" style="595" customWidth="1"/>
    <col min="1539" max="1544" width="9.54296875" style="595" customWidth="1"/>
    <col min="1545" max="1545" width="10.54296875" style="595" customWidth="1"/>
    <col min="1546" max="1553" width="9.54296875" style="595" customWidth="1"/>
    <col min="1554" max="1554" width="10.54296875" style="595" customWidth="1"/>
    <col min="1555" max="1556" width="9.54296875" style="595" customWidth="1"/>
    <col min="1557" max="1557" width="10.54296875" style="595" customWidth="1"/>
    <col min="1558" max="1559" width="9.54296875" style="595" customWidth="1"/>
    <col min="1560" max="1560" width="9.453125" style="595" customWidth="1"/>
    <col min="1561" max="1561" width="10.453125" style="595" customWidth="1"/>
    <col min="1562" max="1789" width="10.54296875" style="595"/>
    <col min="1790" max="1790" width="1.54296875" style="595" customWidth="1"/>
    <col min="1791" max="1791" width="7.54296875" style="595" customWidth="1"/>
    <col min="1792" max="1792" width="2.54296875" style="595" customWidth="1"/>
    <col min="1793" max="1793" width="22.54296875" style="595" customWidth="1"/>
    <col min="1794" max="1794" width="5.81640625" style="595" customWidth="1"/>
    <col min="1795" max="1800" width="9.54296875" style="595" customWidth="1"/>
    <col min="1801" max="1801" width="10.54296875" style="595" customWidth="1"/>
    <col min="1802" max="1809" width="9.54296875" style="595" customWidth="1"/>
    <col min="1810" max="1810" width="10.54296875" style="595" customWidth="1"/>
    <col min="1811" max="1812" width="9.54296875" style="595" customWidth="1"/>
    <col min="1813" max="1813" width="10.54296875" style="595" customWidth="1"/>
    <col min="1814" max="1815" width="9.54296875" style="595" customWidth="1"/>
    <col min="1816" max="1816" width="9.453125" style="595" customWidth="1"/>
    <col min="1817" max="1817" width="10.453125" style="595" customWidth="1"/>
    <col min="1818" max="2045" width="10.54296875" style="595"/>
    <col min="2046" max="2046" width="1.54296875" style="595" customWidth="1"/>
    <col min="2047" max="2047" width="7.54296875" style="595" customWidth="1"/>
    <col min="2048" max="2048" width="2.54296875" style="595" customWidth="1"/>
    <col min="2049" max="2049" width="22.54296875" style="595" customWidth="1"/>
    <col min="2050" max="2050" width="5.81640625" style="595" customWidth="1"/>
    <col min="2051" max="2056" width="9.54296875" style="595" customWidth="1"/>
    <col min="2057" max="2057" width="10.54296875" style="595" customWidth="1"/>
    <col min="2058" max="2065" width="9.54296875" style="595" customWidth="1"/>
    <col min="2066" max="2066" width="10.54296875" style="595" customWidth="1"/>
    <col min="2067" max="2068" width="9.54296875" style="595" customWidth="1"/>
    <col min="2069" max="2069" width="10.54296875" style="595" customWidth="1"/>
    <col min="2070" max="2071" width="9.54296875" style="595" customWidth="1"/>
    <col min="2072" max="2072" width="9.453125" style="595" customWidth="1"/>
    <col min="2073" max="2073" width="10.453125" style="595" customWidth="1"/>
    <col min="2074" max="2301" width="10.54296875" style="595"/>
    <col min="2302" max="2302" width="1.54296875" style="595" customWidth="1"/>
    <col min="2303" max="2303" width="7.54296875" style="595" customWidth="1"/>
    <col min="2304" max="2304" width="2.54296875" style="595" customWidth="1"/>
    <col min="2305" max="2305" width="22.54296875" style="595" customWidth="1"/>
    <col min="2306" max="2306" width="5.81640625" style="595" customWidth="1"/>
    <col min="2307" max="2312" width="9.54296875" style="595" customWidth="1"/>
    <col min="2313" max="2313" width="10.54296875" style="595" customWidth="1"/>
    <col min="2314" max="2321" width="9.54296875" style="595" customWidth="1"/>
    <col min="2322" max="2322" width="10.54296875" style="595" customWidth="1"/>
    <col min="2323" max="2324" width="9.54296875" style="595" customWidth="1"/>
    <col min="2325" max="2325" width="10.54296875" style="595" customWidth="1"/>
    <col min="2326" max="2327" width="9.54296875" style="595" customWidth="1"/>
    <col min="2328" max="2328" width="9.453125" style="595" customWidth="1"/>
    <col min="2329" max="2329" width="10.453125" style="595" customWidth="1"/>
    <col min="2330" max="2557" width="10.54296875" style="595"/>
    <col min="2558" max="2558" width="1.54296875" style="595" customWidth="1"/>
    <col min="2559" max="2559" width="7.54296875" style="595" customWidth="1"/>
    <col min="2560" max="2560" width="2.54296875" style="595" customWidth="1"/>
    <col min="2561" max="2561" width="22.54296875" style="595" customWidth="1"/>
    <col min="2562" max="2562" width="5.81640625" style="595" customWidth="1"/>
    <col min="2563" max="2568" width="9.54296875" style="595" customWidth="1"/>
    <col min="2569" max="2569" width="10.54296875" style="595" customWidth="1"/>
    <col min="2570" max="2577" width="9.54296875" style="595" customWidth="1"/>
    <col min="2578" max="2578" width="10.54296875" style="595" customWidth="1"/>
    <col min="2579" max="2580" width="9.54296875" style="595" customWidth="1"/>
    <col min="2581" max="2581" width="10.54296875" style="595" customWidth="1"/>
    <col min="2582" max="2583" width="9.54296875" style="595" customWidth="1"/>
    <col min="2584" max="2584" width="9.453125" style="595" customWidth="1"/>
    <col min="2585" max="2585" width="10.453125" style="595" customWidth="1"/>
    <col min="2586" max="2813" width="10.54296875" style="595"/>
    <col min="2814" max="2814" width="1.54296875" style="595" customWidth="1"/>
    <col min="2815" max="2815" width="7.54296875" style="595" customWidth="1"/>
    <col min="2816" max="2816" width="2.54296875" style="595" customWidth="1"/>
    <col min="2817" max="2817" width="22.54296875" style="595" customWidth="1"/>
    <col min="2818" max="2818" width="5.81640625" style="595" customWidth="1"/>
    <col min="2819" max="2824" width="9.54296875" style="595" customWidth="1"/>
    <col min="2825" max="2825" width="10.54296875" style="595" customWidth="1"/>
    <col min="2826" max="2833" width="9.54296875" style="595" customWidth="1"/>
    <col min="2834" max="2834" width="10.54296875" style="595" customWidth="1"/>
    <col min="2835" max="2836" width="9.54296875" style="595" customWidth="1"/>
    <col min="2837" max="2837" width="10.54296875" style="595" customWidth="1"/>
    <col min="2838" max="2839" width="9.54296875" style="595" customWidth="1"/>
    <col min="2840" max="2840" width="9.453125" style="595" customWidth="1"/>
    <col min="2841" max="2841" width="10.453125" style="595" customWidth="1"/>
    <col min="2842" max="3069" width="10.54296875" style="595"/>
    <col min="3070" max="3070" width="1.54296875" style="595" customWidth="1"/>
    <col min="3071" max="3071" width="7.54296875" style="595" customWidth="1"/>
    <col min="3072" max="3072" width="2.54296875" style="595" customWidth="1"/>
    <col min="3073" max="3073" width="22.54296875" style="595" customWidth="1"/>
    <col min="3074" max="3074" width="5.81640625" style="595" customWidth="1"/>
    <col min="3075" max="3080" width="9.54296875" style="595" customWidth="1"/>
    <col min="3081" max="3081" width="10.54296875" style="595" customWidth="1"/>
    <col min="3082" max="3089" width="9.54296875" style="595" customWidth="1"/>
    <col min="3090" max="3090" width="10.54296875" style="595" customWidth="1"/>
    <col min="3091" max="3092" width="9.54296875" style="595" customWidth="1"/>
    <col min="3093" max="3093" width="10.54296875" style="595" customWidth="1"/>
    <col min="3094" max="3095" width="9.54296875" style="595" customWidth="1"/>
    <col min="3096" max="3096" width="9.453125" style="595" customWidth="1"/>
    <col min="3097" max="3097" width="10.453125" style="595" customWidth="1"/>
    <col min="3098" max="3325" width="10.54296875" style="595"/>
    <col min="3326" max="3326" width="1.54296875" style="595" customWidth="1"/>
    <col min="3327" max="3327" width="7.54296875" style="595" customWidth="1"/>
    <col min="3328" max="3328" width="2.54296875" style="595" customWidth="1"/>
    <col min="3329" max="3329" width="22.54296875" style="595" customWidth="1"/>
    <col min="3330" max="3330" width="5.81640625" style="595" customWidth="1"/>
    <col min="3331" max="3336" width="9.54296875" style="595" customWidth="1"/>
    <col min="3337" max="3337" width="10.54296875" style="595" customWidth="1"/>
    <col min="3338" max="3345" width="9.54296875" style="595" customWidth="1"/>
    <col min="3346" max="3346" width="10.54296875" style="595" customWidth="1"/>
    <col min="3347" max="3348" width="9.54296875" style="595" customWidth="1"/>
    <col min="3349" max="3349" width="10.54296875" style="595" customWidth="1"/>
    <col min="3350" max="3351" width="9.54296875" style="595" customWidth="1"/>
    <col min="3352" max="3352" width="9.453125" style="595" customWidth="1"/>
    <col min="3353" max="3353" width="10.453125" style="595" customWidth="1"/>
    <col min="3354" max="3581" width="10.54296875" style="595"/>
    <col min="3582" max="3582" width="1.54296875" style="595" customWidth="1"/>
    <col min="3583" max="3583" width="7.54296875" style="595" customWidth="1"/>
    <col min="3584" max="3584" width="2.54296875" style="595" customWidth="1"/>
    <col min="3585" max="3585" width="22.54296875" style="595" customWidth="1"/>
    <col min="3586" max="3586" width="5.81640625" style="595" customWidth="1"/>
    <col min="3587" max="3592" width="9.54296875" style="595" customWidth="1"/>
    <col min="3593" max="3593" width="10.54296875" style="595" customWidth="1"/>
    <col min="3594" max="3601" width="9.54296875" style="595" customWidth="1"/>
    <col min="3602" max="3602" width="10.54296875" style="595" customWidth="1"/>
    <col min="3603" max="3604" width="9.54296875" style="595" customWidth="1"/>
    <col min="3605" max="3605" width="10.54296875" style="595" customWidth="1"/>
    <col min="3606" max="3607" width="9.54296875" style="595" customWidth="1"/>
    <col min="3608" max="3608" width="9.453125" style="595" customWidth="1"/>
    <col min="3609" max="3609" width="10.453125" style="595" customWidth="1"/>
    <col min="3610" max="3837" width="10.54296875" style="595"/>
    <col min="3838" max="3838" width="1.54296875" style="595" customWidth="1"/>
    <col min="3839" max="3839" width="7.54296875" style="595" customWidth="1"/>
    <col min="3840" max="3840" width="2.54296875" style="595" customWidth="1"/>
    <col min="3841" max="3841" width="22.54296875" style="595" customWidth="1"/>
    <col min="3842" max="3842" width="5.81640625" style="595" customWidth="1"/>
    <col min="3843" max="3848" width="9.54296875" style="595" customWidth="1"/>
    <col min="3849" max="3849" width="10.54296875" style="595" customWidth="1"/>
    <col min="3850" max="3857" width="9.54296875" style="595" customWidth="1"/>
    <col min="3858" max="3858" width="10.54296875" style="595" customWidth="1"/>
    <col min="3859" max="3860" width="9.54296875" style="595" customWidth="1"/>
    <col min="3861" max="3861" width="10.54296875" style="595" customWidth="1"/>
    <col min="3862" max="3863" width="9.54296875" style="595" customWidth="1"/>
    <col min="3864" max="3864" width="9.453125" style="595" customWidth="1"/>
    <col min="3865" max="3865" width="10.453125" style="595" customWidth="1"/>
    <col min="3866" max="4093" width="10.54296875" style="595"/>
    <col min="4094" max="4094" width="1.54296875" style="595" customWidth="1"/>
    <col min="4095" max="4095" width="7.54296875" style="595" customWidth="1"/>
    <col min="4096" max="4096" width="2.54296875" style="595" customWidth="1"/>
    <col min="4097" max="4097" width="22.54296875" style="595" customWidth="1"/>
    <col min="4098" max="4098" width="5.81640625" style="595" customWidth="1"/>
    <col min="4099" max="4104" width="9.54296875" style="595" customWidth="1"/>
    <col min="4105" max="4105" width="10.54296875" style="595" customWidth="1"/>
    <col min="4106" max="4113" width="9.54296875" style="595" customWidth="1"/>
    <col min="4114" max="4114" width="10.54296875" style="595" customWidth="1"/>
    <col min="4115" max="4116" width="9.54296875" style="595" customWidth="1"/>
    <col min="4117" max="4117" width="10.54296875" style="595" customWidth="1"/>
    <col min="4118" max="4119" width="9.54296875" style="595" customWidth="1"/>
    <col min="4120" max="4120" width="9.453125" style="595" customWidth="1"/>
    <col min="4121" max="4121" width="10.453125" style="595" customWidth="1"/>
    <col min="4122" max="4349" width="10.54296875" style="595"/>
    <col min="4350" max="4350" width="1.54296875" style="595" customWidth="1"/>
    <col min="4351" max="4351" width="7.54296875" style="595" customWidth="1"/>
    <col min="4352" max="4352" width="2.54296875" style="595" customWidth="1"/>
    <col min="4353" max="4353" width="22.54296875" style="595" customWidth="1"/>
    <col min="4354" max="4354" width="5.81640625" style="595" customWidth="1"/>
    <col min="4355" max="4360" width="9.54296875" style="595" customWidth="1"/>
    <col min="4361" max="4361" width="10.54296875" style="595" customWidth="1"/>
    <col min="4362" max="4369" width="9.54296875" style="595" customWidth="1"/>
    <col min="4370" max="4370" width="10.54296875" style="595" customWidth="1"/>
    <col min="4371" max="4372" width="9.54296875" style="595" customWidth="1"/>
    <col min="4373" max="4373" width="10.54296875" style="595" customWidth="1"/>
    <col min="4374" max="4375" width="9.54296875" style="595" customWidth="1"/>
    <col min="4376" max="4376" width="9.453125" style="595" customWidth="1"/>
    <col min="4377" max="4377" width="10.453125" style="595" customWidth="1"/>
    <col min="4378" max="4605" width="10.54296875" style="595"/>
    <col min="4606" max="4606" width="1.54296875" style="595" customWidth="1"/>
    <col min="4607" max="4607" width="7.54296875" style="595" customWidth="1"/>
    <col min="4608" max="4608" width="2.54296875" style="595" customWidth="1"/>
    <col min="4609" max="4609" width="22.54296875" style="595" customWidth="1"/>
    <col min="4610" max="4610" width="5.81640625" style="595" customWidth="1"/>
    <col min="4611" max="4616" width="9.54296875" style="595" customWidth="1"/>
    <col min="4617" max="4617" width="10.54296875" style="595" customWidth="1"/>
    <col min="4618" max="4625" width="9.54296875" style="595" customWidth="1"/>
    <col min="4626" max="4626" width="10.54296875" style="595" customWidth="1"/>
    <col min="4627" max="4628" width="9.54296875" style="595" customWidth="1"/>
    <col min="4629" max="4629" width="10.54296875" style="595" customWidth="1"/>
    <col min="4630" max="4631" width="9.54296875" style="595" customWidth="1"/>
    <col min="4632" max="4632" width="9.453125" style="595" customWidth="1"/>
    <col min="4633" max="4633" width="10.453125" style="595" customWidth="1"/>
    <col min="4634" max="4861" width="10.54296875" style="595"/>
    <col min="4862" max="4862" width="1.54296875" style="595" customWidth="1"/>
    <col min="4863" max="4863" width="7.54296875" style="595" customWidth="1"/>
    <col min="4864" max="4864" width="2.54296875" style="595" customWidth="1"/>
    <col min="4865" max="4865" width="22.54296875" style="595" customWidth="1"/>
    <col min="4866" max="4866" width="5.81640625" style="595" customWidth="1"/>
    <col min="4867" max="4872" width="9.54296875" style="595" customWidth="1"/>
    <col min="4873" max="4873" width="10.54296875" style="595" customWidth="1"/>
    <col min="4874" max="4881" width="9.54296875" style="595" customWidth="1"/>
    <col min="4882" max="4882" width="10.54296875" style="595" customWidth="1"/>
    <col min="4883" max="4884" width="9.54296875" style="595" customWidth="1"/>
    <col min="4885" max="4885" width="10.54296875" style="595" customWidth="1"/>
    <col min="4886" max="4887" width="9.54296875" style="595" customWidth="1"/>
    <col min="4888" max="4888" width="9.453125" style="595" customWidth="1"/>
    <col min="4889" max="4889" width="10.453125" style="595" customWidth="1"/>
    <col min="4890" max="5117" width="10.54296875" style="595"/>
    <col min="5118" max="5118" width="1.54296875" style="595" customWidth="1"/>
    <col min="5119" max="5119" width="7.54296875" style="595" customWidth="1"/>
    <col min="5120" max="5120" width="2.54296875" style="595" customWidth="1"/>
    <col min="5121" max="5121" width="22.54296875" style="595" customWidth="1"/>
    <col min="5122" max="5122" width="5.81640625" style="595" customWidth="1"/>
    <col min="5123" max="5128" width="9.54296875" style="595" customWidth="1"/>
    <col min="5129" max="5129" width="10.54296875" style="595" customWidth="1"/>
    <col min="5130" max="5137" width="9.54296875" style="595" customWidth="1"/>
    <col min="5138" max="5138" width="10.54296875" style="595" customWidth="1"/>
    <col min="5139" max="5140" width="9.54296875" style="595" customWidth="1"/>
    <col min="5141" max="5141" width="10.54296875" style="595" customWidth="1"/>
    <col min="5142" max="5143" width="9.54296875" style="595" customWidth="1"/>
    <col min="5144" max="5144" width="9.453125" style="595" customWidth="1"/>
    <col min="5145" max="5145" width="10.453125" style="595" customWidth="1"/>
    <col min="5146" max="5373" width="10.54296875" style="595"/>
    <col min="5374" max="5374" width="1.54296875" style="595" customWidth="1"/>
    <col min="5375" max="5375" width="7.54296875" style="595" customWidth="1"/>
    <col min="5376" max="5376" width="2.54296875" style="595" customWidth="1"/>
    <col min="5377" max="5377" width="22.54296875" style="595" customWidth="1"/>
    <col min="5378" max="5378" width="5.81640625" style="595" customWidth="1"/>
    <col min="5379" max="5384" width="9.54296875" style="595" customWidth="1"/>
    <col min="5385" max="5385" width="10.54296875" style="595" customWidth="1"/>
    <col min="5386" max="5393" width="9.54296875" style="595" customWidth="1"/>
    <col min="5394" max="5394" width="10.54296875" style="595" customWidth="1"/>
    <col min="5395" max="5396" width="9.54296875" style="595" customWidth="1"/>
    <col min="5397" max="5397" width="10.54296875" style="595" customWidth="1"/>
    <col min="5398" max="5399" width="9.54296875" style="595" customWidth="1"/>
    <col min="5400" max="5400" width="9.453125" style="595" customWidth="1"/>
    <col min="5401" max="5401" width="10.453125" style="595" customWidth="1"/>
    <col min="5402" max="5629" width="10.54296875" style="595"/>
    <col min="5630" max="5630" width="1.54296875" style="595" customWidth="1"/>
    <col min="5631" max="5631" width="7.54296875" style="595" customWidth="1"/>
    <col min="5632" max="5632" width="2.54296875" style="595" customWidth="1"/>
    <col min="5633" max="5633" width="22.54296875" style="595" customWidth="1"/>
    <col min="5634" max="5634" width="5.81640625" style="595" customWidth="1"/>
    <col min="5635" max="5640" width="9.54296875" style="595" customWidth="1"/>
    <col min="5641" max="5641" width="10.54296875" style="595" customWidth="1"/>
    <col min="5642" max="5649" width="9.54296875" style="595" customWidth="1"/>
    <col min="5650" max="5650" width="10.54296875" style="595" customWidth="1"/>
    <col min="5651" max="5652" width="9.54296875" style="595" customWidth="1"/>
    <col min="5653" max="5653" width="10.54296875" style="595" customWidth="1"/>
    <col min="5654" max="5655" width="9.54296875" style="595" customWidth="1"/>
    <col min="5656" max="5656" width="9.453125" style="595" customWidth="1"/>
    <col min="5657" max="5657" width="10.453125" style="595" customWidth="1"/>
    <col min="5658" max="5885" width="10.54296875" style="595"/>
    <col min="5886" max="5886" width="1.54296875" style="595" customWidth="1"/>
    <col min="5887" max="5887" width="7.54296875" style="595" customWidth="1"/>
    <col min="5888" max="5888" width="2.54296875" style="595" customWidth="1"/>
    <col min="5889" max="5889" width="22.54296875" style="595" customWidth="1"/>
    <col min="5890" max="5890" width="5.81640625" style="595" customWidth="1"/>
    <col min="5891" max="5896" width="9.54296875" style="595" customWidth="1"/>
    <col min="5897" max="5897" width="10.54296875" style="595" customWidth="1"/>
    <col min="5898" max="5905" width="9.54296875" style="595" customWidth="1"/>
    <col min="5906" max="5906" width="10.54296875" style="595" customWidth="1"/>
    <col min="5907" max="5908" width="9.54296875" style="595" customWidth="1"/>
    <col min="5909" max="5909" width="10.54296875" style="595" customWidth="1"/>
    <col min="5910" max="5911" width="9.54296875" style="595" customWidth="1"/>
    <col min="5912" max="5912" width="9.453125" style="595" customWidth="1"/>
    <col min="5913" max="5913" width="10.453125" style="595" customWidth="1"/>
    <col min="5914" max="6141" width="10.54296875" style="595"/>
    <col min="6142" max="6142" width="1.54296875" style="595" customWidth="1"/>
    <col min="6143" max="6143" width="7.54296875" style="595" customWidth="1"/>
    <col min="6144" max="6144" width="2.54296875" style="595" customWidth="1"/>
    <col min="6145" max="6145" width="22.54296875" style="595" customWidth="1"/>
    <col min="6146" max="6146" width="5.81640625" style="595" customWidth="1"/>
    <col min="6147" max="6152" width="9.54296875" style="595" customWidth="1"/>
    <col min="6153" max="6153" width="10.54296875" style="595" customWidth="1"/>
    <col min="6154" max="6161" width="9.54296875" style="595" customWidth="1"/>
    <col min="6162" max="6162" width="10.54296875" style="595" customWidth="1"/>
    <col min="6163" max="6164" width="9.54296875" style="595" customWidth="1"/>
    <col min="6165" max="6165" width="10.54296875" style="595" customWidth="1"/>
    <col min="6166" max="6167" width="9.54296875" style="595" customWidth="1"/>
    <col min="6168" max="6168" width="9.453125" style="595" customWidth="1"/>
    <col min="6169" max="6169" width="10.453125" style="595" customWidth="1"/>
    <col min="6170" max="6397" width="10.54296875" style="595"/>
    <col min="6398" max="6398" width="1.54296875" style="595" customWidth="1"/>
    <col min="6399" max="6399" width="7.54296875" style="595" customWidth="1"/>
    <col min="6400" max="6400" width="2.54296875" style="595" customWidth="1"/>
    <col min="6401" max="6401" width="22.54296875" style="595" customWidth="1"/>
    <col min="6402" max="6402" width="5.81640625" style="595" customWidth="1"/>
    <col min="6403" max="6408" width="9.54296875" style="595" customWidth="1"/>
    <col min="6409" max="6409" width="10.54296875" style="595" customWidth="1"/>
    <col min="6410" max="6417" width="9.54296875" style="595" customWidth="1"/>
    <col min="6418" max="6418" width="10.54296875" style="595" customWidth="1"/>
    <col min="6419" max="6420" width="9.54296875" style="595" customWidth="1"/>
    <col min="6421" max="6421" width="10.54296875" style="595" customWidth="1"/>
    <col min="6422" max="6423" width="9.54296875" style="595" customWidth="1"/>
    <col min="6424" max="6424" width="9.453125" style="595" customWidth="1"/>
    <col min="6425" max="6425" width="10.453125" style="595" customWidth="1"/>
    <col min="6426" max="6653" width="10.54296875" style="595"/>
    <col min="6654" max="6654" width="1.54296875" style="595" customWidth="1"/>
    <col min="6655" max="6655" width="7.54296875" style="595" customWidth="1"/>
    <col min="6656" max="6656" width="2.54296875" style="595" customWidth="1"/>
    <col min="6657" max="6657" width="22.54296875" style="595" customWidth="1"/>
    <col min="6658" max="6658" width="5.81640625" style="595" customWidth="1"/>
    <col min="6659" max="6664" width="9.54296875" style="595" customWidth="1"/>
    <col min="6665" max="6665" width="10.54296875" style="595" customWidth="1"/>
    <col min="6666" max="6673" width="9.54296875" style="595" customWidth="1"/>
    <col min="6674" max="6674" width="10.54296875" style="595" customWidth="1"/>
    <col min="6675" max="6676" width="9.54296875" style="595" customWidth="1"/>
    <col min="6677" max="6677" width="10.54296875" style="595" customWidth="1"/>
    <col min="6678" max="6679" width="9.54296875" style="595" customWidth="1"/>
    <col min="6680" max="6680" width="9.453125" style="595" customWidth="1"/>
    <col min="6681" max="6681" width="10.453125" style="595" customWidth="1"/>
    <col min="6682" max="6909" width="10.54296875" style="595"/>
    <col min="6910" max="6910" width="1.54296875" style="595" customWidth="1"/>
    <col min="6911" max="6911" width="7.54296875" style="595" customWidth="1"/>
    <col min="6912" max="6912" width="2.54296875" style="595" customWidth="1"/>
    <col min="6913" max="6913" width="22.54296875" style="595" customWidth="1"/>
    <col min="6914" max="6914" width="5.81640625" style="595" customWidth="1"/>
    <col min="6915" max="6920" width="9.54296875" style="595" customWidth="1"/>
    <col min="6921" max="6921" width="10.54296875" style="595" customWidth="1"/>
    <col min="6922" max="6929" width="9.54296875" style="595" customWidth="1"/>
    <col min="6930" max="6930" width="10.54296875" style="595" customWidth="1"/>
    <col min="6931" max="6932" width="9.54296875" style="595" customWidth="1"/>
    <col min="6933" max="6933" width="10.54296875" style="595" customWidth="1"/>
    <col min="6934" max="6935" width="9.54296875" style="595" customWidth="1"/>
    <col min="6936" max="6936" width="9.453125" style="595" customWidth="1"/>
    <col min="6937" max="6937" width="10.453125" style="595" customWidth="1"/>
    <col min="6938" max="7165" width="10.54296875" style="595"/>
    <col min="7166" max="7166" width="1.54296875" style="595" customWidth="1"/>
    <col min="7167" max="7167" width="7.54296875" style="595" customWidth="1"/>
    <col min="7168" max="7168" width="2.54296875" style="595" customWidth="1"/>
    <col min="7169" max="7169" width="22.54296875" style="595" customWidth="1"/>
    <col min="7170" max="7170" width="5.81640625" style="595" customWidth="1"/>
    <col min="7171" max="7176" width="9.54296875" style="595" customWidth="1"/>
    <col min="7177" max="7177" width="10.54296875" style="595" customWidth="1"/>
    <col min="7178" max="7185" width="9.54296875" style="595" customWidth="1"/>
    <col min="7186" max="7186" width="10.54296875" style="595" customWidth="1"/>
    <col min="7187" max="7188" width="9.54296875" style="595" customWidth="1"/>
    <col min="7189" max="7189" width="10.54296875" style="595" customWidth="1"/>
    <col min="7190" max="7191" width="9.54296875" style="595" customWidth="1"/>
    <col min="7192" max="7192" width="9.453125" style="595" customWidth="1"/>
    <col min="7193" max="7193" width="10.453125" style="595" customWidth="1"/>
    <col min="7194" max="7421" width="10.54296875" style="595"/>
    <col min="7422" max="7422" width="1.54296875" style="595" customWidth="1"/>
    <col min="7423" max="7423" width="7.54296875" style="595" customWidth="1"/>
    <col min="7424" max="7424" width="2.54296875" style="595" customWidth="1"/>
    <col min="7425" max="7425" width="22.54296875" style="595" customWidth="1"/>
    <col min="7426" max="7426" width="5.81640625" style="595" customWidth="1"/>
    <col min="7427" max="7432" width="9.54296875" style="595" customWidth="1"/>
    <col min="7433" max="7433" width="10.54296875" style="595" customWidth="1"/>
    <col min="7434" max="7441" width="9.54296875" style="595" customWidth="1"/>
    <col min="7442" max="7442" width="10.54296875" style="595" customWidth="1"/>
    <col min="7443" max="7444" width="9.54296875" style="595" customWidth="1"/>
    <col min="7445" max="7445" width="10.54296875" style="595" customWidth="1"/>
    <col min="7446" max="7447" width="9.54296875" style="595" customWidth="1"/>
    <col min="7448" max="7448" width="9.453125" style="595" customWidth="1"/>
    <col min="7449" max="7449" width="10.453125" style="595" customWidth="1"/>
    <col min="7450" max="7677" width="10.54296875" style="595"/>
    <col min="7678" max="7678" width="1.54296875" style="595" customWidth="1"/>
    <col min="7679" max="7679" width="7.54296875" style="595" customWidth="1"/>
    <col min="7680" max="7680" width="2.54296875" style="595" customWidth="1"/>
    <col min="7681" max="7681" width="22.54296875" style="595" customWidth="1"/>
    <col min="7682" max="7682" width="5.81640625" style="595" customWidth="1"/>
    <col min="7683" max="7688" width="9.54296875" style="595" customWidth="1"/>
    <col min="7689" max="7689" width="10.54296875" style="595" customWidth="1"/>
    <col min="7690" max="7697" width="9.54296875" style="595" customWidth="1"/>
    <col min="7698" max="7698" width="10.54296875" style="595" customWidth="1"/>
    <col min="7699" max="7700" width="9.54296875" style="595" customWidth="1"/>
    <col min="7701" max="7701" width="10.54296875" style="595" customWidth="1"/>
    <col min="7702" max="7703" width="9.54296875" style="595" customWidth="1"/>
    <col min="7704" max="7704" width="9.453125" style="595" customWidth="1"/>
    <col min="7705" max="7705" width="10.453125" style="595" customWidth="1"/>
    <col min="7706" max="7933" width="10.54296875" style="595"/>
    <col min="7934" max="7934" width="1.54296875" style="595" customWidth="1"/>
    <col min="7935" max="7935" width="7.54296875" style="595" customWidth="1"/>
    <col min="7936" max="7936" width="2.54296875" style="595" customWidth="1"/>
    <col min="7937" max="7937" width="22.54296875" style="595" customWidth="1"/>
    <col min="7938" max="7938" width="5.81640625" style="595" customWidth="1"/>
    <col min="7939" max="7944" width="9.54296875" style="595" customWidth="1"/>
    <col min="7945" max="7945" width="10.54296875" style="595" customWidth="1"/>
    <col min="7946" max="7953" width="9.54296875" style="595" customWidth="1"/>
    <col min="7954" max="7954" width="10.54296875" style="595" customWidth="1"/>
    <col min="7955" max="7956" width="9.54296875" style="595" customWidth="1"/>
    <col min="7957" max="7957" width="10.54296875" style="595" customWidth="1"/>
    <col min="7958" max="7959" width="9.54296875" style="595" customWidth="1"/>
    <col min="7960" max="7960" width="9.453125" style="595" customWidth="1"/>
    <col min="7961" max="7961" width="10.453125" style="595" customWidth="1"/>
    <col min="7962" max="8189" width="10.54296875" style="595"/>
    <col min="8190" max="8190" width="1.54296875" style="595" customWidth="1"/>
    <col min="8191" max="8191" width="7.54296875" style="595" customWidth="1"/>
    <col min="8192" max="8192" width="2.54296875" style="595" customWidth="1"/>
    <col min="8193" max="8193" width="22.54296875" style="595" customWidth="1"/>
    <col min="8194" max="8194" width="5.81640625" style="595" customWidth="1"/>
    <col min="8195" max="8200" width="9.54296875" style="595" customWidth="1"/>
    <col min="8201" max="8201" width="10.54296875" style="595" customWidth="1"/>
    <col min="8202" max="8209" width="9.54296875" style="595" customWidth="1"/>
    <col min="8210" max="8210" width="10.54296875" style="595" customWidth="1"/>
    <col min="8211" max="8212" width="9.54296875" style="595" customWidth="1"/>
    <col min="8213" max="8213" width="10.54296875" style="595" customWidth="1"/>
    <col min="8214" max="8215" width="9.54296875" style="595" customWidth="1"/>
    <col min="8216" max="8216" width="9.453125" style="595" customWidth="1"/>
    <col min="8217" max="8217" width="10.453125" style="595" customWidth="1"/>
    <col min="8218" max="8445" width="10.54296875" style="595"/>
    <col min="8446" max="8446" width="1.54296875" style="595" customWidth="1"/>
    <col min="8447" max="8447" width="7.54296875" style="595" customWidth="1"/>
    <col min="8448" max="8448" width="2.54296875" style="595" customWidth="1"/>
    <col min="8449" max="8449" width="22.54296875" style="595" customWidth="1"/>
    <col min="8450" max="8450" width="5.81640625" style="595" customWidth="1"/>
    <col min="8451" max="8456" width="9.54296875" style="595" customWidth="1"/>
    <col min="8457" max="8457" width="10.54296875" style="595" customWidth="1"/>
    <col min="8458" max="8465" width="9.54296875" style="595" customWidth="1"/>
    <col min="8466" max="8466" width="10.54296875" style="595" customWidth="1"/>
    <col min="8467" max="8468" width="9.54296875" style="595" customWidth="1"/>
    <col min="8469" max="8469" width="10.54296875" style="595" customWidth="1"/>
    <col min="8470" max="8471" width="9.54296875" style="595" customWidth="1"/>
    <col min="8472" max="8472" width="9.453125" style="595" customWidth="1"/>
    <col min="8473" max="8473" width="10.453125" style="595" customWidth="1"/>
    <col min="8474" max="8701" width="10.54296875" style="595"/>
    <col min="8702" max="8702" width="1.54296875" style="595" customWidth="1"/>
    <col min="8703" max="8703" width="7.54296875" style="595" customWidth="1"/>
    <col min="8704" max="8704" width="2.54296875" style="595" customWidth="1"/>
    <col min="8705" max="8705" width="22.54296875" style="595" customWidth="1"/>
    <col min="8706" max="8706" width="5.81640625" style="595" customWidth="1"/>
    <col min="8707" max="8712" width="9.54296875" style="595" customWidth="1"/>
    <col min="8713" max="8713" width="10.54296875" style="595" customWidth="1"/>
    <col min="8714" max="8721" width="9.54296875" style="595" customWidth="1"/>
    <col min="8722" max="8722" width="10.54296875" style="595" customWidth="1"/>
    <col min="8723" max="8724" width="9.54296875" style="595" customWidth="1"/>
    <col min="8725" max="8725" width="10.54296875" style="595" customWidth="1"/>
    <col min="8726" max="8727" width="9.54296875" style="595" customWidth="1"/>
    <col min="8728" max="8728" width="9.453125" style="595" customWidth="1"/>
    <col min="8729" max="8729" width="10.453125" style="595" customWidth="1"/>
    <col min="8730" max="8957" width="10.54296875" style="595"/>
    <col min="8958" max="8958" width="1.54296875" style="595" customWidth="1"/>
    <col min="8959" max="8959" width="7.54296875" style="595" customWidth="1"/>
    <col min="8960" max="8960" width="2.54296875" style="595" customWidth="1"/>
    <col min="8961" max="8961" width="22.54296875" style="595" customWidth="1"/>
    <col min="8962" max="8962" width="5.81640625" style="595" customWidth="1"/>
    <col min="8963" max="8968" width="9.54296875" style="595" customWidth="1"/>
    <col min="8969" max="8969" width="10.54296875" style="595" customWidth="1"/>
    <col min="8970" max="8977" width="9.54296875" style="595" customWidth="1"/>
    <col min="8978" max="8978" width="10.54296875" style="595" customWidth="1"/>
    <col min="8979" max="8980" width="9.54296875" style="595" customWidth="1"/>
    <col min="8981" max="8981" width="10.54296875" style="595" customWidth="1"/>
    <col min="8982" max="8983" width="9.54296875" style="595" customWidth="1"/>
    <col min="8984" max="8984" width="9.453125" style="595" customWidth="1"/>
    <col min="8985" max="8985" width="10.453125" style="595" customWidth="1"/>
    <col min="8986" max="9213" width="10.54296875" style="595"/>
    <col min="9214" max="9214" width="1.54296875" style="595" customWidth="1"/>
    <col min="9215" max="9215" width="7.54296875" style="595" customWidth="1"/>
    <col min="9216" max="9216" width="2.54296875" style="595" customWidth="1"/>
    <col min="9217" max="9217" width="22.54296875" style="595" customWidth="1"/>
    <col min="9218" max="9218" width="5.81640625" style="595" customWidth="1"/>
    <col min="9219" max="9224" width="9.54296875" style="595" customWidth="1"/>
    <col min="9225" max="9225" width="10.54296875" style="595" customWidth="1"/>
    <col min="9226" max="9233" width="9.54296875" style="595" customWidth="1"/>
    <col min="9234" max="9234" width="10.54296875" style="595" customWidth="1"/>
    <col min="9235" max="9236" width="9.54296875" style="595" customWidth="1"/>
    <col min="9237" max="9237" width="10.54296875" style="595" customWidth="1"/>
    <col min="9238" max="9239" width="9.54296875" style="595" customWidth="1"/>
    <col min="9240" max="9240" width="9.453125" style="595" customWidth="1"/>
    <col min="9241" max="9241" width="10.453125" style="595" customWidth="1"/>
    <col min="9242" max="9469" width="10.54296875" style="595"/>
    <col min="9470" max="9470" width="1.54296875" style="595" customWidth="1"/>
    <col min="9471" max="9471" width="7.54296875" style="595" customWidth="1"/>
    <col min="9472" max="9472" width="2.54296875" style="595" customWidth="1"/>
    <col min="9473" max="9473" width="22.54296875" style="595" customWidth="1"/>
    <col min="9474" max="9474" width="5.81640625" style="595" customWidth="1"/>
    <col min="9475" max="9480" width="9.54296875" style="595" customWidth="1"/>
    <col min="9481" max="9481" width="10.54296875" style="595" customWidth="1"/>
    <col min="9482" max="9489" width="9.54296875" style="595" customWidth="1"/>
    <col min="9490" max="9490" width="10.54296875" style="595" customWidth="1"/>
    <col min="9491" max="9492" width="9.54296875" style="595" customWidth="1"/>
    <col min="9493" max="9493" width="10.54296875" style="595" customWidth="1"/>
    <col min="9494" max="9495" width="9.54296875" style="595" customWidth="1"/>
    <col min="9496" max="9496" width="9.453125" style="595" customWidth="1"/>
    <col min="9497" max="9497" width="10.453125" style="595" customWidth="1"/>
    <col min="9498" max="9725" width="10.54296875" style="595"/>
    <col min="9726" max="9726" width="1.54296875" style="595" customWidth="1"/>
    <col min="9727" max="9727" width="7.54296875" style="595" customWidth="1"/>
    <col min="9728" max="9728" width="2.54296875" style="595" customWidth="1"/>
    <col min="9729" max="9729" width="22.54296875" style="595" customWidth="1"/>
    <col min="9730" max="9730" width="5.81640625" style="595" customWidth="1"/>
    <col min="9731" max="9736" width="9.54296875" style="595" customWidth="1"/>
    <col min="9737" max="9737" width="10.54296875" style="595" customWidth="1"/>
    <col min="9738" max="9745" width="9.54296875" style="595" customWidth="1"/>
    <col min="9746" max="9746" width="10.54296875" style="595" customWidth="1"/>
    <col min="9747" max="9748" width="9.54296875" style="595" customWidth="1"/>
    <col min="9749" max="9749" width="10.54296875" style="595" customWidth="1"/>
    <col min="9750" max="9751" width="9.54296875" style="595" customWidth="1"/>
    <col min="9752" max="9752" width="9.453125" style="595" customWidth="1"/>
    <col min="9753" max="9753" width="10.453125" style="595" customWidth="1"/>
    <col min="9754" max="9981" width="10.54296875" style="595"/>
    <col min="9982" max="9982" width="1.54296875" style="595" customWidth="1"/>
    <col min="9983" max="9983" width="7.54296875" style="595" customWidth="1"/>
    <col min="9984" max="9984" width="2.54296875" style="595" customWidth="1"/>
    <col min="9985" max="9985" width="22.54296875" style="595" customWidth="1"/>
    <col min="9986" max="9986" width="5.81640625" style="595" customWidth="1"/>
    <col min="9987" max="9992" width="9.54296875" style="595" customWidth="1"/>
    <col min="9993" max="9993" width="10.54296875" style="595" customWidth="1"/>
    <col min="9994" max="10001" width="9.54296875" style="595" customWidth="1"/>
    <col min="10002" max="10002" width="10.54296875" style="595" customWidth="1"/>
    <col min="10003" max="10004" width="9.54296875" style="595" customWidth="1"/>
    <col min="10005" max="10005" width="10.54296875" style="595" customWidth="1"/>
    <col min="10006" max="10007" width="9.54296875" style="595" customWidth="1"/>
    <col min="10008" max="10008" width="9.453125" style="595" customWidth="1"/>
    <col min="10009" max="10009" width="10.453125" style="595" customWidth="1"/>
    <col min="10010" max="10237" width="10.54296875" style="595"/>
    <col min="10238" max="10238" width="1.54296875" style="595" customWidth="1"/>
    <col min="10239" max="10239" width="7.54296875" style="595" customWidth="1"/>
    <col min="10240" max="10240" width="2.54296875" style="595" customWidth="1"/>
    <col min="10241" max="10241" width="22.54296875" style="595" customWidth="1"/>
    <col min="10242" max="10242" width="5.81640625" style="595" customWidth="1"/>
    <col min="10243" max="10248" width="9.54296875" style="595" customWidth="1"/>
    <col min="10249" max="10249" width="10.54296875" style="595" customWidth="1"/>
    <col min="10250" max="10257" width="9.54296875" style="595" customWidth="1"/>
    <col min="10258" max="10258" width="10.54296875" style="595" customWidth="1"/>
    <col min="10259" max="10260" width="9.54296875" style="595" customWidth="1"/>
    <col min="10261" max="10261" width="10.54296875" style="595" customWidth="1"/>
    <col min="10262" max="10263" width="9.54296875" style="595" customWidth="1"/>
    <col min="10264" max="10264" width="9.453125" style="595" customWidth="1"/>
    <col min="10265" max="10265" width="10.453125" style="595" customWidth="1"/>
    <col min="10266" max="10493" width="10.54296875" style="595"/>
    <col min="10494" max="10494" width="1.54296875" style="595" customWidth="1"/>
    <col min="10495" max="10495" width="7.54296875" style="595" customWidth="1"/>
    <col min="10496" max="10496" width="2.54296875" style="595" customWidth="1"/>
    <col min="10497" max="10497" width="22.54296875" style="595" customWidth="1"/>
    <col min="10498" max="10498" width="5.81640625" style="595" customWidth="1"/>
    <col min="10499" max="10504" width="9.54296875" style="595" customWidth="1"/>
    <col min="10505" max="10505" width="10.54296875" style="595" customWidth="1"/>
    <col min="10506" max="10513" width="9.54296875" style="595" customWidth="1"/>
    <col min="10514" max="10514" width="10.54296875" style="595" customWidth="1"/>
    <col min="10515" max="10516" width="9.54296875" style="595" customWidth="1"/>
    <col min="10517" max="10517" width="10.54296875" style="595" customWidth="1"/>
    <col min="10518" max="10519" width="9.54296875" style="595" customWidth="1"/>
    <col min="10520" max="10520" width="9.453125" style="595" customWidth="1"/>
    <col min="10521" max="10521" width="10.453125" style="595" customWidth="1"/>
    <col min="10522" max="10749" width="10.54296875" style="595"/>
    <col min="10750" max="10750" width="1.54296875" style="595" customWidth="1"/>
    <col min="10751" max="10751" width="7.54296875" style="595" customWidth="1"/>
    <col min="10752" max="10752" width="2.54296875" style="595" customWidth="1"/>
    <col min="10753" max="10753" width="22.54296875" style="595" customWidth="1"/>
    <col min="10754" max="10754" width="5.81640625" style="595" customWidth="1"/>
    <col min="10755" max="10760" width="9.54296875" style="595" customWidth="1"/>
    <col min="10761" max="10761" width="10.54296875" style="595" customWidth="1"/>
    <col min="10762" max="10769" width="9.54296875" style="595" customWidth="1"/>
    <col min="10770" max="10770" width="10.54296875" style="595" customWidth="1"/>
    <col min="10771" max="10772" width="9.54296875" style="595" customWidth="1"/>
    <col min="10773" max="10773" width="10.54296875" style="595" customWidth="1"/>
    <col min="10774" max="10775" width="9.54296875" style="595" customWidth="1"/>
    <col min="10776" max="10776" width="9.453125" style="595" customWidth="1"/>
    <col min="10777" max="10777" width="10.453125" style="595" customWidth="1"/>
    <col min="10778" max="11005" width="10.54296875" style="595"/>
    <col min="11006" max="11006" width="1.54296875" style="595" customWidth="1"/>
    <col min="11007" max="11007" width="7.54296875" style="595" customWidth="1"/>
    <col min="11008" max="11008" width="2.54296875" style="595" customWidth="1"/>
    <col min="11009" max="11009" width="22.54296875" style="595" customWidth="1"/>
    <col min="11010" max="11010" width="5.81640625" style="595" customWidth="1"/>
    <col min="11011" max="11016" width="9.54296875" style="595" customWidth="1"/>
    <col min="11017" max="11017" width="10.54296875" style="595" customWidth="1"/>
    <col min="11018" max="11025" width="9.54296875" style="595" customWidth="1"/>
    <col min="11026" max="11026" width="10.54296875" style="595" customWidth="1"/>
    <col min="11027" max="11028" width="9.54296875" style="595" customWidth="1"/>
    <col min="11029" max="11029" width="10.54296875" style="595" customWidth="1"/>
    <col min="11030" max="11031" width="9.54296875" style="595" customWidth="1"/>
    <col min="11032" max="11032" width="9.453125" style="595" customWidth="1"/>
    <col min="11033" max="11033" width="10.453125" style="595" customWidth="1"/>
    <col min="11034" max="11261" width="10.54296875" style="595"/>
    <col min="11262" max="11262" width="1.54296875" style="595" customWidth="1"/>
    <col min="11263" max="11263" width="7.54296875" style="595" customWidth="1"/>
    <col min="11264" max="11264" width="2.54296875" style="595" customWidth="1"/>
    <col min="11265" max="11265" width="22.54296875" style="595" customWidth="1"/>
    <col min="11266" max="11266" width="5.81640625" style="595" customWidth="1"/>
    <col min="11267" max="11272" width="9.54296875" style="595" customWidth="1"/>
    <col min="11273" max="11273" width="10.54296875" style="595" customWidth="1"/>
    <col min="11274" max="11281" width="9.54296875" style="595" customWidth="1"/>
    <col min="11282" max="11282" width="10.54296875" style="595" customWidth="1"/>
    <col min="11283" max="11284" width="9.54296875" style="595" customWidth="1"/>
    <col min="11285" max="11285" width="10.54296875" style="595" customWidth="1"/>
    <col min="11286" max="11287" width="9.54296875" style="595" customWidth="1"/>
    <col min="11288" max="11288" width="9.453125" style="595" customWidth="1"/>
    <col min="11289" max="11289" width="10.453125" style="595" customWidth="1"/>
    <col min="11290" max="11517" width="10.54296875" style="595"/>
    <col min="11518" max="11518" width="1.54296875" style="595" customWidth="1"/>
    <col min="11519" max="11519" width="7.54296875" style="595" customWidth="1"/>
    <col min="11520" max="11520" width="2.54296875" style="595" customWidth="1"/>
    <col min="11521" max="11521" width="22.54296875" style="595" customWidth="1"/>
    <col min="11522" max="11522" width="5.81640625" style="595" customWidth="1"/>
    <col min="11523" max="11528" width="9.54296875" style="595" customWidth="1"/>
    <col min="11529" max="11529" width="10.54296875" style="595" customWidth="1"/>
    <col min="11530" max="11537" width="9.54296875" style="595" customWidth="1"/>
    <col min="11538" max="11538" width="10.54296875" style="595" customWidth="1"/>
    <col min="11539" max="11540" width="9.54296875" style="595" customWidth="1"/>
    <col min="11541" max="11541" width="10.54296875" style="595" customWidth="1"/>
    <col min="11542" max="11543" width="9.54296875" style="595" customWidth="1"/>
    <col min="11544" max="11544" width="9.453125" style="595" customWidth="1"/>
    <col min="11545" max="11545" width="10.453125" style="595" customWidth="1"/>
    <col min="11546" max="11773" width="10.54296875" style="595"/>
    <col min="11774" max="11774" width="1.54296875" style="595" customWidth="1"/>
    <col min="11775" max="11775" width="7.54296875" style="595" customWidth="1"/>
    <col min="11776" max="11776" width="2.54296875" style="595" customWidth="1"/>
    <col min="11777" max="11777" width="22.54296875" style="595" customWidth="1"/>
    <col min="11778" max="11778" width="5.81640625" style="595" customWidth="1"/>
    <col min="11779" max="11784" width="9.54296875" style="595" customWidth="1"/>
    <col min="11785" max="11785" width="10.54296875" style="595" customWidth="1"/>
    <col min="11786" max="11793" width="9.54296875" style="595" customWidth="1"/>
    <col min="11794" max="11794" width="10.54296875" style="595" customWidth="1"/>
    <col min="11795" max="11796" width="9.54296875" style="595" customWidth="1"/>
    <col min="11797" max="11797" width="10.54296875" style="595" customWidth="1"/>
    <col min="11798" max="11799" width="9.54296875" style="595" customWidth="1"/>
    <col min="11800" max="11800" width="9.453125" style="595" customWidth="1"/>
    <col min="11801" max="11801" width="10.453125" style="595" customWidth="1"/>
    <col min="11802" max="12029" width="10.54296875" style="595"/>
    <col min="12030" max="12030" width="1.54296875" style="595" customWidth="1"/>
    <col min="12031" max="12031" width="7.54296875" style="595" customWidth="1"/>
    <col min="12032" max="12032" width="2.54296875" style="595" customWidth="1"/>
    <col min="12033" max="12033" width="22.54296875" style="595" customWidth="1"/>
    <col min="12034" max="12034" width="5.81640625" style="595" customWidth="1"/>
    <col min="12035" max="12040" width="9.54296875" style="595" customWidth="1"/>
    <col min="12041" max="12041" width="10.54296875" style="595" customWidth="1"/>
    <col min="12042" max="12049" width="9.54296875" style="595" customWidth="1"/>
    <col min="12050" max="12050" width="10.54296875" style="595" customWidth="1"/>
    <col min="12051" max="12052" width="9.54296875" style="595" customWidth="1"/>
    <col min="12053" max="12053" width="10.54296875" style="595" customWidth="1"/>
    <col min="12054" max="12055" width="9.54296875" style="595" customWidth="1"/>
    <col min="12056" max="12056" width="9.453125" style="595" customWidth="1"/>
    <col min="12057" max="12057" width="10.453125" style="595" customWidth="1"/>
    <col min="12058" max="12285" width="10.54296875" style="595"/>
    <col min="12286" max="12286" width="1.54296875" style="595" customWidth="1"/>
    <col min="12287" max="12287" width="7.54296875" style="595" customWidth="1"/>
    <col min="12288" max="12288" width="2.54296875" style="595" customWidth="1"/>
    <col min="12289" max="12289" width="22.54296875" style="595" customWidth="1"/>
    <col min="12290" max="12290" width="5.81640625" style="595" customWidth="1"/>
    <col min="12291" max="12296" width="9.54296875" style="595" customWidth="1"/>
    <col min="12297" max="12297" width="10.54296875" style="595" customWidth="1"/>
    <col min="12298" max="12305" width="9.54296875" style="595" customWidth="1"/>
    <col min="12306" max="12306" width="10.54296875" style="595" customWidth="1"/>
    <col min="12307" max="12308" width="9.54296875" style="595" customWidth="1"/>
    <col min="12309" max="12309" width="10.54296875" style="595" customWidth="1"/>
    <col min="12310" max="12311" width="9.54296875" style="595" customWidth="1"/>
    <col min="12312" max="12312" width="9.453125" style="595" customWidth="1"/>
    <col min="12313" max="12313" width="10.453125" style="595" customWidth="1"/>
    <col min="12314" max="12541" width="10.54296875" style="595"/>
    <col min="12542" max="12542" width="1.54296875" style="595" customWidth="1"/>
    <col min="12543" max="12543" width="7.54296875" style="595" customWidth="1"/>
    <col min="12544" max="12544" width="2.54296875" style="595" customWidth="1"/>
    <col min="12545" max="12545" width="22.54296875" style="595" customWidth="1"/>
    <col min="12546" max="12546" width="5.81640625" style="595" customWidth="1"/>
    <col min="12547" max="12552" width="9.54296875" style="595" customWidth="1"/>
    <col min="12553" max="12553" width="10.54296875" style="595" customWidth="1"/>
    <col min="12554" max="12561" width="9.54296875" style="595" customWidth="1"/>
    <col min="12562" max="12562" width="10.54296875" style="595" customWidth="1"/>
    <col min="12563" max="12564" width="9.54296875" style="595" customWidth="1"/>
    <col min="12565" max="12565" width="10.54296875" style="595" customWidth="1"/>
    <col min="12566" max="12567" width="9.54296875" style="595" customWidth="1"/>
    <col min="12568" max="12568" width="9.453125" style="595" customWidth="1"/>
    <col min="12569" max="12569" width="10.453125" style="595" customWidth="1"/>
    <col min="12570" max="12797" width="10.54296875" style="595"/>
    <col min="12798" max="12798" width="1.54296875" style="595" customWidth="1"/>
    <col min="12799" max="12799" width="7.54296875" style="595" customWidth="1"/>
    <col min="12800" max="12800" width="2.54296875" style="595" customWidth="1"/>
    <col min="12801" max="12801" width="22.54296875" style="595" customWidth="1"/>
    <col min="12802" max="12802" width="5.81640625" style="595" customWidth="1"/>
    <col min="12803" max="12808" width="9.54296875" style="595" customWidth="1"/>
    <col min="12809" max="12809" width="10.54296875" style="595" customWidth="1"/>
    <col min="12810" max="12817" width="9.54296875" style="595" customWidth="1"/>
    <col min="12818" max="12818" width="10.54296875" style="595" customWidth="1"/>
    <col min="12819" max="12820" width="9.54296875" style="595" customWidth="1"/>
    <col min="12821" max="12821" width="10.54296875" style="595" customWidth="1"/>
    <col min="12822" max="12823" width="9.54296875" style="595" customWidth="1"/>
    <col min="12824" max="12824" width="9.453125" style="595" customWidth="1"/>
    <col min="12825" max="12825" width="10.453125" style="595" customWidth="1"/>
    <col min="12826" max="13053" width="10.54296875" style="595"/>
    <col min="13054" max="13054" width="1.54296875" style="595" customWidth="1"/>
    <col min="13055" max="13055" width="7.54296875" style="595" customWidth="1"/>
    <col min="13056" max="13056" width="2.54296875" style="595" customWidth="1"/>
    <col min="13057" max="13057" width="22.54296875" style="595" customWidth="1"/>
    <col min="13058" max="13058" width="5.81640625" style="595" customWidth="1"/>
    <col min="13059" max="13064" width="9.54296875" style="595" customWidth="1"/>
    <col min="13065" max="13065" width="10.54296875" style="595" customWidth="1"/>
    <col min="13066" max="13073" width="9.54296875" style="595" customWidth="1"/>
    <col min="13074" max="13074" width="10.54296875" style="595" customWidth="1"/>
    <col min="13075" max="13076" width="9.54296875" style="595" customWidth="1"/>
    <col min="13077" max="13077" width="10.54296875" style="595" customWidth="1"/>
    <col min="13078" max="13079" width="9.54296875" style="595" customWidth="1"/>
    <col min="13080" max="13080" width="9.453125" style="595" customWidth="1"/>
    <col min="13081" max="13081" width="10.453125" style="595" customWidth="1"/>
    <col min="13082" max="13309" width="10.54296875" style="595"/>
    <col min="13310" max="13310" width="1.54296875" style="595" customWidth="1"/>
    <col min="13311" max="13311" width="7.54296875" style="595" customWidth="1"/>
    <col min="13312" max="13312" width="2.54296875" style="595" customWidth="1"/>
    <col min="13313" max="13313" width="22.54296875" style="595" customWidth="1"/>
    <col min="13314" max="13314" width="5.81640625" style="595" customWidth="1"/>
    <col min="13315" max="13320" width="9.54296875" style="595" customWidth="1"/>
    <col min="13321" max="13321" width="10.54296875" style="595" customWidth="1"/>
    <col min="13322" max="13329" width="9.54296875" style="595" customWidth="1"/>
    <col min="13330" max="13330" width="10.54296875" style="595" customWidth="1"/>
    <col min="13331" max="13332" width="9.54296875" style="595" customWidth="1"/>
    <col min="13333" max="13333" width="10.54296875" style="595" customWidth="1"/>
    <col min="13334" max="13335" width="9.54296875" style="595" customWidth="1"/>
    <col min="13336" max="13336" width="9.453125" style="595" customWidth="1"/>
    <col min="13337" max="13337" width="10.453125" style="595" customWidth="1"/>
    <col min="13338" max="13565" width="10.54296875" style="595"/>
    <col min="13566" max="13566" width="1.54296875" style="595" customWidth="1"/>
    <col min="13567" max="13567" width="7.54296875" style="595" customWidth="1"/>
    <col min="13568" max="13568" width="2.54296875" style="595" customWidth="1"/>
    <col min="13569" max="13569" width="22.54296875" style="595" customWidth="1"/>
    <col min="13570" max="13570" width="5.81640625" style="595" customWidth="1"/>
    <col min="13571" max="13576" width="9.54296875" style="595" customWidth="1"/>
    <col min="13577" max="13577" width="10.54296875" style="595" customWidth="1"/>
    <col min="13578" max="13585" width="9.54296875" style="595" customWidth="1"/>
    <col min="13586" max="13586" width="10.54296875" style="595" customWidth="1"/>
    <col min="13587" max="13588" width="9.54296875" style="595" customWidth="1"/>
    <col min="13589" max="13589" width="10.54296875" style="595" customWidth="1"/>
    <col min="13590" max="13591" width="9.54296875" style="595" customWidth="1"/>
    <col min="13592" max="13592" width="9.453125" style="595" customWidth="1"/>
    <col min="13593" max="13593" width="10.453125" style="595" customWidth="1"/>
    <col min="13594" max="13821" width="10.54296875" style="595"/>
    <col min="13822" max="13822" width="1.54296875" style="595" customWidth="1"/>
    <col min="13823" max="13823" width="7.54296875" style="595" customWidth="1"/>
    <col min="13824" max="13824" width="2.54296875" style="595" customWidth="1"/>
    <col min="13825" max="13825" width="22.54296875" style="595" customWidth="1"/>
    <col min="13826" max="13826" width="5.81640625" style="595" customWidth="1"/>
    <col min="13827" max="13832" width="9.54296875" style="595" customWidth="1"/>
    <col min="13833" max="13833" width="10.54296875" style="595" customWidth="1"/>
    <col min="13834" max="13841" width="9.54296875" style="595" customWidth="1"/>
    <col min="13842" max="13842" width="10.54296875" style="595" customWidth="1"/>
    <col min="13843" max="13844" width="9.54296875" style="595" customWidth="1"/>
    <col min="13845" max="13845" width="10.54296875" style="595" customWidth="1"/>
    <col min="13846" max="13847" width="9.54296875" style="595" customWidth="1"/>
    <col min="13848" max="13848" width="9.453125" style="595" customWidth="1"/>
    <col min="13849" max="13849" width="10.453125" style="595" customWidth="1"/>
    <col min="13850" max="14077" width="10.54296875" style="595"/>
    <col min="14078" max="14078" width="1.54296875" style="595" customWidth="1"/>
    <col min="14079" max="14079" width="7.54296875" style="595" customWidth="1"/>
    <col min="14080" max="14080" width="2.54296875" style="595" customWidth="1"/>
    <col min="14081" max="14081" width="22.54296875" style="595" customWidth="1"/>
    <col min="14082" max="14082" width="5.81640625" style="595" customWidth="1"/>
    <col min="14083" max="14088" width="9.54296875" style="595" customWidth="1"/>
    <col min="14089" max="14089" width="10.54296875" style="595" customWidth="1"/>
    <col min="14090" max="14097" width="9.54296875" style="595" customWidth="1"/>
    <col min="14098" max="14098" width="10.54296875" style="595" customWidth="1"/>
    <col min="14099" max="14100" width="9.54296875" style="595" customWidth="1"/>
    <col min="14101" max="14101" width="10.54296875" style="595" customWidth="1"/>
    <col min="14102" max="14103" width="9.54296875" style="595" customWidth="1"/>
    <col min="14104" max="14104" width="9.453125" style="595" customWidth="1"/>
    <col min="14105" max="14105" width="10.453125" style="595" customWidth="1"/>
    <col min="14106" max="14333" width="10.54296875" style="595"/>
    <col min="14334" max="14334" width="1.54296875" style="595" customWidth="1"/>
    <col min="14335" max="14335" width="7.54296875" style="595" customWidth="1"/>
    <col min="14336" max="14336" width="2.54296875" style="595" customWidth="1"/>
    <col min="14337" max="14337" width="22.54296875" style="595" customWidth="1"/>
    <col min="14338" max="14338" width="5.81640625" style="595" customWidth="1"/>
    <col min="14339" max="14344" width="9.54296875" style="595" customWidth="1"/>
    <col min="14345" max="14345" width="10.54296875" style="595" customWidth="1"/>
    <col min="14346" max="14353" width="9.54296875" style="595" customWidth="1"/>
    <col min="14354" max="14354" width="10.54296875" style="595" customWidth="1"/>
    <col min="14355" max="14356" width="9.54296875" style="595" customWidth="1"/>
    <col min="14357" max="14357" width="10.54296875" style="595" customWidth="1"/>
    <col min="14358" max="14359" width="9.54296875" style="595" customWidth="1"/>
    <col min="14360" max="14360" width="9.453125" style="595" customWidth="1"/>
    <col min="14361" max="14361" width="10.453125" style="595" customWidth="1"/>
    <col min="14362" max="14589" width="10.54296875" style="595"/>
    <col min="14590" max="14590" width="1.54296875" style="595" customWidth="1"/>
    <col min="14591" max="14591" width="7.54296875" style="595" customWidth="1"/>
    <col min="14592" max="14592" width="2.54296875" style="595" customWidth="1"/>
    <col min="14593" max="14593" width="22.54296875" style="595" customWidth="1"/>
    <col min="14594" max="14594" width="5.81640625" style="595" customWidth="1"/>
    <col min="14595" max="14600" width="9.54296875" style="595" customWidth="1"/>
    <col min="14601" max="14601" width="10.54296875" style="595" customWidth="1"/>
    <col min="14602" max="14609" width="9.54296875" style="595" customWidth="1"/>
    <col min="14610" max="14610" width="10.54296875" style="595" customWidth="1"/>
    <col min="14611" max="14612" width="9.54296875" style="595" customWidth="1"/>
    <col min="14613" max="14613" width="10.54296875" style="595" customWidth="1"/>
    <col min="14614" max="14615" width="9.54296875" style="595" customWidth="1"/>
    <col min="14616" max="14616" width="9.453125" style="595" customWidth="1"/>
    <col min="14617" max="14617" width="10.453125" style="595" customWidth="1"/>
    <col min="14618" max="14845" width="10.54296875" style="595"/>
    <col min="14846" max="14846" width="1.54296875" style="595" customWidth="1"/>
    <col min="14847" max="14847" width="7.54296875" style="595" customWidth="1"/>
    <col min="14848" max="14848" width="2.54296875" style="595" customWidth="1"/>
    <col min="14849" max="14849" width="22.54296875" style="595" customWidth="1"/>
    <col min="14850" max="14850" width="5.81640625" style="595" customWidth="1"/>
    <col min="14851" max="14856" width="9.54296875" style="595" customWidth="1"/>
    <col min="14857" max="14857" width="10.54296875" style="595" customWidth="1"/>
    <col min="14858" max="14865" width="9.54296875" style="595" customWidth="1"/>
    <col min="14866" max="14866" width="10.54296875" style="595" customWidth="1"/>
    <col min="14867" max="14868" width="9.54296875" style="595" customWidth="1"/>
    <col min="14869" max="14869" width="10.54296875" style="595" customWidth="1"/>
    <col min="14870" max="14871" width="9.54296875" style="595" customWidth="1"/>
    <col min="14872" max="14872" width="9.453125" style="595" customWidth="1"/>
    <col min="14873" max="14873" width="10.453125" style="595" customWidth="1"/>
    <col min="14874" max="15101" width="10.54296875" style="595"/>
    <col min="15102" max="15102" width="1.54296875" style="595" customWidth="1"/>
    <col min="15103" max="15103" width="7.54296875" style="595" customWidth="1"/>
    <col min="15104" max="15104" width="2.54296875" style="595" customWidth="1"/>
    <col min="15105" max="15105" width="22.54296875" style="595" customWidth="1"/>
    <col min="15106" max="15106" width="5.81640625" style="595" customWidth="1"/>
    <col min="15107" max="15112" width="9.54296875" style="595" customWidth="1"/>
    <col min="15113" max="15113" width="10.54296875" style="595" customWidth="1"/>
    <col min="15114" max="15121" width="9.54296875" style="595" customWidth="1"/>
    <col min="15122" max="15122" width="10.54296875" style="595" customWidth="1"/>
    <col min="15123" max="15124" width="9.54296875" style="595" customWidth="1"/>
    <col min="15125" max="15125" width="10.54296875" style="595" customWidth="1"/>
    <col min="15126" max="15127" width="9.54296875" style="595" customWidth="1"/>
    <col min="15128" max="15128" width="9.453125" style="595" customWidth="1"/>
    <col min="15129" max="15129" width="10.453125" style="595" customWidth="1"/>
    <col min="15130" max="15357" width="10.54296875" style="595"/>
    <col min="15358" max="15358" width="1.54296875" style="595" customWidth="1"/>
    <col min="15359" max="15359" width="7.54296875" style="595" customWidth="1"/>
    <col min="15360" max="15360" width="2.54296875" style="595" customWidth="1"/>
    <col min="15361" max="15361" width="22.54296875" style="595" customWidth="1"/>
    <col min="15362" max="15362" width="5.81640625" style="595" customWidth="1"/>
    <col min="15363" max="15368" width="9.54296875" style="595" customWidth="1"/>
    <col min="15369" max="15369" width="10.54296875" style="595" customWidth="1"/>
    <col min="15370" max="15377" width="9.54296875" style="595" customWidth="1"/>
    <col min="15378" max="15378" width="10.54296875" style="595" customWidth="1"/>
    <col min="15379" max="15380" width="9.54296875" style="595" customWidth="1"/>
    <col min="15381" max="15381" width="10.54296875" style="595" customWidth="1"/>
    <col min="15382" max="15383" width="9.54296875" style="595" customWidth="1"/>
    <col min="15384" max="15384" width="9.453125" style="595" customWidth="1"/>
    <col min="15385" max="15385" width="10.453125" style="595" customWidth="1"/>
    <col min="15386" max="15613" width="10.54296875" style="595"/>
    <col min="15614" max="15614" width="1.54296875" style="595" customWidth="1"/>
    <col min="15615" max="15615" width="7.54296875" style="595" customWidth="1"/>
    <col min="15616" max="15616" width="2.54296875" style="595" customWidth="1"/>
    <col min="15617" max="15617" width="22.54296875" style="595" customWidth="1"/>
    <col min="15618" max="15618" width="5.81640625" style="595" customWidth="1"/>
    <col min="15619" max="15624" width="9.54296875" style="595" customWidth="1"/>
    <col min="15625" max="15625" width="10.54296875" style="595" customWidth="1"/>
    <col min="15626" max="15633" width="9.54296875" style="595" customWidth="1"/>
    <col min="15634" max="15634" width="10.54296875" style="595" customWidth="1"/>
    <col min="15635" max="15636" width="9.54296875" style="595" customWidth="1"/>
    <col min="15637" max="15637" width="10.54296875" style="595" customWidth="1"/>
    <col min="15638" max="15639" width="9.54296875" style="595" customWidth="1"/>
    <col min="15640" max="15640" width="9.453125" style="595" customWidth="1"/>
    <col min="15641" max="15641" width="10.453125" style="595" customWidth="1"/>
    <col min="15642" max="15869" width="10.54296875" style="595"/>
    <col min="15870" max="15870" width="1.54296875" style="595" customWidth="1"/>
    <col min="15871" max="15871" width="7.54296875" style="595" customWidth="1"/>
    <col min="15872" max="15872" width="2.54296875" style="595" customWidth="1"/>
    <col min="15873" max="15873" width="22.54296875" style="595" customWidth="1"/>
    <col min="15874" max="15874" width="5.81640625" style="595" customWidth="1"/>
    <col min="15875" max="15880" width="9.54296875" style="595" customWidth="1"/>
    <col min="15881" max="15881" width="10.54296875" style="595" customWidth="1"/>
    <col min="15882" max="15889" width="9.54296875" style="595" customWidth="1"/>
    <col min="15890" max="15890" width="10.54296875" style="595" customWidth="1"/>
    <col min="15891" max="15892" width="9.54296875" style="595" customWidth="1"/>
    <col min="15893" max="15893" width="10.54296875" style="595" customWidth="1"/>
    <col min="15894" max="15895" width="9.54296875" style="595" customWidth="1"/>
    <col min="15896" max="15896" width="9.453125" style="595" customWidth="1"/>
    <col min="15897" max="15897" width="10.453125" style="595" customWidth="1"/>
    <col min="15898" max="16125" width="10.54296875" style="595"/>
    <col min="16126" max="16126" width="1.54296875" style="595" customWidth="1"/>
    <col min="16127" max="16127" width="7.54296875" style="595" customWidth="1"/>
    <col min="16128" max="16128" width="2.54296875" style="595" customWidth="1"/>
    <col min="16129" max="16129" width="22.54296875" style="595" customWidth="1"/>
    <col min="16130" max="16130" width="5.81640625" style="595" customWidth="1"/>
    <col min="16131" max="16136" width="9.54296875" style="595" customWidth="1"/>
    <col min="16137" max="16137" width="10.54296875" style="595" customWidth="1"/>
    <col min="16138" max="16145" width="9.54296875" style="595" customWidth="1"/>
    <col min="16146" max="16146" width="10.54296875" style="595" customWidth="1"/>
    <col min="16147" max="16148" width="9.54296875" style="595" customWidth="1"/>
    <col min="16149" max="16149" width="10.54296875" style="595" customWidth="1"/>
    <col min="16150" max="16151" width="9.54296875" style="595" customWidth="1"/>
    <col min="16152" max="16152" width="9.453125" style="595" customWidth="1"/>
    <col min="16153" max="16153" width="10.453125" style="595" customWidth="1"/>
    <col min="16154" max="16384" width="10.54296875" style="595"/>
  </cols>
  <sheetData>
    <row r="1" spans="1:120" s="32" customFormat="1" ht="21">
      <c r="A1" s="28"/>
      <c r="B1" s="594" t="s">
        <v>933</v>
      </c>
      <c r="C1" s="594"/>
      <c r="D1" s="594"/>
      <c r="E1" s="594"/>
      <c r="F1" s="594"/>
      <c r="G1" s="594"/>
      <c r="H1" s="594"/>
      <c r="I1" s="594"/>
      <c r="J1" s="594"/>
      <c r="K1" s="594"/>
      <c r="L1" s="594"/>
      <c r="M1" s="594"/>
      <c r="N1" s="594"/>
      <c r="O1" s="594"/>
      <c r="P1" s="594"/>
      <c r="Q1" s="594"/>
      <c r="R1" s="594"/>
      <c r="S1" s="594"/>
      <c r="T1" s="594"/>
      <c r="U1" s="594"/>
      <c r="V1" s="594"/>
      <c r="W1" s="594"/>
      <c r="X1" s="594"/>
      <c r="Y1" s="594"/>
      <c r="Z1" s="30"/>
      <c r="AA1" s="31"/>
      <c r="AB1" s="31"/>
      <c r="AC1" s="31"/>
      <c r="AD1" s="31"/>
      <c r="AE1" s="31"/>
      <c r="AF1" s="31"/>
      <c r="AG1" s="31"/>
      <c r="AH1" s="31"/>
      <c r="AI1" s="31"/>
      <c r="AJ1" s="31"/>
      <c r="AK1" s="31"/>
      <c r="AL1" s="31"/>
      <c r="AN1" s="31"/>
      <c r="AO1" s="31"/>
      <c r="AP1" s="31"/>
      <c r="AQ1" s="31"/>
      <c r="AR1" s="31"/>
      <c r="AS1" s="31"/>
      <c r="AT1" s="31"/>
      <c r="AU1" s="33"/>
      <c r="AV1" s="33"/>
      <c r="AW1" s="33"/>
      <c r="AX1" s="33"/>
      <c r="AY1" s="33"/>
      <c r="AZ1" s="33"/>
      <c r="BA1" s="33"/>
      <c r="BB1" s="33"/>
      <c r="BC1" s="33"/>
      <c r="BD1" s="33"/>
      <c r="BE1" s="33"/>
      <c r="BF1" s="33"/>
      <c r="BG1" s="33"/>
      <c r="BH1" s="33"/>
      <c r="BI1" s="33"/>
      <c r="BJ1" s="33"/>
      <c r="BK1" s="33"/>
      <c r="BL1" s="33"/>
      <c r="BM1" s="33"/>
      <c r="BN1" s="33"/>
      <c r="BO1" s="33"/>
      <c r="BP1" s="33"/>
      <c r="BQ1" s="33"/>
      <c r="BR1" s="33"/>
      <c r="BS1" s="33"/>
      <c r="BT1" s="33"/>
      <c r="BU1" s="33"/>
      <c r="BV1" s="33"/>
      <c r="BW1" s="33"/>
      <c r="BX1" s="33"/>
      <c r="BY1" s="33"/>
      <c r="BZ1" s="33"/>
      <c r="CA1" s="33"/>
      <c r="CB1" s="33"/>
      <c r="CC1" s="33"/>
      <c r="CD1" s="33"/>
      <c r="CE1" s="33"/>
      <c r="CF1" s="33"/>
      <c r="CG1" s="33"/>
      <c r="CH1" s="33"/>
      <c r="CI1" s="33"/>
      <c r="CJ1" s="33"/>
      <c r="CK1" s="33"/>
      <c r="CL1" s="33"/>
      <c r="CM1" s="33"/>
      <c r="CN1" s="33"/>
      <c r="CO1" s="33"/>
      <c r="CP1" s="33"/>
      <c r="CQ1" s="33"/>
      <c r="CR1" s="33"/>
      <c r="CS1" s="33"/>
      <c r="CT1" s="33"/>
      <c r="CU1" s="33"/>
      <c r="CV1" s="33"/>
      <c r="CW1" s="33"/>
      <c r="CX1" s="33"/>
      <c r="CY1" s="33"/>
      <c r="CZ1" s="33"/>
      <c r="DA1" s="33"/>
      <c r="DB1" s="33"/>
      <c r="DC1" s="33"/>
      <c r="DD1" s="33"/>
      <c r="DE1" s="33"/>
      <c r="DF1" s="33"/>
      <c r="DG1" s="33"/>
      <c r="DH1" s="33"/>
      <c r="DI1" s="33"/>
      <c r="DJ1" s="33"/>
      <c r="DK1" s="33"/>
      <c r="DL1" s="33"/>
      <c r="DM1" s="33"/>
      <c r="DN1" s="33"/>
      <c r="DO1" s="33"/>
      <c r="DP1" s="34"/>
    </row>
    <row r="2" spans="1:120" ht="12.5" thickBot="1">
      <c r="B2" s="596" t="s">
        <v>394</v>
      </c>
      <c r="C2" s="597"/>
      <c r="D2" s="598" t="s">
        <v>270</v>
      </c>
      <c r="E2" s="599"/>
      <c r="F2" s="599" t="s">
        <v>392</v>
      </c>
      <c r="G2" s="600"/>
      <c r="H2" s="601"/>
      <c r="I2" s="601"/>
      <c r="J2" s="601"/>
      <c r="K2" s="601"/>
      <c r="L2" s="601"/>
      <c r="M2" s="601"/>
      <c r="N2" s="601"/>
      <c r="O2" s="601"/>
      <c r="P2" s="601"/>
      <c r="Q2" s="601"/>
      <c r="R2" s="601"/>
      <c r="S2" s="601"/>
      <c r="T2" s="601"/>
      <c r="U2" s="601"/>
      <c r="V2" s="601"/>
      <c r="W2" s="601"/>
      <c r="Y2" s="602" t="s">
        <v>931</v>
      </c>
    </row>
    <row r="3" spans="1:120" s="42" customFormat="1" ht="36.5" thickBot="1">
      <c r="A3" s="39"/>
      <c r="B3" s="603" t="s">
        <v>275</v>
      </c>
      <c r="C3" s="604" t="s">
        <v>276</v>
      </c>
      <c r="D3" s="604" t="s">
        <v>277</v>
      </c>
      <c r="E3" s="605" t="s">
        <v>278</v>
      </c>
      <c r="F3" s="606" t="s">
        <v>236</v>
      </c>
      <c r="G3" s="607" t="s">
        <v>256</v>
      </c>
      <c r="H3" s="607" t="s">
        <v>238</v>
      </c>
      <c r="I3" s="607" t="s">
        <v>239</v>
      </c>
      <c r="J3" s="607" t="s">
        <v>240</v>
      </c>
      <c r="K3" s="608" t="s">
        <v>279</v>
      </c>
      <c r="L3" s="607" t="s">
        <v>242</v>
      </c>
      <c r="M3" s="607" t="s">
        <v>243</v>
      </c>
      <c r="N3" s="607" t="s">
        <v>244</v>
      </c>
      <c r="O3" s="609" t="s">
        <v>280</v>
      </c>
      <c r="P3" s="609" t="s">
        <v>246</v>
      </c>
      <c r="Q3" s="610" t="s">
        <v>247</v>
      </c>
      <c r="R3" s="611" t="s">
        <v>248</v>
      </c>
      <c r="S3" s="612" t="s">
        <v>281</v>
      </c>
      <c r="T3" s="610" t="s">
        <v>250</v>
      </c>
      <c r="U3" s="610" t="s">
        <v>251</v>
      </c>
      <c r="V3" s="609" t="s">
        <v>282</v>
      </c>
      <c r="W3" s="610" t="s">
        <v>253</v>
      </c>
      <c r="X3" s="613" t="s">
        <v>254</v>
      </c>
      <c r="Y3" s="614" t="s">
        <v>255</v>
      </c>
      <c r="Z3" s="615"/>
      <c r="AA3" s="616"/>
      <c r="AB3" s="616"/>
      <c r="AC3" s="616"/>
      <c r="AD3" s="616"/>
      <c r="AE3" s="616"/>
      <c r="AF3" s="616"/>
      <c r="AG3" s="616"/>
      <c r="AH3" s="616"/>
      <c r="AI3" s="616"/>
      <c r="AJ3" s="616"/>
      <c r="AK3" s="616"/>
      <c r="AL3" s="616"/>
      <c r="AM3" s="616"/>
      <c r="AN3" s="616"/>
      <c r="AO3" s="616"/>
      <c r="AP3" s="616"/>
      <c r="AQ3" s="616"/>
      <c r="AR3" s="616"/>
      <c r="AS3" s="616"/>
      <c r="AT3" s="617"/>
      <c r="AU3" s="616"/>
      <c r="AV3" s="616"/>
      <c r="AW3" s="616"/>
      <c r="AX3" s="616"/>
      <c r="AY3" s="616"/>
      <c r="AZ3" s="616"/>
      <c r="BA3" s="616"/>
      <c r="BB3" s="616"/>
      <c r="BC3" s="616"/>
      <c r="BD3" s="616"/>
      <c r="BE3" s="616"/>
      <c r="BF3" s="616"/>
      <c r="BG3" s="616"/>
      <c r="BH3" s="616"/>
      <c r="BI3" s="616"/>
      <c r="BJ3" s="616"/>
      <c r="BK3" s="616"/>
      <c r="BL3" s="616"/>
      <c r="BM3" s="616"/>
      <c r="BN3" s="616"/>
      <c r="BO3" s="616"/>
      <c r="BP3" s="616"/>
      <c r="BQ3" s="616"/>
      <c r="BR3" s="616"/>
      <c r="BS3" s="616"/>
      <c r="BT3" s="616"/>
      <c r="BU3" s="616"/>
      <c r="BV3" s="616"/>
      <c r="BW3" s="616"/>
      <c r="BX3" s="616"/>
      <c r="BY3" s="616"/>
      <c r="BZ3" s="616"/>
      <c r="CA3" s="616"/>
      <c r="CB3" s="616"/>
      <c r="CC3" s="616"/>
      <c r="CD3" s="616"/>
      <c r="CF3" s="616"/>
      <c r="CG3" s="616"/>
      <c r="CH3" s="616"/>
      <c r="CI3" s="616"/>
      <c r="CJ3" s="616"/>
      <c r="CK3" s="616"/>
      <c r="CL3" s="616"/>
      <c r="CM3" s="616"/>
      <c r="CN3" s="616"/>
      <c r="CO3" s="616"/>
      <c r="CP3" s="616"/>
      <c r="CQ3" s="616"/>
      <c r="CR3" s="616"/>
      <c r="CS3" s="616"/>
      <c r="CT3" s="616"/>
      <c r="CU3" s="616"/>
      <c r="CV3" s="616"/>
      <c r="CW3" s="616"/>
      <c r="CX3" s="616"/>
      <c r="CY3" s="616"/>
      <c r="CZ3" s="616"/>
      <c r="DA3" s="616"/>
      <c r="DB3" s="616"/>
      <c r="DC3" s="616"/>
      <c r="DD3" s="616"/>
      <c r="DE3" s="616"/>
      <c r="DF3" s="616"/>
      <c r="DG3" s="616"/>
      <c r="DH3" s="616"/>
      <c r="DI3" s="616"/>
      <c r="DJ3" s="616"/>
      <c r="DK3" s="616"/>
      <c r="DL3" s="616"/>
      <c r="DN3" s="616"/>
      <c r="DO3" s="616"/>
    </row>
    <row r="4" spans="1:120" ht="13">
      <c r="B4" s="618" t="s">
        <v>848</v>
      </c>
      <c r="C4" s="619"/>
      <c r="D4" s="620" t="s">
        <v>849</v>
      </c>
      <c r="E4" s="621" t="s">
        <v>700</v>
      </c>
      <c r="F4" s="622">
        <f>COUNT('[4]26_京都府22:46_鹿児島県20'!F5)</f>
        <v>5</v>
      </c>
      <c r="G4" s="623">
        <f>COUNT('[4]26_京都府22:46_鹿児島県20'!G5)</f>
        <v>5</v>
      </c>
      <c r="H4" s="623">
        <f>COUNT('[4]26_京都府22:46_鹿児島県20'!H5)</f>
        <v>5</v>
      </c>
      <c r="I4" s="623">
        <f>COUNT('[4]26_京都府22:46_鹿児島県20'!I5)</f>
        <v>5</v>
      </c>
      <c r="J4" s="623">
        <f>COUNT('[4]26_京都府22:46_鹿児島県20'!J5)</f>
        <v>5</v>
      </c>
      <c r="K4" s="623">
        <f>COUNT('[4]26_京都府22:46_鹿児島県20'!K5)</f>
        <v>5</v>
      </c>
      <c r="L4" s="624">
        <f>COUNT('[4]26_京都府22:46_鹿児島県20'!L5)</f>
        <v>5</v>
      </c>
      <c r="M4" s="623">
        <f>COUNT('[4]26_京都府22:46_鹿児島県20'!M5)</f>
        <v>5</v>
      </c>
      <c r="N4" s="624">
        <f>COUNT('[4]26_京都府22:46_鹿児島県20'!N5)</f>
        <v>5</v>
      </c>
      <c r="O4" s="624">
        <f>COUNT('[4]26_京都府22:46_鹿児島県20'!O5)</f>
        <v>5</v>
      </c>
      <c r="P4" s="624">
        <f>COUNT('[4]26_京都府22:46_鹿児島県20'!P5)</f>
        <v>5</v>
      </c>
      <c r="Q4" s="623">
        <f>COUNT('[4]26_京都府22:46_鹿児島県20'!Q5)</f>
        <v>5</v>
      </c>
      <c r="R4" s="623">
        <f>COUNT('[4]26_京都府22:46_鹿児島県20'!R5)</f>
        <v>5</v>
      </c>
      <c r="S4" s="625">
        <f>COUNT('[4]26_京都府22:46_鹿児島県20'!S5)</f>
        <v>5</v>
      </c>
      <c r="T4" s="623">
        <f>COUNT('[4]26_京都府22:46_鹿児島県20'!T5)</f>
        <v>5</v>
      </c>
      <c r="U4" s="623">
        <f>COUNT('[4]26_京都府22:46_鹿児島県20'!U5)</f>
        <v>5</v>
      </c>
      <c r="V4" s="626">
        <f>COUNT('[4]26_京都府22:46_鹿児島県20'!V5)</f>
        <v>5</v>
      </c>
      <c r="W4" s="627">
        <f>COUNT('[4]26_京都府22:46_鹿児島県20'!W5)</f>
        <v>5</v>
      </c>
      <c r="X4" s="628">
        <f>COUNT('[4]26_京都府22:46_鹿児島県20'!X5)</f>
        <v>5</v>
      </c>
      <c r="Y4" s="629">
        <f>COUNT('[4]26_京都府22:46_鹿児島県20'!Y5)</f>
        <v>5</v>
      </c>
    </row>
    <row r="5" spans="1:120" ht="13.5" thickBot="1">
      <c r="B5" s="630"/>
      <c r="C5" s="631">
        <v>1</v>
      </c>
      <c r="D5" s="632" t="s">
        <v>145</v>
      </c>
      <c r="E5" s="633" t="s">
        <v>287</v>
      </c>
      <c r="F5" s="634">
        <f>COUNT('[4]26_京都府22:46_鹿児島県20'!F6)</f>
        <v>5</v>
      </c>
      <c r="G5" s="635">
        <f>COUNT('[4]26_京都府22:46_鹿児島県20'!G6)</f>
        <v>5</v>
      </c>
      <c r="H5" s="635">
        <f>COUNT('[4]26_京都府22:46_鹿児島県20'!H6)</f>
        <v>5</v>
      </c>
      <c r="I5" s="635">
        <f>COUNT('[4]26_京都府22:46_鹿児島県20'!I6)</f>
        <v>5</v>
      </c>
      <c r="J5" s="635">
        <f>COUNT('[4]26_京都府22:46_鹿児島県20'!J6)</f>
        <v>5</v>
      </c>
      <c r="K5" s="635">
        <f>COUNT('[4]26_京都府22:46_鹿児島県20'!K6)</f>
        <v>5</v>
      </c>
      <c r="L5" s="636">
        <f>COUNT('[4]26_京都府22:46_鹿児島県20'!L6)</f>
        <v>5</v>
      </c>
      <c r="M5" s="637">
        <f>COUNT('[4]26_京都府22:46_鹿児島県20'!M6)</f>
        <v>5</v>
      </c>
      <c r="N5" s="636">
        <f>COUNT('[4]26_京都府22:46_鹿児島県20'!N6)</f>
        <v>5</v>
      </c>
      <c r="O5" s="636">
        <f>COUNT('[4]26_京都府22:46_鹿児島県20'!O6)</f>
        <v>5</v>
      </c>
      <c r="P5" s="638">
        <f>COUNT('[4]26_京都府22:46_鹿児島県20'!P6)</f>
        <v>5</v>
      </c>
      <c r="Q5" s="635">
        <f>COUNT('[4]26_京都府22:46_鹿児島県20'!Q6)</f>
        <v>5</v>
      </c>
      <c r="R5" s="635">
        <f>COUNT('[4]26_京都府22:46_鹿児島県20'!R6)</f>
        <v>5</v>
      </c>
      <c r="S5" s="635">
        <f>COUNT('[4]26_京都府22:46_鹿児島県20'!S6)</f>
        <v>5</v>
      </c>
      <c r="T5" s="635">
        <f>COUNT('[4]26_京都府22:46_鹿児島県20'!T6)</f>
        <v>5</v>
      </c>
      <c r="U5" s="635">
        <f>COUNT('[4]26_京都府22:46_鹿児島県20'!U6)</f>
        <v>5</v>
      </c>
      <c r="V5" s="639">
        <f>COUNT('[4]26_京都府22:46_鹿児島県20'!V6)</f>
        <v>5</v>
      </c>
      <c r="W5" s="639">
        <f>COUNT('[4]26_京都府22:46_鹿児島県20'!W6)</f>
        <v>5</v>
      </c>
      <c r="X5" s="640">
        <f>COUNT('[4]26_京都府22:46_鹿児島県20'!X6)</f>
        <v>5</v>
      </c>
      <c r="Y5" s="641">
        <f>COUNT('[4]26_京都府22:46_鹿児島県20'!Y6)</f>
        <v>5</v>
      </c>
      <c r="Z5" s="601"/>
    </row>
    <row r="6" spans="1:120" ht="14" thickTop="1" thickBot="1">
      <c r="B6" s="630"/>
      <c r="C6" s="631">
        <v>2</v>
      </c>
      <c r="D6" s="642" t="s">
        <v>146</v>
      </c>
      <c r="E6" s="643" t="s">
        <v>288</v>
      </c>
      <c r="F6" s="634">
        <f>COUNT('[4]26_京都府22:46_鹿児島県20'!F7)</f>
        <v>5</v>
      </c>
      <c r="G6" s="635">
        <f>COUNT('[4]26_京都府22:46_鹿児島県20'!G7)</f>
        <v>5</v>
      </c>
      <c r="H6" s="635">
        <f>COUNT('[4]26_京都府22:46_鹿児島県20'!H7)</f>
        <v>5</v>
      </c>
      <c r="I6" s="635">
        <f>COUNT('[4]26_京都府22:46_鹿児島県20'!I7)</f>
        <v>5</v>
      </c>
      <c r="J6" s="635">
        <f>COUNT('[4]26_京都府22:46_鹿児島県20'!J7)</f>
        <v>5</v>
      </c>
      <c r="K6" s="635">
        <f>COUNT('[4]26_京都府22:46_鹿児島県20'!K7)</f>
        <v>5</v>
      </c>
      <c r="L6" s="638">
        <f>COUNT('[4]26_京都府22:46_鹿児島県20'!L7)</f>
        <v>5</v>
      </c>
      <c r="M6" s="637">
        <f>COUNT('[4]26_京都府22:46_鹿児島県20'!M7)</f>
        <v>5</v>
      </c>
      <c r="N6" s="638">
        <f>COUNT('[4]26_京都府22:46_鹿児島県20'!N7)</f>
        <v>5</v>
      </c>
      <c r="O6" s="638">
        <f>COUNT('[4]26_京都府22:46_鹿児島県20'!O7)</f>
        <v>5</v>
      </c>
      <c r="P6" s="638">
        <f>COUNT('[4]26_京都府22:46_鹿児島県20'!P7)</f>
        <v>5</v>
      </c>
      <c r="Q6" s="635">
        <f>COUNT('[4]26_京都府22:46_鹿児島県20'!Q7)</f>
        <v>5</v>
      </c>
      <c r="R6" s="635">
        <f>COUNT('[4]26_京都府22:46_鹿児島県20'!R7)</f>
        <v>5</v>
      </c>
      <c r="S6" s="635">
        <f>COUNT('[4]26_京都府22:46_鹿児島県20'!S7)</f>
        <v>5</v>
      </c>
      <c r="T6" s="635">
        <f>COUNT('[4]26_京都府22:46_鹿児島県20'!T7)</f>
        <v>5</v>
      </c>
      <c r="U6" s="644">
        <f>COUNT('[4]26_京都府22:46_鹿児島県20'!U7)</f>
        <v>5</v>
      </c>
      <c r="V6" s="645">
        <f>COUNT('[4]26_京都府22:46_鹿児島県20'!V7)</f>
        <v>5</v>
      </c>
      <c r="W6" s="645">
        <f>COUNT('[4]26_京都府22:46_鹿児島県20'!W7)</f>
        <v>5</v>
      </c>
      <c r="X6" s="646">
        <f>COUNT('[4]26_京都府22:46_鹿児島県20'!X7)</f>
        <v>5</v>
      </c>
      <c r="Y6" s="647">
        <f>COUNT('[4]26_京都府22:46_鹿児島県20'!Y7)</f>
        <v>5</v>
      </c>
      <c r="Z6" s="601"/>
    </row>
    <row r="7" spans="1:120" ht="13.5" thickTop="1">
      <c r="B7" s="648"/>
      <c r="C7" s="631">
        <v>3</v>
      </c>
      <c r="D7" s="649" t="s">
        <v>148</v>
      </c>
      <c r="E7" s="650"/>
      <c r="F7" s="634">
        <f>COUNT('[4]26_京都府22:46_鹿児島県20'!F8)</f>
        <v>5</v>
      </c>
      <c r="G7" s="635">
        <f>COUNT('[4]26_京都府22:46_鹿児島県20'!G8)</f>
        <v>5</v>
      </c>
      <c r="H7" s="635">
        <f>COUNT('[4]26_京都府22:46_鹿児島県20'!H8)</f>
        <v>5</v>
      </c>
      <c r="I7" s="635">
        <f>COUNT('[4]26_京都府22:46_鹿児島県20'!I8)</f>
        <v>5</v>
      </c>
      <c r="J7" s="635">
        <f>COUNT('[4]26_京都府22:46_鹿児島県20'!J8)</f>
        <v>5</v>
      </c>
      <c r="K7" s="635">
        <f>COUNT('[4]26_京都府22:46_鹿児島県20'!K8)</f>
        <v>5</v>
      </c>
      <c r="L7" s="638">
        <f>COUNT('[4]26_京都府22:46_鹿児島県20'!L8)</f>
        <v>5</v>
      </c>
      <c r="M7" s="637">
        <f>COUNT('[4]26_京都府22:46_鹿児島県20'!M8)</f>
        <v>5</v>
      </c>
      <c r="N7" s="638">
        <f>COUNT('[4]26_京都府22:46_鹿児島県20'!N8)</f>
        <v>5</v>
      </c>
      <c r="O7" s="638">
        <f>COUNT('[4]26_京都府22:46_鹿児島県20'!O8)</f>
        <v>5</v>
      </c>
      <c r="P7" s="638">
        <f>COUNT('[4]26_京都府22:46_鹿児島県20'!P8)</f>
        <v>5</v>
      </c>
      <c r="Q7" s="635">
        <f>COUNT('[4]26_京都府22:46_鹿児島県20'!Q8)</f>
        <v>5</v>
      </c>
      <c r="R7" s="635">
        <f>COUNT('[4]26_京都府22:46_鹿児島県20'!R8)</f>
        <v>5</v>
      </c>
      <c r="S7" s="635">
        <f>COUNT('[4]26_京都府22:46_鹿児島県20'!S8)</f>
        <v>5</v>
      </c>
      <c r="T7" s="635">
        <f>COUNT('[4]26_京都府22:46_鹿児島県20'!T8)</f>
        <v>5</v>
      </c>
      <c r="U7" s="635">
        <f>COUNT('[4]26_京都府22:46_鹿児島県20'!U8)</f>
        <v>5</v>
      </c>
      <c r="V7" s="651">
        <f>COUNT('[4]26_京都府22:46_鹿児島県20'!V8)</f>
        <v>5</v>
      </c>
      <c r="W7" s="651">
        <f>COUNT('[4]26_京都府22:46_鹿児島県20'!W8)</f>
        <v>5</v>
      </c>
      <c r="X7" s="640">
        <f>COUNT('[4]26_京都府22:46_鹿児島県20'!X8)</f>
        <v>5</v>
      </c>
      <c r="Y7" s="647">
        <f>COUNT('[4]26_京都府22:46_鹿児島県20'!Y8)</f>
        <v>5</v>
      </c>
      <c r="Z7" s="601"/>
    </row>
    <row r="8" spans="1:120" ht="13">
      <c r="B8" s="652" t="s">
        <v>851</v>
      </c>
      <c r="C8" s="653">
        <v>4</v>
      </c>
      <c r="D8" s="654" t="s">
        <v>147</v>
      </c>
      <c r="E8" s="655" t="s">
        <v>291</v>
      </c>
      <c r="F8" s="656">
        <f>COUNT('[4]26_京都府22:46_鹿児島県20'!F9)</f>
        <v>5</v>
      </c>
      <c r="G8" s="657">
        <f>COUNT('[4]26_京都府22:46_鹿児島県20'!G9)</f>
        <v>5</v>
      </c>
      <c r="H8" s="657">
        <f>COUNT('[4]26_京都府22:46_鹿児島県20'!H9)</f>
        <v>5</v>
      </c>
      <c r="I8" s="657">
        <f>COUNT('[4]26_京都府22:46_鹿児島県20'!I9)</f>
        <v>5</v>
      </c>
      <c r="J8" s="657">
        <f>COUNT('[4]26_京都府22:46_鹿児島県20'!J9)</f>
        <v>5</v>
      </c>
      <c r="K8" s="657">
        <f>COUNT('[4]26_京都府22:46_鹿児島県20'!K9)</f>
        <v>5</v>
      </c>
      <c r="L8" s="638">
        <f>COUNT('[4]26_京都府22:46_鹿児島県20'!L9)</f>
        <v>5</v>
      </c>
      <c r="M8" s="657">
        <f>COUNT('[4]26_京都府22:46_鹿児島県20'!M9)</f>
        <v>5</v>
      </c>
      <c r="N8" s="638">
        <f>COUNT('[4]26_京都府22:46_鹿児島県20'!N9)</f>
        <v>5</v>
      </c>
      <c r="O8" s="638">
        <f>COUNT('[4]26_京都府22:46_鹿児島県20'!O9)</f>
        <v>5</v>
      </c>
      <c r="P8" s="638">
        <f>COUNT('[4]26_京都府22:46_鹿児島県20'!P9)</f>
        <v>5</v>
      </c>
      <c r="Q8" s="657">
        <f>COUNT('[4]26_京都府22:46_鹿児島県20'!Q9)</f>
        <v>5</v>
      </c>
      <c r="R8" s="657">
        <f>COUNT('[4]26_京都府22:46_鹿児島県20'!R9)</f>
        <v>5</v>
      </c>
      <c r="S8" s="657">
        <f>COUNT('[4]26_京都府22:46_鹿児島県20'!S9)</f>
        <v>5</v>
      </c>
      <c r="T8" s="657">
        <f>COUNT('[4]26_京都府22:46_鹿児島県20'!T9)</f>
        <v>5</v>
      </c>
      <c r="U8" s="657">
        <f>COUNT('[4]26_京都府22:46_鹿児島県20'!U9)</f>
        <v>5</v>
      </c>
      <c r="V8" s="638">
        <f>COUNT('[4]26_京都府22:46_鹿児島県20'!V9)</f>
        <v>5</v>
      </c>
      <c r="W8" s="638">
        <f>COUNT('[4]26_京都府22:46_鹿児島県20'!W9)</f>
        <v>5</v>
      </c>
      <c r="X8" s="658">
        <f>COUNT('[4]26_京都府22:46_鹿児島県20'!X9)</f>
        <v>5</v>
      </c>
      <c r="Y8" s="659">
        <f>COUNT('[4]26_京都府22:46_鹿児島県20'!Y9)</f>
        <v>5</v>
      </c>
      <c r="Z8" s="601"/>
    </row>
    <row r="9" spans="1:120" ht="13">
      <c r="B9" s="660" t="s">
        <v>149</v>
      </c>
      <c r="C9" s="653"/>
      <c r="D9" s="654" t="s">
        <v>290</v>
      </c>
      <c r="E9" s="655" t="s">
        <v>295</v>
      </c>
      <c r="F9" s="656">
        <f>COUNT('[4]26_京都府22:46_鹿児島県20'!F10)</f>
        <v>5</v>
      </c>
      <c r="G9" s="657">
        <f>COUNT('[4]26_京都府22:46_鹿児島県20'!G10)</f>
        <v>5</v>
      </c>
      <c r="H9" s="657">
        <f>COUNT('[4]26_京都府22:46_鹿児島県20'!H10)</f>
        <v>5</v>
      </c>
      <c r="I9" s="657">
        <f>COUNT('[4]26_京都府22:46_鹿児島県20'!I10)</f>
        <v>5</v>
      </c>
      <c r="J9" s="657">
        <f>COUNT('[4]26_京都府22:46_鹿児島県20'!J10)</f>
        <v>5</v>
      </c>
      <c r="K9" s="657">
        <f>COUNT('[4]26_京都府22:46_鹿児島県20'!K10)</f>
        <v>5</v>
      </c>
      <c r="L9" s="636">
        <f>COUNT('[4]26_京都府22:46_鹿児島県20'!L10)</f>
        <v>5</v>
      </c>
      <c r="M9" s="657">
        <f>COUNT('[4]26_京都府22:46_鹿児島県20'!M10)</f>
        <v>5</v>
      </c>
      <c r="N9" s="636">
        <f>COUNT('[4]26_京都府22:46_鹿児島県20'!N10)</f>
        <v>5</v>
      </c>
      <c r="O9" s="636">
        <f>COUNT('[4]26_京都府22:46_鹿児島県20'!O10)</f>
        <v>5</v>
      </c>
      <c r="P9" s="638">
        <f>COUNT('[4]26_京都府22:46_鹿児島県20'!P10)</f>
        <v>5</v>
      </c>
      <c r="Q9" s="657">
        <f>COUNT('[4]26_京都府22:46_鹿児島県20'!Q10)</f>
        <v>5</v>
      </c>
      <c r="R9" s="657">
        <f>COUNT('[4]26_京都府22:46_鹿児島県20'!R10)</f>
        <v>5</v>
      </c>
      <c r="S9" s="657">
        <f>COUNT('[4]26_京都府22:46_鹿児島県20'!S10)</f>
        <v>5</v>
      </c>
      <c r="T9" s="657">
        <f>COUNT('[4]26_京都府22:46_鹿児島県20'!T10)</f>
        <v>5</v>
      </c>
      <c r="U9" s="657">
        <f>COUNT('[4]26_京都府22:46_鹿児島県20'!U10)</f>
        <v>5</v>
      </c>
      <c r="V9" s="636">
        <f>COUNT('[4]26_京都府22:46_鹿児島県20'!V10)</f>
        <v>5</v>
      </c>
      <c r="W9" s="636">
        <f>COUNT('[4]26_京都府22:46_鹿児島県20'!W10)</f>
        <v>5</v>
      </c>
      <c r="X9" s="658">
        <f>COUNT('[4]26_京都府22:46_鹿児島県20'!X10)</f>
        <v>5</v>
      </c>
      <c r="Y9" s="659">
        <f>COUNT('[4]26_京都府22:46_鹿児島県20'!Y10)</f>
        <v>5</v>
      </c>
      <c r="Z9" s="601"/>
    </row>
    <row r="10" spans="1:120" ht="13">
      <c r="B10" s="661"/>
      <c r="C10" s="631">
        <v>5</v>
      </c>
      <c r="D10" s="642" t="s">
        <v>149</v>
      </c>
      <c r="E10" s="662" t="s">
        <v>853</v>
      </c>
      <c r="F10" s="634">
        <f>COUNT('[4]26_京都府22:46_鹿児島県20'!F11)</f>
        <v>5</v>
      </c>
      <c r="G10" s="635">
        <f>COUNT('[4]26_京都府22:46_鹿児島県20'!G11)</f>
        <v>5</v>
      </c>
      <c r="H10" s="635">
        <f>COUNT('[4]26_京都府22:46_鹿児島県20'!H11)</f>
        <v>5</v>
      </c>
      <c r="I10" s="635">
        <f>COUNT('[4]26_京都府22:46_鹿児島県20'!I11)</f>
        <v>5</v>
      </c>
      <c r="J10" s="635">
        <f>COUNT('[4]26_京都府22:46_鹿児島県20'!J11)</f>
        <v>5</v>
      </c>
      <c r="K10" s="635">
        <f>COUNT('[4]26_京都府22:46_鹿児島県20'!K11)</f>
        <v>5</v>
      </c>
      <c r="L10" s="636">
        <f>COUNT('[4]26_京都府22:46_鹿児島県20'!L11)</f>
        <v>5</v>
      </c>
      <c r="M10" s="637">
        <f>COUNT('[4]26_京都府22:46_鹿児島県20'!M11)</f>
        <v>5</v>
      </c>
      <c r="N10" s="636">
        <f>COUNT('[4]26_京都府22:46_鹿児島県20'!N11)</f>
        <v>5</v>
      </c>
      <c r="O10" s="636">
        <f>COUNT('[4]26_京都府22:46_鹿児島県20'!O11)</f>
        <v>5</v>
      </c>
      <c r="P10" s="638">
        <f>COUNT('[4]26_京都府22:46_鹿児島県20'!P11)</f>
        <v>5</v>
      </c>
      <c r="Q10" s="635">
        <f>COUNT('[4]26_京都府22:46_鹿児島県20'!Q11)</f>
        <v>5</v>
      </c>
      <c r="R10" s="635">
        <f>COUNT('[4]26_京都府22:46_鹿児島県20'!R11)</f>
        <v>5</v>
      </c>
      <c r="S10" s="635">
        <f>COUNT('[4]26_京都府22:46_鹿児島県20'!S11)</f>
        <v>5</v>
      </c>
      <c r="T10" s="635">
        <f>COUNT('[4]26_京都府22:46_鹿児島県20'!T11)</f>
        <v>5</v>
      </c>
      <c r="U10" s="635">
        <f>COUNT('[4]26_京都府22:46_鹿児島県20'!U11)</f>
        <v>5</v>
      </c>
      <c r="V10" s="636">
        <f>COUNT('[4]26_京都府22:46_鹿児島県20'!V11)</f>
        <v>5</v>
      </c>
      <c r="W10" s="636">
        <f>COUNT('[4]26_京都府22:46_鹿児島県20'!W11)</f>
        <v>5</v>
      </c>
      <c r="X10" s="640">
        <f>COUNT('[4]26_京都府22:46_鹿児島県20'!X11)</f>
        <v>5</v>
      </c>
      <c r="Y10" s="647">
        <f>COUNT('[4]26_京都府22:46_鹿児島県20'!Y11)</f>
        <v>5</v>
      </c>
      <c r="Z10" s="601"/>
    </row>
    <row r="11" spans="1:120" ht="13">
      <c r="B11" s="663"/>
      <c r="C11" s="631">
        <v>6</v>
      </c>
      <c r="D11" s="642" t="s">
        <v>150</v>
      </c>
      <c r="E11" s="662" t="s">
        <v>854</v>
      </c>
      <c r="F11" s="634">
        <f>COUNT('[4]26_京都府22:46_鹿児島県20'!F12)</f>
        <v>5</v>
      </c>
      <c r="G11" s="635">
        <f>COUNT('[4]26_京都府22:46_鹿児島県20'!G12)</f>
        <v>5</v>
      </c>
      <c r="H11" s="635">
        <f>COUNT('[4]26_京都府22:46_鹿児島県20'!H12)</f>
        <v>5</v>
      </c>
      <c r="I11" s="635">
        <f>COUNT('[4]26_京都府22:46_鹿児島県20'!I12)</f>
        <v>5</v>
      </c>
      <c r="J11" s="635">
        <f>COUNT('[4]26_京都府22:46_鹿児島県20'!J12)</f>
        <v>5</v>
      </c>
      <c r="K11" s="635">
        <f>COUNT('[4]26_京都府22:46_鹿児島県20'!K12)</f>
        <v>5</v>
      </c>
      <c r="L11" s="636">
        <f>COUNT('[4]26_京都府22:46_鹿児島県20'!L12)</f>
        <v>5</v>
      </c>
      <c r="M11" s="637">
        <f>COUNT('[4]26_京都府22:46_鹿児島県20'!M12)</f>
        <v>5</v>
      </c>
      <c r="N11" s="636">
        <f>COUNT('[4]26_京都府22:46_鹿児島県20'!N12)</f>
        <v>5</v>
      </c>
      <c r="O11" s="636">
        <f>COUNT('[4]26_京都府22:46_鹿児島県20'!O12)</f>
        <v>5</v>
      </c>
      <c r="P11" s="638">
        <f>COUNT('[4]26_京都府22:46_鹿児島県20'!P12)</f>
        <v>5</v>
      </c>
      <c r="Q11" s="635">
        <f>COUNT('[4]26_京都府22:46_鹿児島県20'!Q12)</f>
        <v>5</v>
      </c>
      <c r="R11" s="635">
        <f>COUNT('[4]26_京都府22:46_鹿児島県20'!R12)</f>
        <v>5</v>
      </c>
      <c r="S11" s="635">
        <f>COUNT('[4]26_京都府22:46_鹿児島県20'!S12)</f>
        <v>5</v>
      </c>
      <c r="T11" s="635">
        <f>COUNT('[4]26_京都府22:46_鹿児島県20'!T12)</f>
        <v>5</v>
      </c>
      <c r="U11" s="635">
        <f>COUNT('[4]26_京都府22:46_鹿児島県20'!U12)</f>
        <v>5</v>
      </c>
      <c r="V11" s="636">
        <f>COUNT('[4]26_京都府22:46_鹿児島県20'!V12)</f>
        <v>5</v>
      </c>
      <c r="W11" s="636">
        <f>COUNT('[4]26_京都府22:46_鹿児島県20'!W12)</f>
        <v>5</v>
      </c>
      <c r="X11" s="640">
        <f>COUNT('[4]26_京都府22:46_鹿児島県20'!X12)</f>
        <v>5</v>
      </c>
      <c r="Y11" s="647">
        <f>COUNT('[4]26_京都府22:46_鹿児島県20'!Y12)</f>
        <v>5</v>
      </c>
      <c r="Z11" s="601"/>
    </row>
    <row r="12" spans="1:120" ht="13.5" thickBot="1">
      <c r="B12" s="652" t="s">
        <v>230</v>
      </c>
      <c r="C12" s="653">
        <v>7</v>
      </c>
      <c r="D12" s="654" t="s">
        <v>294</v>
      </c>
      <c r="E12" s="655" t="s">
        <v>296</v>
      </c>
      <c r="F12" s="664">
        <f>COUNT('[4]26_京都府22:46_鹿児島県20'!F13)</f>
        <v>5</v>
      </c>
      <c r="G12" s="657">
        <f>COUNT('[4]26_京都府22:46_鹿児島県20'!G13)</f>
        <v>5</v>
      </c>
      <c r="H12" s="657">
        <f>COUNT('[4]26_京都府22:46_鹿児島県20'!H13)</f>
        <v>5</v>
      </c>
      <c r="I12" s="657">
        <f>COUNT('[4]26_京都府22:46_鹿児島県20'!I13)</f>
        <v>5</v>
      </c>
      <c r="J12" s="657">
        <f>COUNT('[4]26_京都府22:46_鹿児島県20'!J13)</f>
        <v>5</v>
      </c>
      <c r="K12" s="657">
        <f>COUNT('[4]26_京都府22:46_鹿児島県20'!K13)</f>
        <v>5</v>
      </c>
      <c r="L12" s="639">
        <f>COUNT('[4]26_京都府22:46_鹿児島県20'!L13)</f>
        <v>5</v>
      </c>
      <c r="M12" s="665">
        <f>COUNT('[4]26_京都府22:46_鹿児島県20'!M13)</f>
        <v>5</v>
      </c>
      <c r="N12" s="639">
        <f>COUNT('[4]26_京都府22:46_鹿児島県20'!N13)</f>
        <v>5</v>
      </c>
      <c r="O12" s="636">
        <f>COUNT('[4]26_京都府22:46_鹿児島県20'!O13)</f>
        <v>5</v>
      </c>
      <c r="P12" s="638">
        <f>COUNT('[4]26_京都府22:46_鹿児島県20'!P13)</f>
        <v>5</v>
      </c>
      <c r="Q12" s="657">
        <f>COUNT('[4]26_京都府22:46_鹿児島県20'!Q13)</f>
        <v>5</v>
      </c>
      <c r="R12" s="657">
        <f>COUNT('[4]26_京都府22:46_鹿児島県20'!R13)</f>
        <v>5</v>
      </c>
      <c r="S12" s="657">
        <f>COUNT('[4]26_京都府22:46_鹿児島県20'!S13)</f>
        <v>5</v>
      </c>
      <c r="T12" s="657">
        <f>COUNT('[4]26_京都府22:46_鹿児島県20'!T13)</f>
        <v>5</v>
      </c>
      <c r="U12" s="657">
        <f>COUNT('[4]26_京都府22:46_鹿児島県20'!U13)</f>
        <v>5</v>
      </c>
      <c r="V12" s="636">
        <f>COUNT('[4]26_京都府22:46_鹿児島県20'!V13)</f>
        <v>5</v>
      </c>
      <c r="W12" s="636">
        <f>COUNT('[4]26_京都府22:46_鹿児島県20'!W13)</f>
        <v>5</v>
      </c>
      <c r="X12" s="658">
        <f>COUNT('[4]26_京都府22:46_鹿児島県20'!X13)</f>
        <v>5</v>
      </c>
      <c r="Y12" s="659">
        <f>COUNT('[4]26_京都府22:46_鹿児島県20'!Y13)</f>
        <v>5</v>
      </c>
      <c r="Z12" s="601"/>
    </row>
    <row r="13" spans="1:120" ht="14" thickTop="1" thickBot="1">
      <c r="B13" s="652" t="s">
        <v>152</v>
      </c>
      <c r="C13" s="653">
        <v>8</v>
      </c>
      <c r="D13" s="654" t="s">
        <v>152</v>
      </c>
      <c r="E13" s="655" t="s">
        <v>298</v>
      </c>
      <c r="F13" s="664">
        <f>COUNT('[4]26_京都府22:46_鹿児島県20'!F14)</f>
        <v>5</v>
      </c>
      <c r="G13" s="657">
        <f>COUNT('[4]26_京都府22:46_鹿児島県20'!G14)</f>
        <v>5</v>
      </c>
      <c r="H13" s="657">
        <f>COUNT('[4]26_京都府22:46_鹿児島県20'!H14)</f>
        <v>5</v>
      </c>
      <c r="I13" s="657">
        <f>COUNT('[4]26_京都府22:46_鹿児島県20'!I14)</f>
        <v>5</v>
      </c>
      <c r="J13" s="657">
        <f>COUNT('[4]26_京都府22:46_鹿児島県20'!J14)</f>
        <v>5</v>
      </c>
      <c r="K13" s="666">
        <f>COUNT('[4]26_京都府22:46_鹿児島県20'!K14)</f>
        <v>5</v>
      </c>
      <c r="L13" s="667">
        <f>COUNT('[4]26_京都府22:46_鹿児島県20'!L14)</f>
        <v>5</v>
      </c>
      <c r="M13" s="667">
        <f>COUNT('[4]26_京都府22:46_鹿児島県20'!M14)</f>
        <v>5</v>
      </c>
      <c r="N13" s="667">
        <f>COUNT('[4]26_京都府22:46_鹿児島県20'!N14)</f>
        <v>5</v>
      </c>
      <c r="O13" s="668">
        <f>COUNT('[4]26_京都府22:46_鹿児島県20'!O14)</f>
        <v>5</v>
      </c>
      <c r="P13" s="638">
        <f>COUNT('[4]26_京都府22:46_鹿児島県20'!P14)</f>
        <v>5</v>
      </c>
      <c r="Q13" s="657">
        <f>COUNT('[4]26_京都府22:46_鹿児島県20'!Q14)</f>
        <v>5</v>
      </c>
      <c r="R13" s="657">
        <f>COUNT('[4]26_京都府22:46_鹿児島県20'!R14)</f>
        <v>5</v>
      </c>
      <c r="S13" s="657">
        <f>COUNT('[4]26_京都府22:46_鹿児島県20'!S14)</f>
        <v>5</v>
      </c>
      <c r="T13" s="657">
        <f>COUNT('[4]26_京都府22:46_鹿児島県20'!T14)</f>
        <v>5</v>
      </c>
      <c r="U13" s="657">
        <f>COUNT('[4]26_京都府22:46_鹿児島県20'!U14)</f>
        <v>5</v>
      </c>
      <c r="V13" s="636">
        <f>COUNT('[4]26_京都府22:46_鹿児島県20'!V14)</f>
        <v>5</v>
      </c>
      <c r="W13" s="636">
        <f>COUNT('[4]26_京都府22:46_鹿児島県20'!W14)</f>
        <v>5</v>
      </c>
      <c r="X13" s="658">
        <f>COUNT('[4]26_京都府22:46_鹿児島県20'!X14)</f>
        <v>5</v>
      </c>
      <c r="Y13" s="659">
        <f>COUNT('[4]26_京都府22:46_鹿児島県20'!Y14)</f>
        <v>5</v>
      </c>
      <c r="Z13" s="601"/>
    </row>
    <row r="14" spans="1:120" ht="14" thickTop="1" thickBot="1">
      <c r="B14" s="652"/>
      <c r="C14" s="669"/>
      <c r="D14" s="670" t="s">
        <v>411</v>
      </c>
      <c r="E14" s="671" t="s">
        <v>715</v>
      </c>
      <c r="F14" s="672">
        <f>COUNT('[4]26_京都府22:46_鹿児島県20'!F15)</f>
        <v>5</v>
      </c>
      <c r="G14" s="673">
        <f>COUNT('[4]26_京都府22:46_鹿児島県20'!G15)</f>
        <v>5</v>
      </c>
      <c r="H14" s="673">
        <f>COUNT('[4]26_京都府22:46_鹿児島県20'!H15)</f>
        <v>5</v>
      </c>
      <c r="I14" s="673">
        <f>COUNT('[4]26_京都府22:46_鹿児島県20'!I15)</f>
        <v>5</v>
      </c>
      <c r="J14" s="673">
        <f>COUNT('[4]26_京都府22:46_鹿児島県20'!J15)</f>
        <v>5</v>
      </c>
      <c r="K14" s="673">
        <f>COUNT('[4]26_京都府22:46_鹿児島県20'!K15)</f>
        <v>5</v>
      </c>
      <c r="L14" s="674">
        <f>COUNT('[4]26_京都府22:46_鹿児島県20'!L15)</f>
        <v>5</v>
      </c>
      <c r="M14" s="673">
        <f>COUNT('[4]26_京都府22:46_鹿児島県20'!M15)</f>
        <v>5</v>
      </c>
      <c r="N14" s="674">
        <f>COUNT('[4]26_京都府22:46_鹿児島県20'!N15)</f>
        <v>5</v>
      </c>
      <c r="O14" s="675">
        <f>COUNT('[4]26_京都府22:46_鹿児島県20'!O15)</f>
        <v>5</v>
      </c>
      <c r="P14" s="675">
        <f>COUNT('[4]26_京都府22:46_鹿児島県20'!P15)</f>
        <v>5</v>
      </c>
      <c r="Q14" s="673">
        <f>COUNT('[4]26_京都府22:46_鹿児島県20'!Q15)</f>
        <v>5</v>
      </c>
      <c r="R14" s="673">
        <f>COUNT('[4]26_京都府22:46_鹿児島県20'!R15)</f>
        <v>5</v>
      </c>
      <c r="S14" s="673">
        <f>COUNT('[4]26_京都府22:46_鹿児島県20'!S15)</f>
        <v>5</v>
      </c>
      <c r="T14" s="673">
        <f>COUNT('[4]26_京都府22:46_鹿児島県20'!T15)</f>
        <v>5</v>
      </c>
      <c r="U14" s="673">
        <f>COUNT('[4]26_京都府22:46_鹿児島県20'!U15)</f>
        <v>5</v>
      </c>
      <c r="V14" s="636">
        <f>COUNT('[4]26_京都府22:46_鹿児島県20'!V15)</f>
        <v>5</v>
      </c>
      <c r="W14" s="636">
        <f>COUNT('[4]26_京都府22:46_鹿児島県20'!W15)</f>
        <v>5</v>
      </c>
      <c r="X14" s="676">
        <f>COUNT('[4]26_京都府22:46_鹿児島県20'!X15)</f>
        <v>5</v>
      </c>
      <c r="Y14" s="677">
        <f>COUNT('[4]26_京都府22:46_鹿児島県20'!Y15)</f>
        <v>5</v>
      </c>
      <c r="Z14" s="601"/>
    </row>
    <row r="15" spans="1:120" ht="14" thickTop="1" thickBot="1">
      <c r="B15" s="678"/>
      <c r="C15" s="631">
        <v>9</v>
      </c>
      <c r="D15" s="642" t="s">
        <v>154</v>
      </c>
      <c r="E15" s="662" t="s">
        <v>857</v>
      </c>
      <c r="F15" s="634">
        <f>COUNT('[4]26_京都府22:46_鹿児島県20'!F16)</f>
        <v>5</v>
      </c>
      <c r="G15" s="635">
        <f>COUNT('[4]26_京都府22:46_鹿児島県20'!G16)</f>
        <v>5</v>
      </c>
      <c r="H15" s="635">
        <f>COUNT('[4]26_京都府22:46_鹿児島県20'!H16)</f>
        <v>5</v>
      </c>
      <c r="I15" s="635">
        <f>COUNT('[4]26_京都府22:46_鹿児島県20'!I16)</f>
        <v>5</v>
      </c>
      <c r="J15" s="635">
        <f>COUNT('[4]26_京都府22:46_鹿児島県20'!J16)</f>
        <v>5</v>
      </c>
      <c r="K15" s="635">
        <f>COUNT('[4]26_京都府22:46_鹿児島県20'!K16)</f>
        <v>5</v>
      </c>
      <c r="L15" s="636">
        <f>COUNT('[4]26_京都府22:46_鹿児島県20'!L16)</f>
        <v>5</v>
      </c>
      <c r="M15" s="637">
        <f>COUNT('[4]26_京都府22:46_鹿児島県20'!M16)</f>
        <v>5</v>
      </c>
      <c r="N15" s="679">
        <f>COUNT('[4]26_京都府22:46_鹿児島県20'!N16)</f>
        <v>5</v>
      </c>
      <c r="O15" s="645">
        <f>COUNT('[4]26_京都府22:46_鹿児島県20'!O16)</f>
        <v>5</v>
      </c>
      <c r="P15" s="645">
        <f>COUNT('[4]26_京都府22:46_鹿児島県20'!P16)</f>
        <v>5</v>
      </c>
      <c r="Q15" s="680">
        <f>COUNT('[4]26_京都府22:46_鹿児島県20'!Q16)</f>
        <v>5</v>
      </c>
      <c r="R15" s="635">
        <f>COUNT('[4]26_京都府22:46_鹿児島県20'!R16)</f>
        <v>5</v>
      </c>
      <c r="S15" s="635">
        <f>COUNT('[4]26_京都府22:46_鹿児島県20'!S16)</f>
        <v>5</v>
      </c>
      <c r="T15" s="635">
        <f>COUNT('[4]26_京都府22:46_鹿児島県20'!T16)</f>
        <v>5</v>
      </c>
      <c r="U15" s="635">
        <f>COUNT('[4]26_京都府22:46_鹿児島県20'!U16)</f>
        <v>5</v>
      </c>
      <c r="V15" s="636">
        <f>COUNT('[4]26_京都府22:46_鹿児島県20'!V16)</f>
        <v>5</v>
      </c>
      <c r="W15" s="636">
        <f>COUNT('[4]26_京都府22:46_鹿児島県20'!W16)</f>
        <v>5</v>
      </c>
      <c r="X15" s="640">
        <f>COUNT('[4]26_京都府22:46_鹿児島県20'!X16)</f>
        <v>5</v>
      </c>
      <c r="Y15" s="647">
        <f>COUNT('[4]26_京都府22:46_鹿児島県20'!Y16)</f>
        <v>5</v>
      </c>
      <c r="Z15" s="601"/>
    </row>
    <row r="16" spans="1:120" ht="14" thickTop="1" thickBot="1">
      <c r="B16" s="678"/>
      <c r="C16" s="631">
        <v>10</v>
      </c>
      <c r="D16" s="642" t="s">
        <v>155</v>
      </c>
      <c r="E16" s="662" t="s">
        <v>858</v>
      </c>
      <c r="F16" s="634">
        <f>COUNT('[4]26_京都府22:46_鹿児島県20'!F17)</f>
        <v>5</v>
      </c>
      <c r="G16" s="635">
        <f>COUNT('[4]26_京都府22:46_鹿児島県20'!G17)</f>
        <v>5</v>
      </c>
      <c r="H16" s="635">
        <f>COUNT('[4]26_京都府22:46_鹿児島県20'!H17)</f>
        <v>5</v>
      </c>
      <c r="I16" s="635">
        <f>COUNT('[4]26_京都府22:46_鹿児島県20'!I17)</f>
        <v>5</v>
      </c>
      <c r="J16" s="635">
        <f>COUNT('[4]26_京都府22:46_鹿児島県20'!J17)</f>
        <v>5</v>
      </c>
      <c r="K16" s="635">
        <f>COUNT('[4]26_京都府22:46_鹿児島県20'!K17)</f>
        <v>5</v>
      </c>
      <c r="L16" s="636">
        <f>COUNT('[4]26_京都府22:46_鹿児島県20'!L17)</f>
        <v>5</v>
      </c>
      <c r="M16" s="637">
        <f>COUNT('[4]26_京都府22:46_鹿児島県20'!M17)</f>
        <v>5</v>
      </c>
      <c r="N16" s="681">
        <f>COUNT('[4]26_京都府22:46_鹿児島県20'!N17)</f>
        <v>5</v>
      </c>
      <c r="O16" s="645">
        <f>COUNT('[4]26_京都府22:46_鹿児島県20'!O17)</f>
        <v>5</v>
      </c>
      <c r="P16" s="682">
        <f>COUNT('[4]26_京都府22:46_鹿児島県20'!P17)</f>
        <v>5</v>
      </c>
      <c r="Q16" s="635">
        <f>COUNT('[4]26_京都府22:46_鹿児島県20'!Q17)</f>
        <v>5</v>
      </c>
      <c r="R16" s="635">
        <f>COUNT('[4]26_京都府22:46_鹿児島県20'!R17)</f>
        <v>5</v>
      </c>
      <c r="S16" s="635">
        <f>COUNT('[4]26_京都府22:46_鹿児島県20'!S17)</f>
        <v>5</v>
      </c>
      <c r="T16" s="635">
        <f>COUNT('[4]26_京都府22:46_鹿児島県20'!T17)</f>
        <v>5</v>
      </c>
      <c r="U16" s="635">
        <f>COUNT('[4]26_京都府22:46_鹿児島県20'!U17)</f>
        <v>5</v>
      </c>
      <c r="V16" s="636">
        <f>COUNT('[4]26_京都府22:46_鹿児島県20'!V17)</f>
        <v>5</v>
      </c>
      <c r="W16" s="636">
        <f>COUNT('[4]26_京都府22:46_鹿児島県20'!W17)</f>
        <v>5</v>
      </c>
      <c r="X16" s="640">
        <f>COUNT('[4]26_京都府22:46_鹿児島県20'!X17)</f>
        <v>5</v>
      </c>
      <c r="Y16" s="647">
        <f>COUNT('[4]26_京都府22:46_鹿児島県20'!Y17)</f>
        <v>5</v>
      </c>
      <c r="Z16" s="601"/>
    </row>
    <row r="17" spans="2:26" ht="14" thickTop="1" thickBot="1">
      <c r="B17" s="678"/>
      <c r="C17" s="631">
        <v>11</v>
      </c>
      <c r="D17" s="642" t="s">
        <v>156</v>
      </c>
      <c r="E17" s="662" t="s">
        <v>859</v>
      </c>
      <c r="F17" s="634">
        <f>COUNT('[4]26_京都府22:46_鹿児島県20'!F18)</f>
        <v>5</v>
      </c>
      <c r="G17" s="635">
        <f>COUNT('[4]26_京都府22:46_鹿児島県20'!G18)</f>
        <v>5</v>
      </c>
      <c r="H17" s="635">
        <f>COUNT('[4]26_京都府22:46_鹿児島県20'!H18)</f>
        <v>5</v>
      </c>
      <c r="I17" s="635">
        <f>COUNT('[4]26_京都府22:46_鹿児島県20'!I18)</f>
        <v>5</v>
      </c>
      <c r="J17" s="635">
        <f>COUNT('[4]26_京都府22:46_鹿児島県20'!J18)</f>
        <v>5</v>
      </c>
      <c r="K17" s="635">
        <f>COUNT('[4]26_京都府22:46_鹿児島県20'!K18)</f>
        <v>5</v>
      </c>
      <c r="L17" s="636">
        <f>COUNT('[4]26_京都府22:46_鹿児島県20'!L18)</f>
        <v>5</v>
      </c>
      <c r="M17" s="683">
        <f>COUNT('[4]26_京都府22:46_鹿児島県20'!M18)</f>
        <v>5</v>
      </c>
      <c r="N17" s="645">
        <f>COUNT('[4]26_京都府22:46_鹿児島県20'!N18)</f>
        <v>5</v>
      </c>
      <c r="O17" s="684">
        <f>COUNT('[4]26_京都府22:46_鹿児島県20'!O18)</f>
        <v>5</v>
      </c>
      <c r="P17" s="638">
        <f>COUNT('[4]26_京都府22:46_鹿児島県20'!P18)</f>
        <v>5</v>
      </c>
      <c r="Q17" s="635">
        <f>COUNT('[4]26_京都府22:46_鹿児島県20'!Q18)</f>
        <v>5</v>
      </c>
      <c r="R17" s="635">
        <f>COUNT('[4]26_京都府22:46_鹿児島県20'!R18)</f>
        <v>5</v>
      </c>
      <c r="S17" s="635">
        <f>COUNT('[4]26_京都府22:46_鹿児島県20'!S18)</f>
        <v>5</v>
      </c>
      <c r="T17" s="635">
        <f>COUNT('[4]26_京都府22:46_鹿児島県20'!T18)</f>
        <v>5</v>
      </c>
      <c r="U17" s="635">
        <f>COUNT('[4]26_京都府22:46_鹿児島県20'!U18)</f>
        <v>5</v>
      </c>
      <c r="V17" s="636">
        <f>COUNT('[4]26_京都府22:46_鹿児島県20'!V18)</f>
        <v>5</v>
      </c>
      <c r="W17" s="636">
        <f>COUNT('[4]26_京都府22:46_鹿児島県20'!W18)</f>
        <v>5</v>
      </c>
      <c r="X17" s="640">
        <f>COUNT('[4]26_京都府22:46_鹿児島県20'!X18)</f>
        <v>5</v>
      </c>
      <c r="Y17" s="647">
        <f>COUNT('[4]26_京都府22:46_鹿児島県20'!Y18)</f>
        <v>5</v>
      </c>
      <c r="Z17" s="601"/>
    </row>
    <row r="18" spans="2:26" ht="14" thickTop="1" thickBot="1">
      <c r="B18" s="678"/>
      <c r="C18" s="631">
        <v>12</v>
      </c>
      <c r="D18" s="642" t="s">
        <v>860</v>
      </c>
      <c r="E18" s="662" t="s">
        <v>861</v>
      </c>
      <c r="F18" s="634">
        <f>COUNT('[4]26_京都府22:46_鹿児島県20'!F19)</f>
        <v>5</v>
      </c>
      <c r="G18" s="635">
        <f>COUNT('[4]26_京都府22:46_鹿児島県20'!G19)</f>
        <v>5</v>
      </c>
      <c r="H18" s="635">
        <f>COUNT('[4]26_京都府22:46_鹿児島県20'!H19)</f>
        <v>5</v>
      </c>
      <c r="I18" s="635">
        <f>COUNT('[4]26_京都府22:46_鹿児島県20'!I19)</f>
        <v>5</v>
      </c>
      <c r="J18" s="635">
        <f>COUNT('[4]26_京都府22:46_鹿児島県20'!J19)</f>
        <v>5</v>
      </c>
      <c r="K18" s="635">
        <f>COUNT('[4]26_京都府22:46_鹿児島県20'!K19)</f>
        <v>5</v>
      </c>
      <c r="L18" s="636">
        <f>COUNT('[4]26_京都府22:46_鹿児島県20'!L19)</f>
        <v>5</v>
      </c>
      <c r="M18" s="665">
        <f>COUNT('[4]26_京都府22:46_鹿児島県20'!M19)</f>
        <v>5</v>
      </c>
      <c r="N18" s="685">
        <f>COUNT('[4]26_京都府22:46_鹿児島県20'!N19)</f>
        <v>5</v>
      </c>
      <c r="O18" s="636">
        <f>COUNT('[4]26_京都府22:46_鹿児島県20'!O19)</f>
        <v>5</v>
      </c>
      <c r="P18" s="638">
        <f>COUNT('[4]26_京都府22:46_鹿児島県20'!P19)</f>
        <v>5</v>
      </c>
      <c r="Q18" s="635">
        <f>COUNT('[4]26_京都府22:46_鹿児島県20'!Q19)</f>
        <v>5</v>
      </c>
      <c r="R18" s="635">
        <f>COUNT('[4]26_京都府22:46_鹿児島県20'!R19)</f>
        <v>5</v>
      </c>
      <c r="S18" s="635">
        <f>COUNT('[4]26_京都府22:46_鹿児島県20'!S19)</f>
        <v>5</v>
      </c>
      <c r="T18" s="635">
        <f>COUNT('[4]26_京都府22:46_鹿児島県20'!T19)</f>
        <v>5</v>
      </c>
      <c r="U18" s="635">
        <f>COUNT('[4]26_京都府22:46_鹿児島県20'!U19)</f>
        <v>5</v>
      </c>
      <c r="V18" s="636">
        <f>COUNT('[4]26_京都府22:46_鹿児島県20'!V19)</f>
        <v>5</v>
      </c>
      <c r="W18" s="636">
        <f>COUNT('[4]26_京都府22:46_鹿児島県20'!W19)</f>
        <v>5</v>
      </c>
      <c r="X18" s="640">
        <f>COUNT('[4]26_京都府22:46_鹿児島県20'!X19)</f>
        <v>5</v>
      </c>
      <c r="Y18" s="647">
        <f>COUNT('[4]26_京都府22:46_鹿児島県20'!Y19)</f>
        <v>5</v>
      </c>
      <c r="Z18" s="601"/>
    </row>
    <row r="19" spans="2:26" ht="14" thickTop="1" thickBot="1">
      <c r="B19" s="678"/>
      <c r="C19" s="631">
        <v>13</v>
      </c>
      <c r="D19" s="642" t="s">
        <v>157</v>
      </c>
      <c r="E19" s="662" t="s">
        <v>862</v>
      </c>
      <c r="F19" s="634">
        <f>COUNT('[4]26_京都府22:46_鹿児島県20'!F20)</f>
        <v>5</v>
      </c>
      <c r="G19" s="635">
        <f>COUNT('[4]26_京都府22:46_鹿児島県20'!G20)</f>
        <v>5</v>
      </c>
      <c r="H19" s="635">
        <f>COUNT('[4]26_京都府22:46_鹿児島県20'!H20)</f>
        <v>5</v>
      </c>
      <c r="I19" s="635">
        <f>COUNT('[4]26_京都府22:46_鹿児島県20'!I20)</f>
        <v>5</v>
      </c>
      <c r="J19" s="635">
        <f>COUNT('[4]26_京都府22:46_鹿児島県20'!J20)</f>
        <v>5</v>
      </c>
      <c r="K19" s="635">
        <f>COUNT('[4]26_京都府22:46_鹿児島県20'!K20)</f>
        <v>5</v>
      </c>
      <c r="L19" s="679">
        <f>COUNT('[4]26_京都府22:46_鹿児島県20'!L20)</f>
        <v>5</v>
      </c>
      <c r="M19" s="686">
        <f>COUNT('[4]26_京都府22:46_鹿児島県20'!M20)</f>
        <v>5</v>
      </c>
      <c r="N19" s="668">
        <f>COUNT('[4]26_京都府22:46_鹿児島県20'!N20)</f>
        <v>5</v>
      </c>
      <c r="O19" s="636">
        <f>COUNT('[4]26_京都府22:46_鹿児島県20'!O20)</f>
        <v>5</v>
      </c>
      <c r="P19" s="638">
        <f>COUNT('[4]26_京都府22:46_鹿児島県20'!P20)</f>
        <v>5</v>
      </c>
      <c r="Q19" s="635">
        <f>COUNT('[4]26_京都府22:46_鹿児島県20'!Q20)</f>
        <v>5</v>
      </c>
      <c r="R19" s="635">
        <f>COUNT('[4]26_京都府22:46_鹿児島県20'!R20)</f>
        <v>5</v>
      </c>
      <c r="S19" s="635">
        <f>COUNT('[4]26_京都府22:46_鹿児島県20'!S20)</f>
        <v>5</v>
      </c>
      <c r="T19" s="635">
        <f>COUNT('[4]26_京都府22:46_鹿児島県20'!T20)</f>
        <v>5</v>
      </c>
      <c r="U19" s="635">
        <f>COUNT('[4]26_京都府22:46_鹿児島県20'!U20)</f>
        <v>5</v>
      </c>
      <c r="V19" s="636">
        <f>COUNT('[4]26_京都府22:46_鹿児島県20'!V20)</f>
        <v>5</v>
      </c>
      <c r="W19" s="636">
        <f>COUNT('[4]26_京都府22:46_鹿児島県20'!W20)</f>
        <v>5</v>
      </c>
      <c r="X19" s="640">
        <f>COUNT('[4]26_京都府22:46_鹿児島県20'!X20)</f>
        <v>5</v>
      </c>
      <c r="Y19" s="647">
        <f>COUNT('[4]26_京都府22:46_鹿児島県20'!Y20)</f>
        <v>5</v>
      </c>
      <c r="Z19" s="601"/>
    </row>
    <row r="20" spans="2:26" ht="14" thickTop="1" thickBot="1">
      <c r="B20" s="678"/>
      <c r="C20" s="631">
        <v>14</v>
      </c>
      <c r="D20" s="642" t="s">
        <v>158</v>
      </c>
      <c r="E20" s="662" t="s">
        <v>863</v>
      </c>
      <c r="F20" s="634">
        <f>COUNT('[4]26_京都府22:46_鹿児島県20'!F21)</f>
        <v>5</v>
      </c>
      <c r="G20" s="635">
        <f>COUNT('[4]26_京都府22:46_鹿児島県20'!G21)</f>
        <v>5</v>
      </c>
      <c r="H20" s="635">
        <f>COUNT('[4]26_京都府22:46_鹿児島県20'!H21)</f>
        <v>5</v>
      </c>
      <c r="I20" s="635">
        <f>COUNT('[4]26_京都府22:46_鹿児島県20'!I21)</f>
        <v>5</v>
      </c>
      <c r="J20" s="635">
        <f>COUNT('[4]26_京都府22:46_鹿児島県20'!J21)</f>
        <v>5</v>
      </c>
      <c r="K20" s="635">
        <f>COUNT('[4]26_京都府22:46_鹿児島県20'!K21)</f>
        <v>5</v>
      </c>
      <c r="L20" s="681">
        <f>COUNT('[4]26_京都府22:46_鹿児島県20'!L21)</f>
        <v>5</v>
      </c>
      <c r="M20" s="686">
        <f>COUNT('[4]26_京都府22:46_鹿児島県20'!M21)</f>
        <v>5</v>
      </c>
      <c r="N20" s="668">
        <f>COUNT('[4]26_京都府22:46_鹿児島県20'!N21)</f>
        <v>5</v>
      </c>
      <c r="O20" s="636">
        <f>COUNT('[4]26_京都府22:46_鹿児島県20'!O21)</f>
        <v>5</v>
      </c>
      <c r="P20" s="638">
        <f>COUNT('[4]26_京都府22:46_鹿児島県20'!P21)</f>
        <v>5</v>
      </c>
      <c r="Q20" s="635">
        <f>COUNT('[4]26_京都府22:46_鹿児島県20'!Q21)</f>
        <v>5</v>
      </c>
      <c r="R20" s="635">
        <f>COUNT('[4]26_京都府22:46_鹿児島県20'!R21)</f>
        <v>5</v>
      </c>
      <c r="S20" s="635">
        <f>COUNT('[4]26_京都府22:46_鹿児島県20'!S21)</f>
        <v>5</v>
      </c>
      <c r="T20" s="635">
        <f>COUNT('[4]26_京都府22:46_鹿児島県20'!T21)</f>
        <v>5</v>
      </c>
      <c r="U20" s="635">
        <f>COUNT('[4]26_京都府22:46_鹿児島県20'!U21)</f>
        <v>5</v>
      </c>
      <c r="V20" s="636">
        <f>COUNT('[4]26_京都府22:46_鹿児島県20'!V21)</f>
        <v>5</v>
      </c>
      <c r="W20" s="636">
        <f>COUNT('[4]26_京都府22:46_鹿児島県20'!W21)</f>
        <v>5</v>
      </c>
      <c r="X20" s="640">
        <f>COUNT('[4]26_京都府22:46_鹿児島県20'!X21)</f>
        <v>5</v>
      </c>
      <c r="Y20" s="647">
        <f>COUNT('[4]26_京都府22:46_鹿児島県20'!Y21)</f>
        <v>5</v>
      </c>
      <c r="Z20" s="601"/>
    </row>
    <row r="21" spans="2:26" ht="14" thickTop="1" thickBot="1">
      <c r="B21" s="678"/>
      <c r="C21" s="631">
        <v>15</v>
      </c>
      <c r="D21" s="642" t="s">
        <v>231</v>
      </c>
      <c r="E21" s="662" t="s">
        <v>864</v>
      </c>
      <c r="F21" s="634">
        <f>COUNT('[4]26_京都府22:46_鹿児島県20'!F22)</f>
        <v>5</v>
      </c>
      <c r="G21" s="635">
        <f>COUNT('[4]26_京都府22:46_鹿児島県20'!G22)</f>
        <v>5</v>
      </c>
      <c r="H21" s="635">
        <f>COUNT('[4]26_京都府22:46_鹿児島県20'!H22)</f>
        <v>5</v>
      </c>
      <c r="I21" s="635">
        <f>COUNT('[4]26_京都府22:46_鹿児島県20'!I22)</f>
        <v>5</v>
      </c>
      <c r="J21" s="635">
        <f>COUNT('[4]26_京都府22:46_鹿児島県20'!J22)</f>
        <v>5</v>
      </c>
      <c r="K21" s="644">
        <f>COUNT('[4]26_京都府22:46_鹿児島県20'!K22)</f>
        <v>5</v>
      </c>
      <c r="L21" s="645">
        <f>COUNT('[4]26_京都府22:46_鹿児島県20'!L22)</f>
        <v>5</v>
      </c>
      <c r="M21" s="686">
        <f>COUNT('[4]26_京都府22:46_鹿児島県20'!M22)</f>
        <v>5</v>
      </c>
      <c r="N21" s="668">
        <f>COUNT('[4]26_京都府22:46_鹿児島県20'!N22)</f>
        <v>5</v>
      </c>
      <c r="O21" s="636">
        <f>COUNT('[4]26_京都府22:46_鹿児島県20'!O22)</f>
        <v>5</v>
      </c>
      <c r="P21" s="638">
        <f>COUNT('[4]26_京都府22:46_鹿児島県20'!P22)</f>
        <v>5</v>
      </c>
      <c r="Q21" s="635">
        <f>COUNT('[4]26_京都府22:46_鹿児島県20'!Q22)</f>
        <v>5</v>
      </c>
      <c r="R21" s="635">
        <f>COUNT('[4]26_京都府22:46_鹿児島県20'!R22)</f>
        <v>5</v>
      </c>
      <c r="S21" s="635">
        <f>COUNT('[4]26_京都府22:46_鹿児島県20'!S22)</f>
        <v>5</v>
      </c>
      <c r="T21" s="635">
        <f>COUNT('[4]26_京都府22:46_鹿児島県20'!T22)</f>
        <v>5</v>
      </c>
      <c r="U21" s="635">
        <f>COUNT('[4]26_京都府22:46_鹿児島県20'!U22)</f>
        <v>5</v>
      </c>
      <c r="V21" s="636">
        <f>COUNT('[4]26_京都府22:46_鹿児島県20'!V22)</f>
        <v>5</v>
      </c>
      <c r="W21" s="636">
        <f>COUNT('[4]26_京都府22:46_鹿児島県20'!W22)</f>
        <v>5</v>
      </c>
      <c r="X21" s="640">
        <f>COUNT('[4]26_京都府22:46_鹿児島県20'!X22)</f>
        <v>5</v>
      </c>
      <c r="Y21" s="647">
        <f>COUNT('[4]26_京都府22:46_鹿児島県20'!Y22)</f>
        <v>5</v>
      </c>
      <c r="Z21" s="601"/>
    </row>
    <row r="22" spans="2:26" ht="14" thickTop="1" thickBot="1">
      <c r="B22" s="678"/>
      <c r="C22" s="631">
        <v>16</v>
      </c>
      <c r="D22" s="642" t="s">
        <v>865</v>
      </c>
      <c r="E22" s="662" t="s">
        <v>866</v>
      </c>
      <c r="F22" s="634">
        <f>COUNT('[4]26_京都府22:46_鹿児島県20'!F23)</f>
        <v>5</v>
      </c>
      <c r="G22" s="635">
        <f>COUNT('[4]26_京都府22:46_鹿児島県20'!G23)</f>
        <v>5</v>
      </c>
      <c r="H22" s="635">
        <f>COUNT('[4]26_京都府22:46_鹿児島県20'!H23)</f>
        <v>5</v>
      </c>
      <c r="I22" s="635">
        <f>COUNT('[4]26_京都府22:46_鹿児島県20'!I23)</f>
        <v>5</v>
      </c>
      <c r="J22" s="635">
        <f>COUNT('[4]26_京都府22:46_鹿児島県20'!J23)</f>
        <v>5</v>
      </c>
      <c r="K22" s="644">
        <f>COUNT('[4]26_京都府22:46_鹿児島県20'!K23)</f>
        <v>5</v>
      </c>
      <c r="L22" s="645">
        <f>COUNT('[4]26_京都府22:46_鹿児島県20'!L23)</f>
        <v>5</v>
      </c>
      <c r="M22" s="687">
        <f>COUNT('[4]26_京都府22:46_鹿児島県20'!M23)</f>
        <v>5</v>
      </c>
      <c r="N22" s="636">
        <f>COUNT('[4]26_京都府22:46_鹿児島県20'!N23)</f>
        <v>5</v>
      </c>
      <c r="O22" s="639">
        <f>COUNT('[4]26_京都府22:46_鹿児島県20'!O23)</f>
        <v>5</v>
      </c>
      <c r="P22" s="638">
        <f>COUNT('[4]26_京都府22:46_鹿児島県20'!P23)</f>
        <v>5</v>
      </c>
      <c r="Q22" s="635">
        <f>COUNT('[4]26_京都府22:46_鹿児島県20'!Q23)</f>
        <v>5</v>
      </c>
      <c r="R22" s="635">
        <f>COUNT('[4]26_京都府22:46_鹿児島県20'!R23)</f>
        <v>5</v>
      </c>
      <c r="S22" s="635">
        <f>COUNT('[4]26_京都府22:46_鹿児島県20'!S23)</f>
        <v>5</v>
      </c>
      <c r="T22" s="635">
        <f>COUNT('[4]26_京都府22:46_鹿児島県20'!T23)</f>
        <v>5</v>
      </c>
      <c r="U22" s="635">
        <f>COUNT('[4]26_京都府22:46_鹿児島県20'!U23)</f>
        <v>5</v>
      </c>
      <c r="V22" s="636">
        <f>COUNT('[4]26_京都府22:46_鹿児島県20'!V23)</f>
        <v>5</v>
      </c>
      <c r="W22" s="636">
        <f>COUNT('[4]26_京都府22:46_鹿児島県20'!W23)</f>
        <v>5</v>
      </c>
      <c r="X22" s="640">
        <f>COUNT('[4]26_京都府22:46_鹿児島県20'!X23)</f>
        <v>5</v>
      </c>
      <c r="Y22" s="647">
        <f>COUNT('[4]26_京都府22:46_鹿児島県20'!Y23)</f>
        <v>5</v>
      </c>
      <c r="Z22" s="601"/>
    </row>
    <row r="23" spans="2:26" ht="14" thickTop="1" thickBot="1">
      <c r="B23" s="678"/>
      <c r="C23" s="631">
        <v>17</v>
      </c>
      <c r="D23" s="642" t="s">
        <v>161</v>
      </c>
      <c r="E23" s="662" t="s">
        <v>867</v>
      </c>
      <c r="F23" s="634">
        <f>COUNT('[4]26_京都府22:46_鹿児島県20'!F24)</f>
        <v>5</v>
      </c>
      <c r="G23" s="635">
        <f>COUNT('[4]26_京都府22:46_鹿児島県20'!G24)</f>
        <v>5</v>
      </c>
      <c r="H23" s="635">
        <f>COUNT('[4]26_京都府22:46_鹿児島県20'!H24)</f>
        <v>5</v>
      </c>
      <c r="I23" s="635">
        <f>COUNT('[4]26_京都府22:46_鹿児島県20'!I24)</f>
        <v>5</v>
      </c>
      <c r="J23" s="635">
        <f>COUNT('[4]26_京都府22:46_鹿児島県20'!J24)</f>
        <v>5</v>
      </c>
      <c r="K23" s="635">
        <f>COUNT('[4]26_京都府22:46_鹿児島県20'!K24)</f>
        <v>5</v>
      </c>
      <c r="L23" s="685">
        <f>COUNT('[4]26_京都府22:46_鹿児島県20'!L24)</f>
        <v>5</v>
      </c>
      <c r="M23" s="637">
        <f>COUNT('[4]26_京都府22:46_鹿児島県20'!M24)</f>
        <v>5</v>
      </c>
      <c r="N23" s="679">
        <f>COUNT('[4]26_京都府22:46_鹿児島県20'!N24)</f>
        <v>5</v>
      </c>
      <c r="O23" s="645">
        <f>COUNT('[4]26_京都府22:46_鹿児島県20'!O24)</f>
        <v>5</v>
      </c>
      <c r="P23" s="688">
        <f>COUNT('[4]26_京都府22:46_鹿児島県20'!P24)</f>
        <v>5</v>
      </c>
      <c r="Q23" s="635">
        <f>COUNT('[4]26_京都府22:46_鹿児島県20'!Q24)</f>
        <v>5</v>
      </c>
      <c r="R23" s="635">
        <f>COUNT('[4]26_京都府22:46_鹿児島県20'!R24)</f>
        <v>5</v>
      </c>
      <c r="S23" s="635">
        <f>COUNT('[4]26_京都府22:46_鹿児島県20'!S24)</f>
        <v>5</v>
      </c>
      <c r="T23" s="635">
        <f>COUNT('[4]26_京都府22:46_鹿児島県20'!T24)</f>
        <v>5</v>
      </c>
      <c r="U23" s="635">
        <f>COUNT('[4]26_京都府22:46_鹿児島県20'!U24)</f>
        <v>5</v>
      </c>
      <c r="V23" s="636">
        <f>COUNT('[4]26_京都府22:46_鹿児島県20'!V24)</f>
        <v>5</v>
      </c>
      <c r="W23" s="636">
        <f>COUNT('[4]26_京都府22:46_鹿児島県20'!W24)</f>
        <v>5</v>
      </c>
      <c r="X23" s="640">
        <f>COUNT('[4]26_京都府22:46_鹿児島県20'!X24)</f>
        <v>5</v>
      </c>
      <c r="Y23" s="647">
        <f>COUNT('[4]26_京都府22:46_鹿児島県20'!Y24)</f>
        <v>5</v>
      </c>
      <c r="Z23" s="601"/>
    </row>
    <row r="24" spans="2:26" ht="13.5" thickTop="1">
      <c r="B24" s="678" t="s">
        <v>232</v>
      </c>
      <c r="C24" s="631">
        <v>18</v>
      </c>
      <c r="D24" s="642" t="s">
        <v>162</v>
      </c>
      <c r="E24" s="662" t="s">
        <v>868</v>
      </c>
      <c r="F24" s="634">
        <f>COUNT('[4]26_京都府22:46_鹿児島県20'!F25)</f>
        <v>5</v>
      </c>
      <c r="G24" s="635">
        <f>COUNT('[4]26_京都府22:46_鹿児島県20'!G25)</f>
        <v>5</v>
      </c>
      <c r="H24" s="635">
        <f>COUNT('[4]26_京都府22:46_鹿児島県20'!H25)</f>
        <v>5</v>
      </c>
      <c r="I24" s="635">
        <f>COUNT('[4]26_京都府22:46_鹿児島県20'!I25)</f>
        <v>5</v>
      </c>
      <c r="J24" s="635">
        <f>COUNT('[4]26_京都府22:46_鹿児島県20'!J25)</f>
        <v>5</v>
      </c>
      <c r="K24" s="635">
        <f>COUNT('[4]26_京都府22:46_鹿児島県20'!K25)</f>
        <v>5</v>
      </c>
      <c r="L24" s="636">
        <f>COUNT('[4]26_京都府22:46_鹿児島県20'!L25)</f>
        <v>5</v>
      </c>
      <c r="M24" s="637">
        <f>COUNT('[4]26_京都府22:46_鹿児島県20'!M25)</f>
        <v>5</v>
      </c>
      <c r="N24" s="636">
        <f>COUNT('[4]26_京都府22:46_鹿児島県20'!N25)</f>
        <v>5</v>
      </c>
      <c r="O24" s="685">
        <f>COUNT('[4]26_京都府22:46_鹿児島県20'!O25)</f>
        <v>5</v>
      </c>
      <c r="P24" s="638">
        <f>COUNT('[4]26_京都府22:46_鹿児島県20'!P25)</f>
        <v>5</v>
      </c>
      <c r="Q24" s="635">
        <f>COUNT('[4]26_京都府22:46_鹿児島県20'!Q25)</f>
        <v>5</v>
      </c>
      <c r="R24" s="635">
        <f>COUNT('[4]26_京都府22:46_鹿児島県20'!R25)</f>
        <v>5</v>
      </c>
      <c r="S24" s="635">
        <f>COUNT('[4]26_京都府22:46_鹿児島県20'!S25)</f>
        <v>5</v>
      </c>
      <c r="T24" s="635">
        <f>COUNT('[4]26_京都府22:46_鹿児島県20'!T25)</f>
        <v>5</v>
      </c>
      <c r="U24" s="635">
        <f>COUNT('[4]26_京都府22:46_鹿児島県20'!U25)</f>
        <v>5</v>
      </c>
      <c r="V24" s="636">
        <f>COUNT('[4]26_京都府22:46_鹿児島県20'!V25)</f>
        <v>5</v>
      </c>
      <c r="W24" s="636">
        <f>COUNT('[4]26_京都府22:46_鹿児島県20'!W25)</f>
        <v>5</v>
      </c>
      <c r="X24" s="640">
        <f>COUNT('[4]26_京都府22:46_鹿児島県20'!X25)</f>
        <v>5</v>
      </c>
      <c r="Y24" s="647">
        <f>COUNT('[4]26_京都府22:46_鹿児島県20'!Y25)</f>
        <v>5</v>
      </c>
      <c r="Z24" s="601"/>
    </row>
    <row r="25" spans="2:26" ht="13">
      <c r="B25" s="678"/>
      <c r="C25" s="631">
        <v>19</v>
      </c>
      <c r="D25" s="642" t="s">
        <v>163</v>
      </c>
      <c r="E25" s="662" t="s">
        <v>869</v>
      </c>
      <c r="F25" s="634">
        <f>COUNT('[4]26_京都府22:46_鹿児島県20'!F26)</f>
        <v>5</v>
      </c>
      <c r="G25" s="635">
        <f>COUNT('[4]26_京都府22:46_鹿児島県20'!G26)</f>
        <v>5</v>
      </c>
      <c r="H25" s="635">
        <f>COUNT('[4]26_京都府22:46_鹿児島県20'!H26)</f>
        <v>5</v>
      </c>
      <c r="I25" s="635">
        <f>COUNT('[4]26_京都府22:46_鹿児島県20'!I26)</f>
        <v>5</v>
      </c>
      <c r="J25" s="635">
        <f>COUNT('[4]26_京都府22:46_鹿児島県20'!J26)</f>
        <v>5</v>
      </c>
      <c r="K25" s="635">
        <f>COUNT('[4]26_京都府22:46_鹿児島県20'!K26)</f>
        <v>5</v>
      </c>
      <c r="L25" s="636">
        <f>COUNT('[4]26_京都府22:46_鹿児島県20'!L26)</f>
        <v>5</v>
      </c>
      <c r="M25" s="637">
        <f>COUNT('[4]26_京都府22:46_鹿児島県20'!M26)</f>
        <v>5</v>
      </c>
      <c r="N25" s="636">
        <f>COUNT('[4]26_京都府22:46_鹿児島県20'!N26)</f>
        <v>5</v>
      </c>
      <c r="O25" s="636">
        <f>COUNT('[4]26_京都府22:46_鹿児島県20'!O26)</f>
        <v>5</v>
      </c>
      <c r="P25" s="638">
        <f>COUNT('[4]26_京都府22:46_鹿児島県20'!P26)</f>
        <v>5</v>
      </c>
      <c r="Q25" s="635">
        <f>COUNT('[4]26_京都府22:46_鹿児島県20'!Q26)</f>
        <v>5</v>
      </c>
      <c r="R25" s="635">
        <f>COUNT('[4]26_京都府22:46_鹿児島県20'!R26)</f>
        <v>5</v>
      </c>
      <c r="S25" s="635">
        <f>COUNT('[4]26_京都府22:46_鹿児島県20'!S26)</f>
        <v>5</v>
      </c>
      <c r="T25" s="635">
        <f>COUNT('[4]26_京都府22:46_鹿児島県20'!T26)</f>
        <v>5</v>
      </c>
      <c r="U25" s="635">
        <f>COUNT('[4]26_京都府22:46_鹿児島県20'!U26)</f>
        <v>5</v>
      </c>
      <c r="V25" s="636">
        <f>COUNT('[4]26_京都府22:46_鹿児島県20'!V26)</f>
        <v>5</v>
      </c>
      <c r="W25" s="636">
        <f>COUNT('[4]26_京都府22:46_鹿児島県20'!W26)</f>
        <v>5</v>
      </c>
      <c r="X25" s="640">
        <f>COUNT('[4]26_京都府22:46_鹿児島県20'!X26)</f>
        <v>5</v>
      </c>
      <c r="Y25" s="647">
        <f>COUNT('[4]26_京都府22:46_鹿児島県20'!Y26)</f>
        <v>5</v>
      </c>
      <c r="Z25" s="601"/>
    </row>
    <row r="26" spans="2:26" ht="13">
      <c r="B26" s="678"/>
      <c r="C26" s="631">
        <v>20</v>
      </c>
      <c r="D26" s="642" t="s">
        <v>164</v>
      </c>
      <c r="E26" s="662" t="s">
        <v>870</v>
      </c>
      <c r="F26" s="634">
        <f>COUNT('[4]26_京都府22:46_鹿児島県20'!F27)</f>
        <v>5</v>
      </c>
      <c r="G26" s="635">
        <f>COUNT('[4]26_京都府22:46_鹿児島県20'!G27)</f>
        <v>5</v>
      </c>
      <c r="H26" s="635">
        <f>COUNT('[4]26_京都府22:46_鹿児島県20'!H27)</f>
        <v>5</v>
      </c>
      <c r="I26" s="635">
        <f>COUNT('[4]26_京都府22:46_鹿児島県20'!I27)</f>
        <v>5</v>
      </c>
      <c r="J26" s="635">
        <f>COUNT('[4]26_京都府22:46_鹿児島県20'!J27)</f>
        <v>5</v>
      </c>
      <c r="K26" s="635">
        <f>COUNT('[4]26_京都府22:46_鹿児島県20'!K27)</f>
        <v>5</v>
      </c>
      <c r="L26" s="636">
        <f>COUNT('[4]26_京都府22:46_鹿児島県20'!L27)</f>
        <v>5</v>
      </c>
      <c r="M26" s="637">
        <f>COUNT('[4]26_京都府22:46_鹿児島県20'!M27)</f>
        <v>5</v>
      </c>
      <c r="N26" s="636">
        <f>COUNT('[4]26_京都府22:46_鹿児島県20'!N27)</f>
        <v>5</v>
      </c>
      <c r="O26" s="636">
        <f>COUNT('[4]26_京都府22:46_鹿児島県20'!O27)</f>
        <v>5</v>
      </c>
      <c r="P26" s="638">
        <f>COUNT('[4]26_京都府22:46_鹿児島県20'!P27)</f>
        <v>5</v>
      </c>
      <c r="Q26" s="635">
        <f>COUNT('[4]26_京都府22:46_鹿児島県20'!Q27)</f>
        <v>5</v>
      </c>
      <c r="R26" s="635">
        <f>COUNT('[4]26_京都府22:46_鹿児島県20'!R27)</f>
        <v>5</v>
      </c>
      <c r="S26" s="635">
        <f>COUNT('[4]26_京都府22:46_鹿児島県20'!S27)</f>
        <v>5</v>
      </c>
      <c r="T26" s="635">
        <f>COUNT('[4]26_京都府22:46_鹿児島県20'!T27)</f>
        <v>5</v>
      </c>
      <c r="U26" s="635">
        <f>COUNT('[4]26_京都府22:46_鹿児島県20'!U27)</f>
        <v>5</v>
      </c>
      <c r="V26" s="636">
        <f>COUNT('[4]26_京都府22:46_鹿児島県20'!V27)</f>
        <v>5</v>
      </c>
      <c r="W26" s="636">
        <f>COUNT('[4]26_京都府22:46_鹿児島県20'!W27)</f>
        <v>5</v>
      </c>
      <c r="X26" s="640">
        <f>COUNT('[4]26_京都府22:46_鹿児島県20'!X27)</f>
        <v>5</v>
      </c>
      <c r="Y26" s="647">
        <f>COUNT('[4]26_京都府22:46_鹿児島県20'!Y27)</f>
        <v>5</v>
      </c>
      <c r="Z26" s="601"/>
    </row>
    <row r="27" spans="2:26" ht="13">
      <c r="B27" s="678"/>
      <c r="C27" s="631">
        <v>21</v>
      </c>
      <c r="D27" s="642" t="s">
        <v>165</v>
      </c>
      <c r="E27" s="662" t="s">
        <v>871</v>
      </c>
      <c r="F27" s="634">
        <f>COUNT('[4]26_京都府22:46_鹿児島県20'!F28)</f>
        <v>5</v>
      </c>
      <c r="G27" s="635">
        <f>COUNT('[4]26_京都府22:46_鹿児島県20'!G28)</f>
        <v>5</v>
      </c>
      <c r="H27" s="635">
        <f>COUNT('[4]26_京都府22:46_鹿児島県20'!H28)</f>
        <v>5</v>
      </c>
      <c r="I27" s="635">
        <f>COUNT('[4]26_京都府22:46_鹿児島県20'!I28)</f>
        <v>5</v>
      </c>
      <c r="J27" s="635">
        <f>COUNT('[4]26_京都府22:46_鹿児島県20'!J28)</f>
        <v>5</v>
      </c>
      <c r="K27" s="635">
        <f>COUNT('[4]26_京都府22:46_鹿児島県20'!K28)</f>
        <v>5</v>
      </c>
      <c r="L27" s="636">
        <f>COUNT('[4]26_京都府22:46_鹿児島県20'!L28)</f>
        <v>5</v>
      </c>
      <c r="M27" s="637">
        <f>COUNT('[4]26_京都府22:46_鹿児島県20'!M28)</f>
        <v>5</v>
      </c>
      <c r="N27" s="636">
        <f>COUNT('[4]26_京都府22:46_鹿児島県20'!N28)</f>
        <v>5</v>
      </c>
      <c r="O27" s="636">
        <f>COUNT('[4]26_京都府22:46_鹿児島県20'!O28)</f>
        <v>5</v>
      </c>
      <c r="P27" s="638">
        <f>COUNT('[4]26_京都府22:46_鹿児島県20'!P28)</f>
        <v>5</v>
      </c>
      <c r="Q27" s="635">
        <f>COUNT('[4]26_京都府22:46_鹿児島県20'!Q28)</f>
        <v>5</v>
      </c>
      <c r="R27" s="635">
        <f>COUNT('[4]26_京都府22:46_鹿児島県20'!R28)</f>
        <v>5</v>
      </c>
      <c r="S27" s="635">
        <f>COUNT('[4]26_京都府22:46_鹿児島県20'!S28)</f>
        <v>5</v>
      </c>
      <c r="T27" s="635">
        <f>COUNT('[4]26_京都府22:46_鹿児島県20'!T28)</f>
        <v>5</v>
      </c>
      <c r="U27" s="635">
        <f>COUNT('[4]26_京都府22:46_鹿児島県20'!U28)</f>
        <v>5</v>
      </c>
      <c r="V27" s="636">
        <f>COUNT('[4]26_京都府22:46_鹿児島県20'!V28)</f>
        <v>5</v>
      </c>
      <c r="W27" s="636">
        <f>COUNT('[4]26_京都府22:46_鹿児島県20'!W28)</f>
        <v>5</v>
      </c>
      <c r="X27" s="640">
        <f>COUNT('[4]26_京都府22:46_鹿児島県20'!X28)</f>
        <v>5</v>
      </c>
      <c r="Y27" s="647">
        <f>COUNT('[4]26_京都府22:46_鹿児島県20'!Y28)</f>
        <v>5</v>
      </c>
      <c r="Z27" s="601"/>
    </row>
    <row r="28" spans="2:26" ht="13">
      <c r="B28" s="678"/>
      <c r="C28" s="631">
        <v>22</v>
      </c>
      <c r="D28" s="642" t="s">
        <v>228</v>
      </c>
      <c r="E28" s="662" t="s">
        <v>872</v>
      </c>
      <c r="F28" s="634">
        <f>COUNT('[4]26_京都府22:46_鹿児島県20'!F29)</f>
        <v>5</v>
      </c>
      <c r="G28" s="635">
        <f>COUNT('[4]26_京都府22:46_鹿児島県20'!G29)</f>
        <v>5</v>
      </c>
      <c r="H28" s="635">
        <f>COUNT('[4]26_京都府22:46_鹿児島県20'!H29)</f>
        <v>5</v>
      </c>
      <c r="I28" s="635">
        <f>COUNT('[4]26_京都府22:46_鹿児島県20'!I29)</f>
        <v>5</v>
      </c>
      <c r="J28" s="635">
        <f>COUNT('[4]26_京都府22:46_鹿児島県20'!J29)</f>
        <v>5</v>
      </c>
      <c r="K28" s="635">
        <f>COUNT('[4]26_京都府22:46_鹿児島県20'!K29)</f>
        <v>5</v>
      </c>
      <c r="L28" s="636">
        <f>COUNT('[4]26_京都府22:46_鹿児島県20'!L29)</f>
        <v>5</v>
      </c>
      <c r="M28" s="637">
        <f>COUNT('[4]26_京都府22:46_鹿児島県20'!M29)</f>
        <v>5</v>
      </c>
      <c r="N28" s="636">
        <f>COUNT('[4]26_京都府22:46_鹿児島県20'!N29)</f>
        <v>5</v>
      </c>
      <c r="O28" s="636">
        <f>COUNT('[4]26_京都府22:46_鹿児島県20'!O29)</f>
        <v>5</v>
      </c>
      <c r="P28" s="638">
        <f>COUNT('[4]26_京都府22:46_鹿児島県20'!P29)</f>
        <v>5</v>
      </c>
      <c r="Q28" s="635">
        <f>COUNT('[4]26_京都府22:46_鹿児島県20'!Q29)</f>
        <v>5</v>
      </c>
      <c r="R28" s="635">
        <f>COUNT('[4]26_京都府22:46_鹿児島県20'!R29)</f>
        <v>5</v>
      </c>
      <c r="S28" s="635">
        <f>COUNT('[4]26_京都府22:46_鹿児島県20'!S29)</f>
        <v>5</v>
      </c>
      <c r="T28" s="635">
        <f>COUNT('[4]26_京都府22:46_鹿児島県20'!T29)</f>
        <v>5</v>
      </c>
      <c r="U28" s="635">
        <f>COUNT('[4]26_京都府22:46_鹿児島県20'!U29)</f>
        <v>5</v>
      </c>
      <c r="V28" s="636">
        <f>COUNT('[4]26_京都府22:46_鹿児島県20'!V29)</f>
        <v>5</v>
      </c>
      <c r="W28" s="636">
        <f>COUNT('[4]26_京都府22:46_鹿児島県20'!W29)</f>
        <v>5</v>
      </c>
      <c r="X28" s="640">
        <f>COUNT('[4]26_京都府22:46_鹿児島県20'!X29)</f>
        <v>5</v>
      </c>
      <c r="Y28" s="647">
        <f>COUNT('[4]26_京都府22:46_鹿児島県20'!Y29)</f>
        <v>5</v>
      </c>
      <c r="Z28" s="601"/>
    </row>
    <row r="29" spans="2:26" ht="13">
      <c r="B29" s="678"/>
      <c r="C29" s="631">
        <v>23</v>
      </c>
      <c r="D29" s="642" t="s">
        <v>167</v>
      </c>
      <c r="E29" s="662" t="s">
        <v>873</v>
      </c>
      <c r="F29" s="634">
        <f>COUNT('[4]26_京都府22:46_鹿児島県20'!F30)</f>
        <v>5</v>
      </c>
      <c r="G29" s="635">
        <f>COUNT('[4]26_京都府22:46_鹿児島県20'!G30)</f>
        <v>5</v>
      </c>
      <c r="H29" s="635">
        <f>COUNT('[4]26_京都府22:46_鹿児島県20'!H30)</f>
        <v>5</v>
      </c>
      <c r="I29" s="635">
        <f>COUNT('[4]26_京都府22:46_鹿児島県20'!I30)</f>
        <v>5</v>
      </c>
      <c r="J29" s="635">
        <f>COUNT('[4]26_京都府22:46_鹿児島県20'!J30)</f>
        <v>5</v>
      </c>
      <c r="K29" s="635">
        <f>COUNT('[4]26_京都府22:46_鹿児島県20'!K30)</f>
        <v>5</v>
      </c>
      <c r="L29" s="636">
        <f>COUNT('[4]26_京都府22:46_鹿児島県20'!L30)</f>
        <v>5</v>
      </c>
      <c r="M29" s="637">
        <f>COUNT('[4]26_京都府22:46_鹿児島県20'!M30)</f>
        <v>5</v>
      </c>
      <c r="N29" s="636">
        <f>COUNT('[4]26_京都府22:46_鹿児島県20'!N30)</f>
        <v>5</v>
      </c>
      <c r="O29" s="636">
        <f>COUNT('[4]26_京都府22:46_鹿児島県20'!O30)</f>
        <v>5</v>
      </c>
      <c r="P29" s="638">
        <f>COUNT('[4]26_京都府22:46_鹿児島県20'!P30)</f>
        <v>5</v>
      </c>
      <c r="Q29" s="635">
        <f>COUNT('[4]26_京都府22:46_鹿児島県20'!Q30)</f>
        <v>5</v>
      </c>
      <c r="R29" s="635">
        <f>COUNT('[4]26_京都府22:46_鹿児島県20'!R30)</f>
        <v>5</v>
      </c>
      <c r="S29" s="635">
        <f>COUNT('[4]26_京都府22:46_鹿児島県20'!S30)</f>
        <v>5</v>
      </c>
      <c r="T29" s="635">
        <f>COUNT('[4]26_京都府22:46_鹿児島県20'!T30)</f>
        <v>5</v>
      </c>
      <c r="U29" s="635">
        <f>COUNT('[4]26_京都府22:46_鹿児島県20'!U30)</f>
        <v>5</v>
      </c>
      <c r="V29" s="636">
        <f>COUNT('[4]26_京都府22:46_鹿児島県20'!V30)</f>
        <v>5</v>
      </c>
      <c r="W29" s="636">
        <f>COUNT('[4]26_京都府22:46_鹿児島県20'!W30)</f>
        <v>5</v>
      </c>
      <c r="X29" s="640">
        <f>COUNT('[4]26_京都府22:46_鹿児島県20'!X30)</f>
        <v>5</v>
      </c>
      <c r="Y29" s="647">
        <f>COUNT('[4]26_京都府22:46_鹿児島県20'!Y30)</f>
        <v>5</v>
      </c>
      <c r="Z29" s="601"/>
    </row>
    <row r="30" spans="2:26" ht="13">
      <c r="B30" s="678"/>
      <c r="C30" s="631">
        <v>24</v>
      </c>
      <c r="D30" s="642" t="s">
        <v>168</v>
      </c>
      <c r="E30" s="662" t="s">
        <v>874</v>
      </c>
      <c r="F30" s="634">
        <f>COUNT('[4]26_京都府22:46_鹿児島県20'!F31)</f>
        <v>5</v>
      </c>
      <c r="G30" s="635">
        <f>COUNT('[4]26_京都府22:46_鹿児島県20'!G31)</f>
        <v>5</v>
      </c>
      <c r="H30" s="635">
        <f>COUNT('[4]26_京都府22:46_鹿児島県20'!H31)</f>
        <v>5</v>
      </c>
      <c r="I30" s="635">
        <f>COUNT('[4]26_京都府22:46_鹿児島県20'!I31)</f>
        <v>5</v>
      </c>
      <c r="J30" s="635">
        <f>COUNT('[4]26_京都府22:46_鹿児島県20'!J31)</f>
        <v>5</v>
      </c>
      <c r="K30" s="635">
        <f>COUNT('[4]26_京都府22:46_鹿児島県20'!K31)</f>
        <v>5</v>
      </c>
      <c r="L30" s="636">
        <f>COUNT('[4]26_京都府22:46_鹿児島県20'!L31)</f>
        <v>5</v>
      </c>
      <c r="M30" s="637">
        <f>COUNT('[4]26_京都府22:46_鹿児島県20'!M31)</f>
        <v>5</v>
      </c>
      <c r="N30" s="636">
        <f>COUNT('[4]26_京都府22:46_鹿児島県20'!N31)</f>
        <v>5</v>
      </c>
      <c r="O30" s="636">
        <f>COUNT('[4]26_京都府22:46_鹿児島県20'!O31)</f>
        <v>5</v>
      </c>
      <c r="P30" s="638">
        <f>COUNT('[4]26_京都府22:46_鹿児島県20'!P31)</f>
        <v>5</v>
      </c>
      <c r="Q30" s="635">
        <f>COUNT('[4]26_京都府22:46_鹿児島県20'!Q31)</f>
        <v>5</v>
      </c>
      <c r="R30" s="635">
        <f>COUNT('[4]26_京都府22:46_鹿児島県20'!R31)</f>
        <v>5</v>
      </c>
      <c r="S30" s="635">
        <f>COUNT('[4]26_京都府22:46_鹿児島県20'!S31)</f>
        <v>5</v>
      </c>
      <c r="T30" s="635">
        <f>COUNT('[4]26_京都府22:46_鹿児島県20'!T31)</f>
        <v>5</v>
      </c>
      <c r="U30" s="635">
        <f>COUNT('[4]26_京都府22:46_鹿児島県20'!U31)</f>
        <v>5</v>
      </c>
      <c r="V30" s="636">
        <f>COUNT('[4]26_京都府22:46_鹿児島県20'!V31)</f>
        <v>5</v>
      </c>
      <c r="W30" s="636">
        <f>COUNT('[4]26_京都府22:46_鹿児島県20'!W31)</f>
        <v>5</v>
      </c>
      <c r="X30" s="640">
        <f>COUNT('[4]26_京都府22:46_鹿児島県20'!X31)</f>
        <v>5</v>
      </c>
      <c r="Y30" s="647">
        <f>COUNT('[4]26_京都府22:46_鹿児島県20'!Y31)</f>
        <v>5</v>
      </c>
      <c r="Z30" s="601"/>
    </row>
    <row r="31" spans="2:26" ht="13">
      <c r="B31" s="678"/>
      <c r="C31" s="631">
        <v>25</v>
      </c>
      <c r="D31" s="642" t="s">
        <v>169</v>
      </c>
      <c r="E31" s="662" t="s">
        <v>875</v>
      </c>
      <c r="F31" s="634">
        <f>COUNT('[4]26_京都府22:46_鹿児島県20'!F32)</f>
        <v>5</v>
      </c>
      <c r="G31" s="635">
        <f>COUNT('[4]26_京都府22:46_鹿児島県20'!G32)</f>
        <v>5</v>
      </c>
      <c r="H31" s="635">
        <f>COUNT('[4]26_京都府22:46_鹿児島県20'!H32)</f>
        <v>5</v>
      </c>
      <c r="I31" s="635">
        <f>COUNT('[4]26_京都府22:46_鹿児島県20'!I32)</f>
        <v>5</v>
      </c>
      <c r="J31" s="635">
        <f>COUNT('[4]26_京都府22:46_鹿児島県20'!J32)</f>
        <v>5</v>
      </c>
      <c r="K31" s="635">
        <f>COUNT('[4]26_京都府22:46_鹿児島県20'!K32)</f>
        <v>5</v>
      </c>
      <c r="L31" s="636">
        <f>COUNT('[4]26_京都府22:46_鹿児島県20'!L32)</f>
        <v>5</v>
      </c>
      <c r="M31" s="637">
        <f>COUNT('[4]26_京都府22:46_鹿児島県20'!M32)</f>
        <v>5</v>
      </c>
      <c r="N31" s="636">
        <f>COUNT('[4]26_京都府22:46_鹿児島県20'!N32)</f>
        <v>5</v>
      </c>
      <c r="O31" s="636">
        <f>COUNT('[4]26_京都府22:46_鹿児島県20'!O32)</f>
        <v>5</v>
      </c>
      <c r="P31" s="638">
        <f>COUNT('[4]26_京都府22:46_鹿児島県20'!P32)</f>
        <v>5</v>
      </c>
      <c r="Q31" s="635">
        <f>COUNT('[4]26_京都府22:46_鹿児島県20'!Q32)</f>
        <v>5</v>
      </c>
      <c r="R31" s="635">
        <f>COUNT('[4]26_京都府22:46_鹿児島県20'!R32)</f>
        <v>5</v>
      </c>
      <c r="S31" s="635">
        <f>COUNT('[4]26_京都府22:46_鹿児島県20'!S32)</f>
        <v>5</v>
      </c>
      <c r="T31" s="635">
        <f>COUNT('[4]26_京都府22:46_鹿児島県20'!T32)</f>
        <v>5</v>
      </c>
      <c r="U31" s="635">
        <f>COUNT('[4]26_京都府22:46_鹿児島県20'!U32)</f>
        <v>5</v>
      </c>
      <c r="V31" s="636">
        <f>COUNT('[4]26_京都府22:46_鹿児島県20'!V32)</f>
        <v>5</v>
      </c>
      <c r="W31" s="636">
        <f>COUNT('[4]26_京都府22:46_鹿児島県20'!W32)</f>
        <v>5</v>
      </c>
      <c r="X31" s="640">
        <f>COUNT('[4]26_京都府22:46_鹿児島県20'!X32)</f>
        <v>5</v>
      </c>
      <c r="Y31" s="647">
        <f>COUNT('[4]26_京都府22:46_鹿児島県20'!Y32)</f>
        <v>5</v>
      </c>
      <c r="Z31" s="601"/>
    </row>
    <row r="32" spans="2:26" ht="13">
      <c r="B32" s="678"/>
      <c r="C32" s="631">
        <v>26</v>
      </c>
      <c r="D32" s="642" t="s">
        <v>876</v>
      </c>
      <c r="E32" s="662" t="s">
        <v>877</v>
      </c>
      <c r="F32" s="634">
        <f>COUNT('[4]26_京都府22:46_鹿児島県20'!F33)</f>
        <v>5</v>
      </c>
      <c r="G32" s="635">
        <f>COUNT('[4]26_京都府22:46_鹿児島県20'!G33)</f>
        <v>5</v>
      </c>
      <c r="H32" s="635">
        <f>COUNT('[4]26_京都府22:46_鹿児島県20'!H33)</f>
        <v>5</v>
      </c>
      <c r="I32" s="635">
        <f>COUNT('[4]26_京都府22:46_鹿児島県20'!I33)</f>
        <v>5</v>
      </c>
      <c r="J32" s="635">
        <f>COUNT('[4]26_京都府22:46_鹿児島県20'!J33)</f>
        <v>5</v>
      </c>
      <c r="K32" s="635">
        <f>COUNT('[4]26_京都府22:46_鹿児島県20'!K33)</f>
        <v>5</v>
      </c>
      <c r="L32" s="636">
        <f>COUNT('[4]26_京都府22:46_鹿児島県20'!L33)</f>
        <v>5</v>
      </c>
      <c r="M32" s="637">
        <f>COUNT('[4]26_京都府22:46_鹿児島県20'!M33)</f>
        <v>5</v>
      </c>
      <c r="N32" s="636">
        <f>COUNT('[4]26_京都府22:46_鹿児島県20'!N33)</f>
        <v>5</v>
      </c>
      <c r="O32" s="636">
        <f>COUNT('[4]26_京都府22:46_鹿児島県20'!O33)</f>
        <v>5</v>
      </c>
      <c r="P32" s="638">
        <f>COUNT('[4]26_京都府22:46_鹿児島県20'!P33)</f>
        <v>5</v>
      </c>
      <c r="Q32" s="635">
        <f>COUNT('[4]26_京都府22:46_鹿児島県20'!Q33)</f>
        <v>5</v>
      </c>
      <c r="R32" s="635">
        <f>COUNT('[4]26_京都府22:46_鹿児島県20'!R33)</f>
        <v>5</v>
      </c>
      <c r="S32" s="635">
        <f>COUNT('[4]26_京都府22:46_鹿児島県20'!S33)</f>
        <v>5</v>
      </c>
      <c r="T32" s="635">
        <f>COUNT('[4]26_京都府22:46_鹿児島県20'!T33)</f>
        <v>5</v>
      </c>
      <c r="U32" s="635">
        <f>COUNT('[4]26_京都府22:46_鹿児島県20'!U33)</f>
        <v>5</v>
      </c>
      <c r="V32" s="636">
        <f>COUNT('[4]26_京都府22:46_鹿児島県20'!V33)</f>
        <v>5</v>
      </c>
      <c r="W32" s="636">
        <f>COUNT('[4]26_京都府22:46_鹿児島県20'!W33)</f>
        <v>5</v>
      </c>
      <c r="X32" s="640">
        <f>COUNT('[4]26_京都府22:46_鹿児島県20'!X33)</f>
        <v>5</v>
      </c>
      <c r="Y32" s="647">
        <f>COUNT('[4]26_京都府22:46_鹿児島県20'!Y33)</f>
        <v>5</v>
      </c>
      <c r="Z32" s="601"/>
    </row>
    <row r="33" spans="2:26" ht="13">
      <c r="B33" s="678"/>
      <c r="C33" s="631">
        <v>27</v>
      </c>
      <c r="D33" s="642" t="s">
        <v>174</v>
      </c>
      <c r="E33" s="662" t="s">
        <v>879</v>
      </c>
      <c r="F33" s="634">
        <f>COUNT('[4]26_京都府22:46_鹿児島県20'!F34)</f>
        <v>5</v>
      </c>
      <c r="G33" s="635">
        <f>COUNT('[4]26_京都府22:46_鹿児島県20'!G34)</f>
        <v>5</v>
      </c>
      <c r="H33" s="635">
        <f>COUNT('[4]26_京都府22:46_鹿児島県20'!H34)</f>
        <v>5</v>
      </c>
      <c r="I33" s="635">
        <f>COUNT('[4]26_京都府22:46_鹿児島県20'!I34)</f>
        <v>5</v>
      </c>
      <c r="J33" s="635">
        <f>COUNT('[4]26_京都府22:46_鹿児島県20'!J34)</f>
        <v>5</v>
      </c>
      <c r="K33" s="635">
        <f>COUNT('[4]26_京都府22:46_鹿児島県20'!K34)</f>
        <v>5</v>
      </c>
      <c r="L33" s="636">
        <f>COUNT('[4]26_京都府22:46_鹿児島県20'!L34)</f>
        <v>5</v>
      </c>
      <c r="M33" s="637">
        <f>COUNT('[4]26_京都府22:46_鹿児島県20'!M34)</f>
        <v>5</v>
      </c>
      <c r="N33" s="636">
        <f>COUNT('[4]26_京都府22:46_鹿児島県20'!N34)</f>
        <v>5</v>
      </c>
      <c r="O33" s="636">
        <f>COUNT('[4]26_京都府22:46_鹿児島県20'!O34)</f>
        <v>5</v>
      </c>
      <c r="P33" s="638">
        <f>COUNT('[4]26_京都府22:46_鹿児島県20'!P34)</f>
        <v>5</v>
      </c>
      <c r="Q33" s="635">
        <f>COUNT('[4]26_京都府22:46_鹿児島県20'!Q34)</f>
        <v>5</v>
      </c>
      <c r="R33" s="635">
        <f>COUNT('[4]26_京都府22:46_鹿児島県20'!R34)</f>
        <v>5</v>
      </c>
      <c r="S33" s="635">
        <f>COUNT('[4]26_京都府22:46_鹿児島県20'!S34)</f>
        <v>5</v>
      </c>
      <c r="T33" s="635">
        <f>COUNT('[4]26_京都府22:46_鹿児島県20'!T34)</f>
        <v>5</v>
      </c>
      <c r="U33" s="635">
        <f>COUNT('[4]26_京都府22:46_鹿児島県20'!U34)</f>
        <v>5</v>
      </c>
      <c r="V33" s="636">
        <f>COUNT('[4]26_京都府22:46_鹿児島県20'!V34)</f>
        <v>5</v>
      </c>
      <c r="W33" s="636">
        <f>COUNT('[4]26_京都府22:46_鹿児島県20'!W34)</f>
        <v>5</v>
      </c>
      <c r="X33" s="640">
        <f>COUNT('[4]26_京都府22:46_鹿児島県20'!X34)</f>
        <v>5</v>
      </c>
      <c r="Y33" s="647">
        <f>COUNT('[4]26_京都府22:46_鹿児島県20'!Y34)</f>
        <v>5</v>
      </c>
      <c r="Z33" s="601"/>
    </row>
    <row r="34" spans="2:26" ht="13">
      <c r="B34" s="678"/>
      <c r="C34" s="631">
        <v>28</v>
      </c>
      <c r="D34" s="642" t="s">
        <v>880</v>
      </c>
      <c r="E34" s="662" t="s">
        <v>881</v>
      </c>
      <c r="F34" s="634">
        <f>COUNT('[4]26_京都府22:46_鹿児島県20'!F35)</f>
        <v>5</v>
      </c>
      <c r="G34" s="635">
        <f>COUNT('[4]26_京都府22:46_鹿児島県20'!G35)</f>
        <v>5</v>
      </c>
      <c r="H34" s="635">
        <f>COUNT('[4]26_京都府22:46_鹿児島県20'!H35)</f>
        <v>5</v>
      </c>
      <c r="I34" s="635">
        <f>COUNT('[4]26_京都府22:46_鹿児島県20'!I35)</f>
        <v>5</v>
      </c>
      <c r="J34" s="635">
        <f>COUNT('[4]26_京都府22:46_鹿児島県20'!J35)</f>
        <v>5</v>
      </c>
      <c r="K34" s="635">
        <f>COUNT('[4]26_京都府22:46_鹿児島県20'!K35)</f>
        <v>5</v>
      </c>
      <c r="L34" s="636">
        <f>COUNT('[4]26_京都府22:46_鹿児島県20'!L35)</f>
        <v>5</v>
      </c>
      <c r="M34" s="637">
        <f>COUNT('[4]26_京都府22:46_鹿児島県20'!M35)</f>
        <v>5</v>
      </c>
      <c r="N34" s="636">
        <f>COUNT('[4]26_京都府22:46_鹿児島県20'!N35)</f>
        <v>5</v>
      </c>
      <c r="O34" s="636">
        <f>COUNT('[4]26_京都府22:46_鹿児島県20'!O35)</f>
        <v>5</v>
      </c>
      <c r="P34" s="638">
        <f>COUNT('[4]26_京都府22:46_鹿児島県20'!P35)</f>
        <v>5</v>
      </c>
      <c r="Q34" s="635">
        <f>COUNT('[4]26_京都府22:46_鹿児島県20'!Q35)</f>
        <v>5</v>
      </c>
      <c r="R34" s="635">
        <f>COUNT('[4]26_京都府22:46_鹿児島県20'!R35)</f>
        <v>5</v>
      </c>
      <c r="S34" s="635">
        <f>COUNT('[4]26_京都府22:46_鹿児島県20'!S35)</f>
        <v>5</v>
      </c>
      <c r="T34" s="635">
        <f>COUNT('[4]26_京都府22:46_鹿児島県20'!T35)</f>
        <v>5</v>
      </c>
      <c r="U34" s="635">
        <f>COUNT('[4]26_京都府22:46_鹿児島県20'!U35)</f>
        <v>5</v>
      </c>
      <c r="V34" s="636">
        <f>COUNT('[4]26_京都府22:46_鹿児島県20'!V35)</f>
        <v>5</v>
      </c>
      <c r="W34" s="636">
        <f>COUNT('[4]26_京都府22:46_鹿児島県20'!W35)</f>
        <v>5</v>
      </c>
      <c r="X34" s="640">
        <f>COUNT('[4]26_京都府22:46_鹿児島県20'!X35)</f>
        <v>5</v>
      </c>
      <c r="Y34" s="647">
        <f>COUNT('[4]26_京都府22:46_鹿児島県20'!Y35)</f>
        <v>5</v>
      </c>
      <c r="Z34" s="601"/>
    </row>
    <row r="35" spans="2:26" ht="13">
      <c r="B35" s="678"/>
      <c r="C35" s="631">
        <v>29</v>
      </c>
      <c r="D35" s="642" t="s">
        <v>883</v>
      </c>
      <c r="E35" s="662" t="s">
        <v>884</v>
      </c>
      <c r="F35" s="634">
        <f>COUNT('[4]26_京都府22:46_鹿児島県20'!F36)</f>
        <v>5</v>
      </c>
      <c r="G35" s="635">
        <f>COUNT('[4]26_京都府22:46_鹿児島県20'!G36)</f>
        <v>5</v>
      </c>
      <c r="H35" s="635">
        <f>COUNT('[4]26_京都府22:46_鹿児島県20'!H36)</f>
        <v>5</v>
      </c>
      <c r="I35" s="635">
        <f>COUNT('[4]26_京都府22:46_鹿児島県20'!I36)</f>
        <v>5</v>
      </c>
      <c r="J35" s="635">
        <f>COUNT('[4]26_京都府22:46_鹿児島県20'!J36)</f>
        <v>5</v>
      </c>
      <c r="K35" s="635">
        <f>COUNT('[4]26_京都府22:46_鹿児島県20'!K36)</f>
        <v>5</v>
      </c>
      <c r="L35" s="636">
        <f>COUNT('[4]26_京都府22:46_鹿児島県20'!L36)</f>
        <v>5</v>
      </c>
      <c r="M35" s="637">
        <f>COUNT('[4]26_京都府22:46_鹿児島県20'!M36)</f>
        <v>5</v>
      </c>
      <c r="N35" s="636">
        <f>COUNT('[4]26_京都府22:46_鹿児島県20'!N36)</f>
        <v>5</v>
      </c>
      <c r="O35" s="636">
        <f>COUNT('[4]26_京都府22:46_鹿児島県20'!O36)</f>
        <v>5</v>
      </c>
      <c r="P35" s="638">
        <f>COUNT('[4]26_京都府22:46_鹿児島県20'!P36)</f>
        <v>5</v>
      </c>
      <c r="Q35" s="635">
        <f>COUNT('[4]26_京都府22:46_鹿児島県20'!Q36)</f>
        <v>5</v>
      </c>
      <c r="R35" s="635">
        <f>COUNT('[4]26_京都府22:46_鹿児島県20'!R36)</f>
        <v>5</v>
      </c>
      <c r="S35" s="635">
        <f>COUNT('[4]26_京都府22:46_鹿児島県20'!S36)</f>
        <v>5</v>
      </c>
      <c r="T35" s="635">
        <f>COUNT('[4]26_京都府22:46_鹿児島県20'!T36)</f>
        <v>5</v>
      </c>
      <c r="U35" s="635">
        <f>COUNT('[4]26_京都府22:46_鹿児島県20'!U36)</f>
        <v>5</v>
      </c>
      <c r="V35" s="636">
        <f>COUNT('[4]26_京都府22:46_鹿児島県20'!V36)</f>
        <v>5</v>
      </c>
      <c r="W35" s="636">
        <f>COUNT('[4]26_京都府22:46_鹿児島県20'!W36)</f>
        <v>5</v>
      </c>
      <c r="X35" s="640">
        <f>COUNT('[4]26_京都府22:46_鹿児島県20'!X36)</f>
        <v>5</v>
      </c>
      <c r="Y35" s="647">
        <f>COUNT('[4]26_京都府22:46_鹿児島県20'!Y36)</f>
        <v>5</v>
      </c>
      <c r="Z35" s="601"/>
    </row>
    <row r="36" spans="2:26" ht="13">
      <c r="B36" s="678"/>
      <c r="C36" s="631">
        <v>30</v>
      </c>
      <c r="D36" s="642" t="s">
        <v>176</v>
      </c>
      <c r="E36" s="662" t="s">
        <v>885</v>
      </c>
      <c r="F36" s="689">
        <f>COUNT('[4]26_京都府22:46_鹿児島県20'!F37)</f>
        <v>5</v>
      </c>
      <c r="G36" s="690">
        <f>COUNT('[4]26_京都府22:46_鹿児島県20'!G37)</f>
        <v>5</v>
      </c>
      <c r="H36" s="690">
        <f>COUNT('[4]26_京都府22:46_鹿児島県20'!H37)</f>
        <v>5</v>
      </c>
      <c r="I36" s="690">
        <f>COUNT('[4]26_京都府22:46_鹿児島県20'!I37)</f>
        <v>5</v>
      </c>
      <c r="J36" s="690">
        <f>COUNT('[4]26_京都府22:46_鹿児島県20'!J37)</f>
        <v>5</v>
      </c>
      <c r="K36" s="690">
        <f>COUNT('[4]26_京都府22:46_鹿児島県20'!K37)</f>
        <v>5</v>
      </c>
      <c r="L36" s="639">
        <f>COUNT('[4]26_京都府22:46_鹿児島県20'!L37)</f>
        <v>5</v>
      </c>
      <c r="M36" s="665">
        <f>COUNT('[4]26_京都府22:46_鹿児島県20'!M37)</f>
        <v>5</v>
      </c>
      <c r="N36" s="639">
        <f>COUNT('[4]26_京都府22:46_鹿児島県20'!N37)</f>
        <v>5</v>
      </c>
      <c r="O36" s="639">
        <f>COUNT('[4]26_京都府22:46_鹿児島県20'!O37)</f>
        <v>5</v>
      </c>
      <c r="P36" s="691">
        <f>COUNT('[4]26_京都府22:46_鹿児島県20'!P37)</f>
        <v>5</v>
      </c>
      <c r="Q36" s="690">
        <f>COUNT('[4]26_京都府22:46_鹿児島県20'!Q37)</f>
        <v>5</v>
      </c>
      <c r="R36" s="690">
        <f>COUNT('[4]26_京都府22:46_鹿児島県20'!R37)</f>
        <v>5</v>
      </c>
      <c r="S36" s="690">
        <f>COUNT('[4]26_京都府22:46_鹿児島県20'!S37)</f>
        <v>5</v>
      </c>
      <c r="T36" s="690">
        <f>COUNT('[4]26_京都府22:46_鹿児島県20'!T37)</f>
        <v>5</v>
      </c>
      <c r="U36" s="690">
        <f>COUNT('[4]26_京都府22:46_鹿児島県20'!U37)</f>
        <v>5</v>
      </c>
      <c r="V36" s="639">
        <f>COUNT('[4]26_京都府22:46_鹿児島県20'!V37)</f>
        <v>5</v>
      </c>
      <c r="W36" s="639">
        <f>COUNT('[4]26_京都府22:46_鹿児島県20'!W37)</f>
        <v>5</v>
      </c>
      <c r="X36" s="692">
        <f>COUNT('[4]26_京都府22:46_鹿児島県20'!X37)</f>
        <v>5</v>
      </c>
      <c r="Y36" s="693">
        <f>COUNT('[4]26_京都府22:46_鹿児島県20'!Y37)</f>
        <v>5</v>
      </c>
      <c r="Z36" s="601"/>
    </row>
    <row r="37" spans="2:26" ht="13">
      <c r="B37" s="678"/>
      <c r="C37" s="631">
        <v>31</v>
      </c>
      <c r="D37" s="642" t="s">
        <v>886</v>
      </c>
      <c r="E37" s="662" t="s">
        <v>887</v>
      </c>
      <c r="F37" s="689">
        <f>COUNT('[4]26_京都府22:46_鹿児島県20'!F38)</f>
        <v>5</v>
      </c>
      <c r="G37" s="694">
        <f>COUNT('[4]26_京都府22:46_鹿児島県20'!G38)</f>
        <v>5</v>
      </c>
      <c r="H37" s="694">
        <f>COUNT('[4]26_京都府22:46_鹿児島県20'!H38)</f>
        <v>5</v>
      </c>
      <c r="I37" s="694">
        <f>COUNT('[4]26_京都府22:46_鹿児島県20'!I38)</f>
        <v>5</v>
      </c>
      <c r="J37" s="694">
        <f>COUNT('[4]26_京都府22:46_鹿児島県20'!J38)</f>
        <v>5</v>
      </c>
      <c r="K37" s="694">
        <f>COUNT('[4]26_京都府22:46_鹿児島県20'!K38)</f>
        <v>5</v>
      </c>
      <c r="L37" s="695">
        <f>COUNT('[4]26_京都府22:46_鹿児島県20'!L38)</f>
        <v>5</v>
      </c>
      <c r="M37" s="696">
        <f>COUNT('[4]26_京都府22:46_鹿児島県20'!M38)</f>
        <v>5</v>
      </c>
      <c r="N37" s="695">
        <f>COUNT('[4]26_京都府22:46_鹿児島県20'!N38)</f>
        <v>5</v>
      </c>
      <c r="O37" s="695">
        <f>COUNT('[4]26_京都府22:46_鹿児島県20'!O38)</f>
        <v>5</v>
      </c>
      <c r="P37" s="695">
        <f>COUNT('[4]26_京都府22:46_鹿児島県20'!P38)</f>
        <v>5</v>
      </c>
      <c r="Q37" s="694">
        <f>COUNT('[4]26_京都府22:46_鹿児島県20'!Q38)</f>
        <v>5</v>
      </c>
      <c r="R37" s="694">
        <f>COUNT('[4]26_京都府22:46_鹿児島県20'!R38)</f>
        <v>5</v>
      </c>
      <c r="S37" s="697">
        <f>COUNT('[4]26_京都府22:46_鹿児島県20'!S38)</f>
        <v>5</v>
      </c>
      <c r="T37" s="694">
        <f>COUNT('[4]26_京都府22:46_鹿児島県20'!T38)</f>
        <v>5</v>
      </c>
      <c r="U37" s="694">
        <f>COUNT('[4]26_京都府22:46_鹿児島県20'!U38)</f>
        <v>5</v>
      </c>
      <c r="V37" s="695">
        <f>COUNT('[4]26_京都府22:46_鹿児島県20'!V38)</f>
        <v>5</v>
      </c>
      <c r="W37" s="695">
        <f>COUNT('[4]26_京都府22:46_鹿児島県20'!W38)</f>
        <v>5</v>
      </c>
      <c r="X37" s="692">
        <f>COUNT('[4]26_京都府22:46_鹿児島県20'!X38)</f>
        <v>5</v>
      </c>
      <c r="Y37" s="641">
        <f>COUNT('[4]26_京都府22:46_鹿児島県20'!Y38)</f>
        <v>5</v>
      </c>
    </row>
    <row r="38" spans="2:26" ht="13">
      <c r="B38" s="678"/>
      <c r="C38" s="631">
        <v>32</v>
      </c>
      <c r="D38" s="698" t="s">
        <v>229</v>
      </c>
      <c r="E38" s="650" t="s">
        <v>888</v>
      </c>
      <c r="F38" s="634">
        <f>COUNT('[4]26_京都府22:46_鹿児島県20'!F39)</f>
        <v>5</v>
      </c>
      <c r="G38" s="635">
        <f>COUNT('[4]26_京都府22:46_鹿児島県20'!G39)</f>
        <v>5</v>
      </c>
      <c r="H38" s="635">
        <f>COUNT('[4]26_京都府22:46_鹿児島県20'!H39)</f>
        <v>5</v>
      </c>
      <c r="I38" s="635">
        <f>COUNT('[4]26_京都府22:46_鹿児島県20'!I39)</f>
        <v>5</v>
      </c>
      <c r="J38" s="635">
        <f>COUNT('[4]26_京都府22:46_鹿児島県20'!J39)</f>
        <v>5</v>
      </c>
      <c r="K38" s="635">
        <f>COUNT('[4]26_京都府22:46_鹿児島県20'!K39)</f>
        <v>5</v>
      </c>
      <c r="L38" s="636">
        <f>COUNT('[4]26_京都府22:46_鹿児島県20'!L39)</f>
        <v>5</v>
      </c>
      <c r="M38" s="637">
        <f>COUNT('[4]26_京都府22:46_鹿児島県20'!M39)</f>
        <v>5</v>
      </c>
      <c r="N38" s="636">
        <f>COUNT('[4]26_京都府22:46_鹿児島県20'!N39)</f>
        <v>5</v>
      </c>
      <c r="O38" s="636">
        <f>COUNT('[4]26_京都府22:46_鹿児島県20'!O39)</f>
        <v>5</v>
      </c>
      <c r="P38" s="638">
        <f>COUNT('[4]26_京都府22:46_鹿児島県20'!P39)</f>
        <v>5</v>
      </c>
      <c r="Q38" s="635">
        <f>COUNT('[4]26_京都府22:46_鹿児島県20'!Q39)</f>
        <v>5</v>
      </c>
      <c r="R38" s="635">
        <f>COUNT('[4]26_京都府22:46_鹿児島県20'!R39)</f>
        <v>5</v>
      </c>
      <c r="S38" s="635">
        <f>COUNT('[4]26_京都府22:46_鹿児島県20'!S39)</f>
        <v>5</v>
      </c>
      <c r="T38" s="635">
        <f>COUNT('[4]26_京都府22:46_鹿児島県20'!T39)</f>
        <v>5</v>
      </c>
      <c r="U38" s="635">
        <f>COUNT('[4]26_京都府22:46_鹿児島県20'!U39)</f>
        <v>5</v>
      </c>
      <c r="V38" s="636">
        <f>COUNT('[4]26_京都府22:46_鹿児島県20'!V39)</f>
        <v>5</v>
      </c>
      <c r="W38" s="636">
        <f>COUNT('[4]26_京都府22:46_鹿児島県20'!W39)</f>
        <v>5</v>
      </c>
      <c r="X38" s="640">
        <f>COUNT('[4]26_京都府22:46_鹿児島県20'!X39)</f>
        <v>5</v>
      </c>
      <c r="Y38" s="647">
        <f>COUNT('[4]26_京都府22:46_鹿児島県20'!Y39)</f>
        <v>5</v>
      </c>
      <c r="Z38" s="601"/>
    </row>
    <row r="39" spans="2:26" ht="13">
      <c r="B39" s="652"/>
      <c r="C39" s="669"/>
      <c r="D39" s="620" t="s">
        <v>413</v>
      </c>
      <c r="E39" s="621" t="s">
        <v>721</v>
      </c>
      <c r="F39" s="699">
        <f>COUNT('[4]26_京都府22:46_鹿児島県20'!F40)</f>
        <v>5</v>
      </c>
      <c r="G39" s="673">
        <f>COUNT('[4]26_京都府22:46_鹿児島県20'!G40)</f>
        <v>5</v>
      </c>
      <c r="H39" s="673">
        <f>COUNT('[4]26_京都府22:46_鹿児島県20'!H40)</f>
        <v>5</v>
      </c>
      <c r="I39" s="673">
        <f>COUNT('[4]26_京都府22:46_鹿児島県20'!I40)</f>
        <v>5</v>
      </c>
      <c r="J39" s="673">
        <f>COUNT('[4]26_京都府22:46_鹿児島県20'!J40)</f>
        <v>5</v>
      </c>
      <c r="K39" s="673">
        <f>COUNT('[4]26_京都府22:46_鹿児島県20'!K40)</f>
        <v>5</v>
      </c>
      <c r="L39" s="636">
        <f>COUNT('[4]26_京都府22:46_鹿児島県20'!L40)</f>
        <v>5</v>
      </c>
      <c r="M39" s="673">
        <f>COUNT('[4]26_京都府22:46_鹿児島県20'!M40)</f>
        <v>5</v>
      </c>
      <c r="N39" s="636">
        <f>COUNT('[4]26_京都府22:46_鹿児島県20'!N40)</f>
        <v>5</v>
      </c>
      <c r="O39" s="636">
        <f>COUNT('[4]26_京都府22:46_鹿児島県20'!O40)</f>
        <v>5</v>
      </c>
      <c r="P39" s="638">
        <f>COUNT('[4]26_京都府22:46_鹿児島県20'!P40)</f>
        <v>5</v>
      </c>
      <c r="Q39" s="673">
        <f>COUNT('[4]26_京都府22:46_鹿児島県20'!Q40)</f>
        <v>5</v>
      </c>
      <c r="R39" s="673">
        <f>COUNT('[4]26_京都府22:46_鹿児島県20'!R40)</f>
        <v>5</v>
      </c>
      <c r="S39" s="673">
        <f>COUNT('[4]26_京都府22:46_鹿児島県20'!S40)</f>
        <v>5</v>
      </c>
      <c r="T39" s="673">
        <f>COUNT('[4]26_京都府22:46_鹿児島県20'!T40)</f>
        <v>5</v>
      </c>
      <c r="U39" s="673">
        <f>COUNT('[4]26_京都府22:46_鹿児島県20'!U40)</f>
        <v>5</v>
      </c>
      <c r="V39" s="636">
        <f>COUNT('[4]26_京都府22:46_鹿児島県20'!V40)</f>
        <v>5</v>
      </c>
      <c r="W39" s="636">
        <f>COUNT('[4]26_京都府22:46_鹿児島県20'!W40)</f>
        <v>5</v>
      </c>
      <c r="X39" s="676">
        <f>COUNT('[4]26_京都府22:46_鹿児島県20'!X40)</f>
        <v>5</v>
      </c>
      <c r="Y39" s="677">
        <f>COUNT('[4]26_京都府22:46_鹿児島県20'!Y40)</f>
        <v>5</v>
      </c>
      <c r="Z39" s="601"/>
    </row>
    <row r="40" spans="2:26" ht="13">
      <c r="B40" s="678" t="s">
        <v>323</v>
      </c>
      <c r="C40" s="631">
        <v>33</v>
      </c>
      <c r="D40" s="698" t="s">
        <v>179</v>
      </c>
      <c r="E40" s="650" t="s">
        <v>889</v>
      </c>
      <c r="F40" s="634">
        <f>COUNT('[4]26_京都府22:46_鹿児島県20'!F41)</f>
        <v>5</v>
      </c>
      <c r="G40" s="635">
        <f>COUNT('[4]26_京都府22:46_鹿児島県20'!G41)</f>
        <v>5</v>
      </c>
      <c r="H40" s="635">
        <f>COUNT('[4]26_京都府22:46_鹿児島県20'!H41)</f>
        <v>5</v>
      </c>
      <c r="I40" s="635">
        <f>COUNT('[4]26_京都府22:46_鹿児島県20'!I41)</f>
        <v>5</v>
      </c>
      <c r="J40" s="635">
        <f>COUNT('[4]26_京都府22:46_鹿児島県20'!J41)</f>
        <v>5</v>
      </c>
      <c r="K40" s="635">
        <f>COUNT('[4]26_京都府22:46_鹿児島県20'!K41)</f>
        <v>5</v>
      </c>
      <c r="L40" s="636">
        <f>COUNT('[4]26_京都府22:46_鹿児島県20'!L41)</f>
        <v>5</v>
      </c>
      <c r="M40" s="637">
        <f>COUNT('[4]26_京都府22:46_鹿児島県20'!M41)</f>
        <v>5</v>
      </c>
      <c r="N40" s="636">
        <f>COUNT('[4]26_京都府22:46_鹿児島県20'!N41)</f>
        <v>5</v>
      </c>
      <c r="O40" s="636">
        <f>COUNT('[4]26_京都府22:46_鹿児島県20'!O41)</f>
        <v>5</v>
      </c>
      <c r="P40" s="638">
        <f>COUNT('[4]26_京都府22:46_鹿児島県20'!P41)</f>
        <v>5</v>
      </c>
      <c r="Q40" s="635">
        <f>COUNT('[4]26_京都府22:46_鹿児島県20'!Q41)</f>
        <v>5</v>
      </c>
      <c r="R40" s="635">
        <f>COUNT('[4]26_京都府22:46_鹿児島県20'!R41)</f>
        <v>5</v>
      </c>
      <c r="S40" s="635">
        <f>COUNT('[4]26_京都府22:46_鹿児島県20'!S41)</f>
        <v>5</v>
      </c>
      <c r="T40" s="635">
        <f>COUNT('[4]26_京都府22:46_鹿児島県20'!T41)</f>
        <v>5</v>
      </c>
      <c r="U40" s="635">
        <f>COUNT('[4]26_京都府22:46_鹿児島県20'!U41)</f>
        <v>5</v>
      </c>
      <c r="V40" s="636">
        <f>COUNT('[4]26_京都府22:46_鹿児島県20'!V41)</f>
        <v>5</v>
      </c>
      <c r="W40" s="636">
        <f>COUNT('[4]26_京都府22:46_鹿児島県20'!W41)</f>
        <v>5</v>
      </c>
      <c r="X40" s="640">
        <f>COUNT('[4]26_京都府22:46_鹿児島県20'!X41)</f>
        <v>5</v>
      </c>
      <c r="Y40" s="647">
        <f>COUNT('[4]26_京都府22:46_鹿児島県20'!Y41)</f>
        <v>5</v>
      </c>
      <c r="Z40" s="601"/>
    </row>
    <row r="41" spans="2:26" ht="13">
      <c r="B41" s="678" t="s">
        <v>326</v>
      </c>
      <c r="C41" s="631">
        <v>34</v>
      </c>
      <c r="D41" s="642" t="s">
        <v>180</v>
      </c>
      <c r="E41" s="662" t="s">
        <v>890</v>
      </c>
      <c r="F41" s="634">
        <f>COUNT('[4]26_京都府22:46_鹿児島県20'!F42)</f>
        <v>5</v>
      </c>
      <c r="G41" s="635">
        <f>COUNT('[4]26_京都府22:46_鹿児島県20'!G42)</f>
        <v>5</v>
      </c>
      <c r="H41" s="635">
        <f>COUNT('[4]26_京都府22:46_鹿児島県20'!H42)</f>
        <v>5</v>
      </c>
      <c r="I41" s="635">
        <f>COUNT('[4]26_京都府22:46_鹿児島県20'!I42)</f>
        <v>5</v>
      </c>
      <c r="J41" s="635">
        <f>COUNT('[4]26_京都府22:46_鹿児島県20'!J42)</f>
        <v>5</v>
      </c>
      <c r="K41" s="635">
        <f>COUNT('[4]26_京都府22:46_鹿児島県20'!K42)</f>
        <v>5</v>
      </c>
      <c r="L41" s="636">
        <f>COUNT('[4]26_京都府22:46_鹿児島県20'!L42)</f>
        <v>5</v>
      </c>
      <c r="M41" s="637">
        <f>COUNT('[4]26_京都府22:46_鹿児島県20'!M42)</f>
        <v>5</v>
      </c>
      <c r="N41" s="636">
        <f>COUNT('[4]26_京都府22:46_鹿児島県20'!N42)</f>
        <v>5</v>
      </c>
      <c r="O41" s="636">
        <f>COUNT('[4]26_京都府22:46_鹿児島県20'!O42)</f>
        <v>5</v>
      </c>
      <c r="P41" s="638">
        <f>COUNT('[4]26_京都府22:46_鹿児島県20'!P42)</f>
        <v>5</v>
      </c>
      <c r="Q41" s="635">
        <f>COUNT('[4]26_京都府22:46_鹿児島県20'!Q42)</f>
        <v>5</v>
      </c>
      <c r="R41" s="635">
        <f>COUNT('[4]26_京都府22:46_鹿児島県20'!R42)</f>
        <v>5</v>
      </c>
      <c r="S41" s="635">
        <f>COUNT('[4]26_京都府22:46_鹿児島県20'!S42)</f>
        <v>5</v>
      </c>
      <c r="T41" s="635">
        <f>COUNT('[4]26_京都府22:46_鹿児島県20'!T42)</f>
        <v>5</v>
      </c>
      <c r="U41" s="635">
        <f>COUNT('[4]26_京都府22:46_鹿児島県20'!U42)</f>
        <v>5</v>
      </c>
      <c r="V41" s="636">
        <f>COUNT('[4]26_京都府22:46_鹿児島県20'!V42)</f>
        <v>5</v>
      </c>
      <c r="W41" s="636">
        <f>COUNT('[4]26_京都府22:46_鹿児島県20'!W42)</f>
        <v>5</v>
      </c>
      <c r="X41" s="640">
        <f>COUNT('[4]26_京都府22:46_鹿児島県20'!X42)</f>
        <v>5</v>
      </c>
      <c r="Y41" s="647">
        <f>COUNT('[4]26_京都府22:46_鹿児島県20'!Y42)</f>
        <v>5</v>
      </c>
      <c r="Z41" s="601"/>
    </row>
    <row r="42" spans="2:26" ht="13">
      <c r="B42" s="678" t="s">
        <v>328</v>
      </c>
      <c r="C42" s="631">
        <v>35</v>
      </c>
      <c r="D42" s="642" t="s">
        <v>181</v>
      </c>
      <c r="E42" s="662" t="s">
        <v>891</v>
      </c>
      <c r="F42" s="634">
        <f>COUNT('[4]26_京都府22:46_鹿児島県20'!F43)</f>
        <v>5</v>
      </c>
      <c r="G42" s="635">
        <f>COUNT('[4]26_京都府22:46_鹿児島県20'!G43)</f>
        <v>5</v>
      </c>
      <c r="H42" s="635">
        <f>COUNT('[4]26_京都府22:46_鹿児島県20'!H43)</f>
        <v>5</v>
      </c>
      <c r="I42" s="635">
        <f>COUNT('[4]26_京都府22:46_鹿児島県20'!I43)</f>
        <v>5</v>
      </c>
      <c r="J42" s="635">
        <f>COUNT('[4]26_京都府22:46_鹿児島県20'!J43)</f>
        <v>5</v>
      </c>
      <c r="K42" s="635">
        <f>COUNT('[4]26_京都府22:46_鹿児島県20'!K43)</f>
        <v>5</v>
      </c>
      <c r="L42" s="638">
        <f>COUNT('[4]26_京都府22:46_鹿児島県20'!L43)</f>
        <v>5</v>
      </c>
      <c r="M42" s="637">
        <f>COUNT('[4]26_京都府22:46_鹿児島県20'!M43)</f>
        <v>5</v>
      </c>
      <c r="N42" s="638">
        <f>COUNT('[4]26_京都府22:46_鹿児島県20'!N43)</f>
        <v>5</v>
      </c>
      <c r="O42" s="638">
        <f>COUNT('[4]26_京都府22:46_鹿児島県20'!O43)</f>
        <v>5</v>
      </c>
      <c r="P42" s="638">
        <f>COUNT('[4]26_京都府22:46_鹿児島県20'!P43)</f>
        <v>5</v>
      </c>
      <c r="Q42" s="635">
        <f>COUNT('[4]26_京都府22:46_鹿児島県20'!Q43)</f>
        <v>5</v>
      </c>
      <c r="R42" s="635">
        <f>COUNT('[4]26_京都府22:46_鹿児島県20'!R43)</f>
        <v>5</v>
      </c>
      <c r="S42" s="635">
        <f>COUNT('[4]26_京都府22:46_鹿児島県20'!S43)</f>
        <v>5</v>
      </c>
      <c r="T42" s="635">
        <f>COUNT('[4]26_京都府22:46_鹿児島県20'!T43)</f>
        <v>5</v>
      </c>
      <c r="U42" s="635">
        <f>COUNT('[4]26_京都府22:46_鹿児島県20'!U43)</f>
        <v>5</v>
      </c>
      <c r="V42" s="636">
        <f>COUNT('[4]26_京都府22:46_鹿児島県20'!V43)</f>
        <v>5</v>
      </c>
      <c r="W42" s="636">
        <f>COUNT('[4]26_京都府22:46_鹿児島県20'!W43)</f>
        <v>5</v>
      </c>
      <c r="X42" s="640">
        <f>COUNT('[4]26_京都府22:46_鹿児島県20'!X43)</f>
        <v>5</v>
      </c>
      <c r="Y42" s="647">
        <f>COUNT('[4]26_京都府22:46_鹿児島県20'!Y43)</f>
        <v>5</v>
      </c>
      <c r="Z42" s="601"/>
    </row>
    <row r="43" spans="2:26" ht="13">
      <c r="B43" s="678"/>
      <c r="C43" s="631">
        <v>36</v>
      </c>
      <c r="D43" s="642" t="s">
        <v>182</v>
      </c>
      <c r="E43" s="662" t="s">
        <v>892</v>
      </c>
      <c r="F43" s="634">
        <f>COUNT('[4]26_京都府22:46_鹿児島県20'!F44)</f>
        <v>5</v>
      </c>
      <c r="G43" s="635">
        <f>COUNT('[4]26_京都府22:46_鹿児島県20'!G44)</f>
        <v>5</v>
      </c>
      <c r="H43" s="635">
        <f>COUNT('[4]26_京都府22:46_鹿児島県20'!H44)</f>
        <v>5</v>
      </c>
      <c r="I43" s="635">
        <f>COUNT('[4]26_京都府22:46_鹿児島県20'!I44)</f>
        <v>5</v>
      </c>
      <c r="J43" s="635">
        <f>COUNT('[4]26_京都府22:46_鹿児島県20'!J44)</f>
        <v>5</v>
      </c>
      <c r="K43" s="635">
        <f>COUNT('[4]26_京都府22:46_鹿児島県20'!K44)</f>
        <v>5</v>
      </c>
      <c r="L43" s="638">
        <f>COUNT('[4]26_京都府22:46_鹿児島県20'!L44)</f>
        <v>5</v>
      </c>
      <c r="M43" s="637">
        <f>COUNT('[4]26_京都府22:46_鹿児島県20'!M44)</f>
        <v>5</v>
      </c>
      <c r="N43" s="638">
        <f>COUNT('[4]26_京都府22:46_鹿児島県20'!N44)</f>
        <v>5</v>
      </c>
      <c r="O43" s="638">
        <f>COUNT('[4]26_京都府22:46_鹿児島県20'!O44)</f>
        <v>5</v>
      </c>
      <c r="P43" s="638">
        <f>COUNT('[4]26_京都府22:46_鹿児島県20'!P44)</f>
        <v>5</v>
      </c>
      <c r="Q43" s="635">
        <f>COUNT('[4]26_京都府22:46_鹿児島県20'!Q44)</f>
        <v>5</v>
      </c>
      <c r="R43" s="635">
        <f>COUNT('[4]26_京都府22:46_鹿児島県20'!R44)</f>
        <v>5</v>
      </c>
      <c r="S43" s="635">
        <f>COUNT('[4]26_京都府22:46_鹿児島県20'!S44)</f>
        <v>5</v>
      </c>
      <c r="T43" s="635">
        <f>COUNT('[4]26_京都府22:46_鹿児島県20'!T44)</f>
        <v>5</v>
      </c>
      <c r="U43" s="635">
        <f>COUNT('[4]26_京都府22:46_鹿児島県20'!U44)</f>
        <v>5</v>
      </c>
      <c r="V43" s="636">
        <f>COUNT('[4]26_京都府22:46_鹿児島県20'!V44)</f>
        <v>5</v>
      </c>
      <c r="W43" s="636">
        <f>COUNT('[4]26_京都府22:46_鹿児島県20'!W44)</f>
        <v>5</v>
      </c>
      <c r="X43" s="640">
        <f>COUNT('[4]26_京都府22:46_鹿児島県20'!X44)</f>
        <v>5</v>
      </c>
      <c r="Y43" s="647">
        <f>COUNT('[4]26_京都府22:46_鹿児島県20'!Y44)</f>
        <v>5</v>
      </c>
      <c r="Z43" s="601"/>
    </row>
    <row r="44" spans="2:26" ht="13">
      <c r="B44" s="678"/>
      <c r="C44" s="631">
        <v>37</v>
      </c>
      <c r="D44" s="642" t="s">
        <v>183</v>
      </c>
      <c r="E44" s="662" t="s">
        <v>893</v>
      </c>
      <c r="F44" s="634">
        <f>COUNT('[4]26_京都府22:46_鹿児島県20'!F45)</f>
        <v>5</v>
      </c>
      <c r="G44" s="635">
        <f>COUNT('[4]26_京都府22:46_鹿児島県20'!G45)</f>
        <v>5</v>
      </c>
      <c r="H44" s="635">
        <f>COUNT('[4]26_京都府22:46_鹿児島県20'!H45)</f>
        <v>5</v>
      </c>
      <c r="I44" s="635">
        <f>COUNT('[4]26_京都府22:46_鹿児島県20'!I45)</f>
        <v>5</v>
      </c>
      <c r="J44" s="635">
        <f>COUNT('[4]26_京都府22:46_鹿児島県20'!J45)</f>
        <v>5</v>
      </c>
      <c r="K44" s="635">
        <f>COUNT('[4]26_京都府22:46_鹿児島県20'!K45)</f>
        <v>5</v>
      </c>
      <c r="L44" s="636">
        <f>COUNT('[4]26_京都府22:46_鹿児島県20'!L45)</f>
        <v>5</v>
      </c>
      <c r="M44" s="637">
        <f>COUNT('[4]26_京都府22:46_鹿児島県20'!M45)</f>
        <v>5</v>
      </c>
      <c r="N44" s="636">
        <f>COUNT('[4]26_京都府22:46_鹿児島県20'!N45)</f>
        <v>5</v>
      </c>
      <c r="O44" s="636">
        <f>COUNT('[4]26_京都府22:46_鹿児島県20'!O45)</f>
        <v>5</v>
      </c>
      <c r="P44" s="638">
        <f>COUNT('[4]26_京都府22:46_鹿児島県20'!P45)</f>
        <v>5</v>
      </c>
      <c r="Q44" s="635">
        <f>COUNT('[4]26_京都府22:46_鹿児島県20'!Q45)</f>
        <v>5</v>
      </c>
      <c r="R44" s="635">
        <f>COUNT('[4]26_京都府22:46_鹿児島県20'!R45)</f>
        <v>5</v>
      </c>
      <c r="S44" s="635">
        <f>COUNT('[4]26_京都府22:46_鹿児島県20'!S45)</f>
        <v>5</v>
      </c>
      <c r="T44" s="635">
        <f>COUNT('[4]26_京都府22:46_鹿児島県20'!T45)</f>
        <v>5</v>
      </c>
      <c r="U44" s="635">
        <f>COUNT('[4]26_京都府22:46_鹿児島県20'!U45)</f>
        <v>5</v>
      </c>
      <c r="V44" s="636">
        <f>COUNT('[4]26_京都府22:46_鹿児島県20'!V45)</f>
        <v>5</v>
      </c>
      <c r="W44" s="636">
        <f>COUNT('[4]26_京都府22:46_鹿児島県20'!W45)</f>
        <v>5</v>
      </c>
      <c r="X44" s="640">
        <f>COUNT('[4]26_京都府22:46_鹿児島県20'!X45)</f>
        <v>5</v>
      </c>
      <c r="Y44" s="647">
        <f>COUNT('[4]26_京都府22:46_鹿児島県20'!Y45)</f>
        <v>5</v>
      </c>
      <c r="Z44" s="601"/>
    </row>
    <row r="45" spans="2:26" ht="13">
      <c r="B45" s="700" t="s">
        <v>184</v>
      </c>
      <c r="C45" s="669"/>
      <c r="D45" s="670" t="s">
        <v>415</v>
      </c>
      <c r="E45" s="671" t="s">
        <v>723</v>
      </c>
      <c r="F45" s="699">
        <f>COUNT('[4]26_京都府22:46_鹿児島県20'!F46)</f>
        <v>5</v>
      </c>
      <c r="G45" s="673">
        <f>COUNT('[4]26_京都府22:46_鹿児島県20'!G46)</f>
        <v>5</v>
      </c>
      <c r="H45" s="673">
        <f>COUNT('[4]26_京都府22:46_鹿児島県20'!H46)</f>
        <v>5</v>
      </c>
      <c r="I45" s="673">
        <f>COUNT('[4]26_京都府22:46_鹿児島県20'!I46)</f>
        <v>5</v>
      </c>
      <c r="J45" s="673">
        <f>COUNT('[4]26_京都府22:46_鹿児島県20'!J46)</f>
        <v>5</v>
      </c>
      <c r="K45" s="673">
        <f>COUNT('[4]26_京都府22:46_鹿児島県20'!K46)</f>
        <v>5</v>
      </c>
      <c r="L45" s="636">
        <f>COUNT('[4]26_京都府22:46_鹿児島県20'!L46)</f>
        <v>5</v>
      </c>
      <c r="M45" s="673">
        <f>COUNT('[4]26_京都府22:46_鹿児島県20'!M46)</f>
        <v>5</v>
      </c>
      <c r="N45" s="636">
        <f>COUNT('[4]26_京都府22:46_鹿児島県20'!N46)</f>
        <v>5</v>
      </c>
      <c r="O45" s="636">
        <f>COUNT('[4]26_京都府22:46_鹿児島県20'!O46)</f>
        <v>5</v>
      </c>
      <c r="P45" s="638">
        <f>COUNT('[4]26_京都府22:46_鹿児島県20'!P46)</f>
        <v>5</v>
      </c>
      <c r="Q45" s="673">
        <f>COUNT('[4]26_京都府22:46_鹿児島県20'!Q46)</f>
        <v>5</v>
      </c>
      <c r="R45" s="673">
        <f>COUNT('[4]26_京都府22:46_鹿児島県20'!R46)</f>
        <v>5</v>
      </c>
      <c r="S45" s="673">
        <f>COUNT('[4]26_京都府22:46_鹿児島県20'!S46)</f>
        <v>5</v>
      </c>
      <c r="T45" s="673">
        <f>COUNT('[4]26_京都府22:46_鹿児島県20'!T46)</f>
        <v>5</v>
      </c>
      <c r="U45" s="673">
        <f>COUNT('[4]26_京都府22:46_鹿児島県20'!U46)</f>
        <v>5</v>
      </c>
      <c r="V45" s="636">
        <f>COUNT('[4]26_京都府22:46_鹿児島県20'!V46)</f>
        <v>5</v>
      </c>
      <c r="W45" s="636">
        <f>COUNT('[4]26_京都府22:46_鹿児島県20'!W46)</f>
        <v>5</v>
      </c>
      <c r="X45" s="676">
        <f>COUNT('[4]26_京都府22:46_鹿児島県20'!X46)</f>
        <v>5</v>
      </c>
      <c r="Y45" s="677">
        <f>COUNT('[4]26_京都府22:46_鹿児島県20'!Y46)</f>
        <v>5</v>
      </c>
      <c r="Z45" s="601"/>
    </row>
    <row r="46" spans="2:26" ht="13">
      <c r="B46" s="678"/>
      <c r="C46" s="631">
        <v>38</v>
      </c>
      <c r="D46" s="642" t="s">
        <v>416</v>
      </c>
      <c r="E46" s="662" t="s">
        <v>894</v>
      </c>
      <c r="F46" s="634">
        <f>COUNT('[4]26_京都府22:46_鹿児島県20'!F47)</f>
        <v>5</v>
      </c>
      <c r="G46" s="635">
        <f>COUNT('[4]26_京都府22:46_鹿児島県20'!G47)</f>
        <v>5</v>
      </c>
      <c r="H46" s="635">
        <f>COUNT('[4]26_京都府22:46_鹿児島県20'!H47)</f>
        <v>5</v>
      </c>
      <c r="I46" s="635">
        <f>COUNT('[4]26_京都府22:46_鹿児島県20'!I47)</f>
        <v>5</v>
      </c>
      <c r="J46" s="635">
        <f>COUNT('[4]26_京都府22:46_鹿児島県20'!J47)</f>
        <v>5</v>
      </c>
      <c r="K46" s="635">
        <f>COUNT('[4]26_京都府22:46_鹿児島県20'!K47)</f>
        <v>5</v>
      </c>
      <c r="L46" s="636">
        <f>COUNT('[4]26_京都府22:46_鹿児島県20'!L47)</f>
        <v>5</v>
      </c>
      <c r="M46" s="635">
        <f>COUNT('[4]26_京都府22:46_鹿児島県20'!M47)</f>
        <v>5</v>
      </c>
      <c r="N46" s="636">
        <f>COUNT('[4]26_京都府22:46_鹿児島県20'!N47)</f>
        <v>5</v>
      </c>
      <c r="O46" s="636">
        <f>COUNT('[4]26_京都府22:46_鹿児島県20'!O47)</f>
        <v>5</v>
      </c>
      <c r="P46" s="638">
        <f>COUNT('[4]26_京都府22:46_鹿児島県20'!P47)</f>
        <v>5</v>
      </c>
      <c r="Q46" s="635">
        <f>COUNT('[4]26_京都府22:46_鹿児島県20'!Q47)</f>
        <v>5</v>
      </c>
      <c r="R46" s="635">
        <f>COUNT('[4]26_京都府22:46_鹿児島県20'!R47)</f>
        <v>5</v>
      </c>
      <c r="S46" s="635">
        <f>COUNT('[4]26_京都府22:46_鹿児島県20'!S47)</f>
        <v>5</v>
      </c>
      <c r="T46" s="635">
        <f>COUNT('[4]26_京都府22:46_鹿児島県20'!T47)</f>
        <v>5</v>
      </c>
      <c r="U46" s="635">
        <f>COUNT('[4]26_京都府22:46_鹿児島県20'!U47)</f>
        <v>5</v>
      </c>
      <c r="V46" s="636">
        <f>COUNT('[4]26_京都府22:46_鹿児島県20'!V47)</f>
        <v>5</v>
      </c>
      <c r="W46" s="636">
        <f>COUNT('[4]26_京都府22:46_鹿児島県20'!W47)</f>
        <v>5</v>
      </c>
      <c r="X46" s="640">
        <f>COUNT('[4]26_京都府22:46_鹿児島県20'!X47)</f>
        <v>5</v>
      </c>
      <c r="Y46" s="647">
        <f>COUNT('[4]26_京都府22:46_鹿児島県20'!Y47)</f>
        <v>5</v>
      </c>
      <c r="Z46" s="601"/>
    </row>
    <row r="47" spans="2:26" ht="13">
      <c r="B47" s="678"/>
      <c r="C47" s="631">
        <v>39</v>
      </c>
      <c r="D47" s="642" t="s">
        <v>417</v>
      </c>
      <c r="E47" s="662" t="s">
        <v>895</v>
      </c>
      <c r="F47" s="634">
        <f>COUNT('[4]26_京都府22:46_鹿児島県20'!F48)</f>
        <v>5</v>
      </c>
      <c r="G47" s="635">
        <f>COUNT('[4]26_京都府22:46_鹿児島県20'!G48)</f>
        <v>5</v>
      </c>
      <c r="H47" s="635">
        <f>COUNT('[4]26_京都府22:46_鹿児島県20'!H48)</f>
        <v>5</v>
      </c>
      <c r="I47" s="635">
        <f>COUNT('[4]26_京都府22:46_鹿児島県20'!I48)</f>
        <v>5</v>
      </c>
      <c r="J47" s="635">
        <f>COUNT('[4]26_京都府22:46_鹿児島県20'!J48)</f>
        <v>5</v>
      </c>
      <c r="K47" s="635">
        <f>COUNT('[4]26_京都府22:46_鹿児島県20'!K48)</f>
        <v>5</v>
      </c>
      <c r="L47" s="636">
        <f>COUNT('[4]26_京都府22:46_鹿児島県20'!L48)</f>
        <v>5</v>
      </c>
      <c r="M47" s="635">
        <f>COUNT('[4]26_京都府22:46_鹿児島県20'!M48)</f>
        <v>5</v>
      </c>
      <c r="N47" s="636">
        <f>COUNT('[4]26_京都府22:46_鹿児島県20'!N48)</f>
        <v>5</v>
      </c>
      <c r="O47" s="636">
        <f>COUNT('[4]26_京都府22:46_鹿児島県20'!O48)</f>
        <v>5</v>
      </c>
      <c r="P47" s="638">
        <f>COUNT('[4]26_京都府22:46_鹿児島県20'!P48)</f>
        <v>5</v>
      </c>
      <c r="Q47" s="635">
        <f>COUNT('[4]26_京都府22:46_鹿児島県20'!Q48)</f>
        <v>5</v>
      </c>
      <c r="R47" s="635">
        <f>COUNT('[4]26_京都府22:46_鹿児島県20'!R48)</f>
        <v>5</v>
      </c>
      <c r="S47" s="635">
        <f>COUNT('[4]26_京都府22:46_鹿児島県20'!S48)</f>
        <v>5</v>
      </c>
      <c r="T47" s="635">
        <f>COUNT('[4]26_京都府22:46_鹿児島県20'!T48)</f>
        <v>5</v>
      </c>
      <c r="U47" s="635">
        <f>COUNT('[4]26_京都府22:46_鹿児島県20'!U48)</f>
        <v>5</v>
      </c>
      <c r="V47" s="636">
        <f>COUNT('[4]26_京都府22:46_鹿児島県20'!V48)</f>
        <v>5</v>
      </c>
      <c r="W47" s="636">
        <f>COUNT('[4]26_京都府22:46_鹿児島県20'!W48)</f>
        <v>5</v>
      </c>
      <c r="X47" s="640">
        <f>COUNT('[4]26_京都府22:46_鹿児島県20'!X48)</f>
        <v>5</v>
      </c>
      <c r="Y47" s="647">
        <f>COUNT('[4]26_京都府22:46_鹿児島県20'!Y48)</f>
        <v>5</v>
      </c>
      <c r="Z47" s="601"/>
    </row>
    <row r="48" spans="2:26" ht="13">
      <c r="B48" s="678"/>
      <c r="C48" s="631">
        <v>40</v>
      </c>
      <c r="D48" s="642" t="s">
        <v>418</v>
      </c>
      <c r="E48" s="662" t="s">
        <v>896</v>
      </c>
      <c r="F48" s="634">
        <f>COUNT('[4]26_京都府22:46_鹿児島県20'!F49)</f>
        <v>5</v>
      </c>
      <c r="G48" s="635">
        <f>COUNT('[4]26_京都府22:46_鹿児島県20'!G49)</f>
        <v>5</v>
      </c>
      <c r="H48" s="635">
        <f>COUNT('[4]26_京都府22:46_鹿児島県20'!H49)</f>
        <v>5</v>
      </c>
      <c r="I48" s="635">
        <f>COUNT('[4]26_京都府22:46_鹿児島県20'!I49)</f>
        <v>5</v>
      </c>
      <c r="J48" s="635">
        <f>COUNT('[4]26_京都府22:46_鹿児島県20'!J49)</f>
        <v>5</v>
      </c>
      <c r="K48" s="635">
        <f>COUNT('[4]26_京都府22:46_鹿児島県20'!K49)</f>
        <v>5</v>
      </c>
      <c r="L48" s="636">
        <f>COUNT('[4]26_京都府22:46_鹿児島県20'!L49)</f>
        <v>5</v>
      </c>
      <c r="M48" s="635">
        <f>COUNT('[4]26_京都府22:46_鹿児島県20'!M49)</f>
        <v>5</v>
      </c>
      <c r="N48" s="636">
        <f>COUNT('[4]26_京都府22:46_鹿児島県20'!N49)</f>
        <v>5</v>
      </c>
      <c r="O48" s="636">
        <f>COUNT('[4]26_京都府22:46_鹿児島県20'!O49)</f>
        <v>5</v>
      </c>
      <c r="P48" s="638">
        <f>COUNT('[4]26_京都府22:46_鹿児島県20'!P49)</f>
        <v>5</v>
      </c>
      <c r="Q48" s="635">
        <f>COUNT('[4]26_京都府22:46_鹿児島県20'!Q49)</f>
        <v>5</v>
      </c>
      <c r="R48" s="635">
        <f>COUNT('[4]26_京都府22:46_鹿児島県20'!R49)</f>
        <v>5</v>
      </c>
      <c r="S48" s="635">
        <f>COUNT('[4]26_京都府22:46_鹿児島県20'!S49)</f>
        <v>5</v>
      </c>
      <c r="T48" s="635">
        <f>COUNT('[4]26_京都府22:46_鹿児島県20'!T49)</f>
        <v>5</v>
      </c>
      <c r="U48" s="635">
        <f>COUNT('[4]26_京都府22:46_鹿児島県20'!U49)</f>
        <v>5</v>
      </c>
      <c r="V48" s="636">
        <f>COUNT('[4]26_京都府22:46_鹿児島県20'!V49)</f>
        <v>5</v>
      </c>
      <c r="W48" s="636">
        <f>COUNT('[4]26_京都府22:46_鹿児島県20'!W49)</f>
        <v>5</v>
      </c>
      <c r="X48" s="640">
        <f>COUNT('[4]26_京都府22:46_鹿児島県20'!X49)</f>
        <v>5</v>
      </c>
      <c r="Y48" s="647">
        <f>COUNT('[4]26_京都府22:46_鹿児島県20'!Y49)</f>
        <v>5</v>
      </c>
      <c r="Z48" s="601"/>
    </row>
    <row r="49" spans="2:26" ht="13.5" thickBot="1">
      <c r="B49" s="678"/>
      <c r="C49" s="631">
        <v>41</v>
      </c>
      <c r="D49" s="642" t="s">
        <v>419</v>
      </c>
      <c r="E49" s="662" t="s">
        <v>897</v>
      </c>
      <c r="F49" s="634">
        <f>COUNT('[4]26_京都府22:46_鹿児島県20'!F50)</f>
        <v>5</v>
      </c>
      <c r="G49" s="635">
        <f>COUNT('[4]26_京都府22:46_鹿児島県20'!G50)</f>
        <v>5</v>
      </c>
      <c r="H49" s="635">
        <f>COUNT('[4]26_京都府22:46_鹿児島県20'!H50)</f>
        <v>5</v>
      </c>
      <c r="I49" s="635">
        <f>COUNT('[4]26_京都府22:46_鹿児島県20'!I50)</f>
        <v>5</v>
      </c>
      <c r="J49" s="635">
        <f>COUNT('[4]26_京都府22:46_鹿児島県20'!J50)</f>
        <v>5</v>
      </c>
      <c r="K49" s="635">
        <f>COUNT('[4]26_京都府22:46_鹿児島県20'!K50)</f>
        <v>5</v>
      </c>
      <c r="L49" s="636">
        <f>COUNT('[4]26_京都府22:46_鹿児島県20'!L50)</f>
        <v>5</v>
      </c>
      <c r="M49" s="635">
        <f>COUNT('[4]26_京都府22:46_鹿児島県20'!M50)</f>
        <v>5</v>
      </c>
      <c r="N49" s="636">
        <f>COUNT('[4]26_京都府22:46_鹿児島県20'!N50)</f>
        <v>5</v>
      </c>
      <c r="O49" s="636">
        <f>COUNT('[4]26_京都府22:46_鹿児島県20'!O50)</f>
        <v>5</v>
      </c>
      <c r="P49" s="638">
        <f>COUNT('[4]26_京都府22:46_鹿児島県20'!P50)</f>
        <v>5</v>
      </c>
      <c r="Q49" s="635">
        <f>COUNT('[4]26_京都府22:46_鹿児島県20'!Q50)</f>
        <v>5</v>
      </c>
      <c r="R49" s="635">
        <f>COUNT('[4]26_京都府22:46_鹿児島県20'!R50)</f>
        <v>5</v>
      </c>
      <c r="S49" s="635">
        <f>COUNT('[4]26_京都府22:46_鹿児島県20'!S50)</f>
        <v>5</v>
      </c>
      <c r="T49" s="635">
        <f>COUNT('[4]26_京都府22:46_鹿児島県20'!T50)</f>
        <v>5</v>
      </c>
      <c r="U49" s="635">
        <f>COUNT('[4]26_京都府22:46_鹿児島県20'!U50)</f>
        <v>5</v>
      </c>
      <c r="V49" s="636">
        <f>COUNT('[4]26_京都府22:46_鹿児島県20'!V50)</f>
        <v>5</v>
      </c>
      <c r="W49" s="636">
        <f>COUNT('[4]26_京都府22:46_鹿児島県20'!W50)</f>
        <v>5</v>
      </c>
      <c r="X49" s="640">
        <f>COUNT('[4]26_京都府22:46_鹿児島県20'!X50)</f>
        <v>5</v>
      </c>
      <c r="Y49" s="647">
        <f>COUNT('[4]26_京都府22:46_鹿児島県20'!Y50)</f>
        <v>5</v>
      </c>
      <c r="Z49" s="601"/>
    </row>
    <row r="50" spans="2:26" ht="14" thickTop="1" thickBot="1">
      <c r="B50" s="678"/>
      <c r="C50" s="631">
        <v>42</v>
      </c>
      <c r="D50" s="642" t="s">
        <v>420</v>
      </c>
      <c r="E50" s="662" t="s">
        <v>898</v>
      </c>
      <c r="F50" s="634">
        <f>COUNT('[4]26_京都府22:46_鹿児島県20'!F51)</f>
        <v>5</v>
      </c>
      <c r="G50" s="635">
        <f>COUNT('[4]26_京都府22:46_鹿児島県20'!G51)</f>
        <v>5</v>
      </c>
      <c r="H50" s="635">
        <f>COUNT('[4]26_京都府22:46_鹿児島県20'!H51)</f>
        <v>5</v>
      </c>
      <c r="I50" s="635">
        <f>COUNT('[4]26_京都府22:46_鹿児島県20'!I51)</f>
        <v>5</v>
      </c>
      <c r="J50" s="635">
        <f>COUNT('[4]26_京都府22:46_鹿児島県20'!J51)</f>
        <v>5</v>
      </c>
      <c r="K50" s="635">
        <f>COUNT('[4]26_京都府22:46_鹿児島県20'!K51)</f>
        <v>5</v>
      </c>
      <c r="L50" s="645">
        <f>COUNT('[4]26_京都府22:46_鹿児島県20'!L51)</f>
        <v>5</v>
      </c>
      <c r="M50" s="635">
        <f>COUNT('[4]26_京都府22:46_鹿児島県20'!M51)</f>
        <v>5</v>
      </c>
      <c r="N50" s="636">
        <f>COUNT('[4]26_京都府22:46_鹿児島県20'!N51)</f>
        <v>5</v>
      </c>
      <c r="O50" s="636">
        <f>COUNT('[4]26_京都府22:46_鹿児島県20'!O51)</f>
        <v>5</v>
      </c>
      <c r="P50" s="638">
        <f>COUNT('[4]26_京都府22:46_鹿児島県20'!P51)</f>
        <v>5</v>
      </c>
      <c r="Q50" s="635">
        <f>COUNT('[4]26_京都府22:46_鹿児島県20'!Q51)</f>
        <v>5</v>
      </c>
      <c r="R50" s="635">
        <f>COUNT('[4]26_京都府22:46_鹿児島県20'!R51)</f>
        <v>5</v>
      </c>
      <c r="S50" s="635">
        <f>COUNT('[4]26_京都府22:46_鹿児島県20'!S51)</f>
        <v>5</v>
      </c>
      <c r="T50" s="635">
        <f>COUNT('[4]26_京都府22:46_鹿児島県20'!T51)</f>
        <v>5</v>
      </c>
      <c r="U50" s="635">
        <f>COUNT('[4]26_京都府22:46_鹿児島県20'!U51)</f>
        <v>5</v>
      </c>
      <c r="V50" s="636">
        <f>COUNT('[4]26_京都府22:46_鹿児島県20'!V51)</f>
        <v>5</v>
      </c>
      <c r="W50" s="636">
        <f>COUNT('[4]26_京都府22:46_鹿児島県20'!W51)</f>
        <v>5</v>
      </c>
      <c r="X50" s="640">
        <f>COUNT('[4]26_京都府22:46_鹿児島県20'!X51)</f>
        <v>5</v>
      </c>
      <c r="Y50" s="647">
        <f>COUNT('[4]26_京都府22:46_鹿児島県20'!Y51)</f>
        <v>5</v>
      </c>
      <c r="Z50" s="601"/>
    </row>
    <row r="51" spans="2:26" ht="13.5" thickTop="1">
      <c r="B51" s="652" t="s">
        <v>190</v>
      </c>
      <c r="C51" s="669"/>
      <c r="D51" s="670" t="s">
        <v>899</v>
      </c>
      <c r="E51" s="671" t="s">
        <v>725</v>
      </c>
      <c r="F51" s="699">
        <f>COUNT('[4]26_京都府22:46_鹿児島県20'!F52)</f>
        <v>5</v>
      </c>
      <c r="G51" s="673">
        <f>COUNT('[4]26_京都府22:46_鹿児島県20'!G52)</f>
        <v>5</v>
      </c>
      <c r="H51" s="673">
        <f>COUNT('[4]26_京都府22:46_鹿児島県20'!H52)</f>
        <v>5</v>
      </c>
      <c r="I51" s="673">
        <f>COUNT('[4]26_京都府22:46_鹿児島県20'!I52)</f>
        <v>5</v>
      </c>
      <c r="J51" s="673">
        <f>COUNT('[4]26_京都府22:46_鹿児島県20'!J52)</f>
        <v>5</v>
      </c>
      <c r="K51" s="673">
        <f>COUNT('[4]26_京都府22:46_鹿児島県20'!K52)</f>
        <v>5</v>
      </c>
      <c r="L51" s="636">
        <f>COUNT('[4]26_京都府22:46_鹿児島県20'!L52)</f>
        <v>5</v>
      </c>
      <c r="M51" s="673">
        <f>COUNT('[4]26_京都府22:46_鹿児島県20'!M52)</f>
        <v>5</v>
      </c>
      <c r="N51" s="636">
        <f>COUNT('[4]26_京都府22:46_鹿児島県20'!N52)</f>
        <v>5</v>
      </c>
      <c r="O51" s="636">
        <f>COUNT('[4]26_京都府22:46_鹿児島県20'!O52)</f>
        <v>5</v>
      </c>
      <c r="P51" s="638">
        <f>COUNT('[4]26_京都府22:46_鹿児島県20'!P52)</f>
        <v>5</v>
      </c>
      <c r="Q51" s="673">
        <f>COUNT('[4]26_京都府22:46_鹿児島県20'!Q52)</f>
        <v>5</v>
      </c>
      <c r="R51" s="673">
        <f>COUNT('[4]26_京都府22:46_鹿児島県20'!R52)</f>
        <v>5</v>
      </c>
      <c r="S51" s="673">
        <f>COUNT('[4]26_京都府22:46_鹿児島県20'!S52)</f>
        <v>5</v>
      </c>
      <c r="T51" s="673">
        <f>COUNT('[4]26_京都府22:46_鹿児島県20'!T52)</f>
        <v>5</v>
      </c>
      <c r="U51" s="673">
        <f>COUNT('[4]26_京都府22:46_鹿児島県20'!U52)</f>
        <v>5</v>
      </c>
      <c r="V51" s="636">
        <f>COUNT('[4]26_京都府22:46_鹿児島県20'!V52)</f>
        <v>5</v>
      </c>
      <c r="W51" s="636">
        <f>COUNT('[4]26_京都府22:46_鹿児島県20'!W52)</f>
        <v>5</v>
      </c>
      <c r="X51" s="676">
        <f>COUNT('[4]26_京都府22:46_鹿児島県20'!X52)</f>
        <v>5</v>
      </c>
      <c r="Y51" s="677">
        <f>COUNT('[4]26_京都府22:46_鹿児島県20'!Y52)</f>
        <v>5</v>
      </c>
      <c r="Z51" s="601"/>
    </row>
    <row r="52" spans="2:26" ht="13">
      <c r="B52" s="678"/>
      <c r="C52" s="631">
        <v>43</v>
      </c>
      <c r="D52" s="642" t="s">
        <v>191</v>
      </c>
      <c r="E52" s="662" t="s">
        <v>900</v>
      </c>
      <c r="F52" s="634">
        <f>COUNT('[4]26_京都府22:46_鹿児島県20'!F53)</f>
        <v>5</v>
      </c>
      <c r="G52" s="635">
        <f>COUNT('[4]26_京都府22:46_鹿児島県20'!G53)</f>
        <v>5</v>
      </c>
      <c r="H52" s="635">
        <f>COUNT('[4]26_京都府22:46_鹿児島県20'!H53)</f>
        <v>5</v>
      </c>
      <c r="I52" s="635">
        <f>COUNT('[4]26_京都府22:46_鹿児島県20'!I53)</f>
        <v>5</v>
      </c>
      <c r="J52" s="635">
        <f>COUNT('[4]26_京都府22:46_鹿児島県20'!J53)</f>
        <v>5</v>
      </c>
      <c r="K52" s="635">
        <f>COUNT('[4]26_京都府22:46_鹿児島県20'!K53)</f>
        <v>5</v>
      </c>
      <c r="L52" s="636">
        <f>COUNT('[4]26_京都府22:46_鹿児島県20'!L53)</f>
        <v>5</v>
      </c>
      <c r="M52" s="635">
        <f>COUNT('[4]26_京都府22:46_鹿児島県20'!M53)</f>
        <v>5</v>
      </c>
      <c r="N52" s="636">
        <f>COUNT('[4]26_京都府22:46_鹿児島県20'!N53)</f>
        <v>5</v>
      </c>
      <c r="O52" s="636">
        <f>COUNT('[4]26_京都府22:46_鹿児島県20'!O53)</f>
        <v>5</v>
      </c>
      <c r="P52" s="638">
        <f>COUNT('[4]26_京都府22:46_鹿児島県20'!P53)</f>
        <v>5</v>
      </c>
      <c r="Q52" s="635">
        <f>COUNT('[4]26_京都府22:46_鹿児島県20'!Q53)</f>
        <v>5</v>
      </c>
      <c r="R52" s="635">
        <f>COUNT('[4]26_京都府22:46_鹿児島県20'!R53)</f>
        <v>5</v>
      </c>
      <c r="S52" s="635">
        <f>COUNT('[4]26_京都府22:46_鹿児島県20'!S53)</f>
        <v>5</v>
      </c>
      <c r="T52" s="635">
        <f>COUNT('[4]26_京都府22:46_鹿児島県20'!T53)</f>
        <v>5</v>
      </c>
      <c r="U52" s="635">
        <f>COUNT('[4]26_京都府22:46_鹿児島県20'!U53)</f>
        <v>5</v>
      </c>
      <c r="V52" s="636">
        <f>COUNT('[4]26_京都府22:46_鹿児島県20'!V53)</f>
        <v>5</v>
      </c>
      <c r="W52" s="636">
        <f>COUNT('[4]26_京都府22:46_鹿児島県20'!W53)</f>
        <v>5</v>
      </c>
      <c r="X52" s="640">
        <f>COUNT('[4]26_京都府22:46_鹿児島県20'!X53)</f>
        <v>5</v>
      </c>
      <c r="Y52" s="647">
        <f>COUNT('[4]26_京都府22:46_鹿児島県20'!Y53)</f>
        <v>5</v>
      </c>
      <c r="Z52" s="601"/>
    </row>
    <row r="53" spans="2:26" ht="13">
      <c r="B53" s="678"/>
      <c r="C53" s="631">
        <v>44</v>
      </c>
      <c r="D53" s="642" t="s">
        <v>192</v>
      </c>
      <c r="E53" s="662" t="s">
        <v>901</v>
      </c>
      <c r="F53" s="634">
        <f>COUNT('[4]26_京都府22:46_鹿児島県20'!F54)</f>
        <v>5</v>
      </c>
      <c r="G53" s="635">
        <f>COUNT('[4]26_京都府22:46_鹿児島県20'!G54)</f>
        <v>5</v>
      </c>
      <c r="H53" s="635">
        <f>COUNT('[4]26_京都府22:46_鹿児島県20'!H54)</f>
        <v>5</v>
      </c>
      <c r="I53" s="635">
        <f>COUNT('[4]26_京都府22:46_鹿児島県20'!I54)</f>
        <v>5</v>
      </c>
      <c r="J53" s="635">
        <f>COUNT('[4]26_京都府22:46_鹿児島県20'!J54)</f>
        <v>5</v>
      </c>
      <c r="K53" s="635">
        <f>COUNT('[4]26_京都府22:46_鹿児島県20'!K54)</f>
        <v>5</v>
      </c>
      <c r="L53" s="636">
        <f>COUNT('[4]26_京都府22:46_鹿児島県20'!L54)</f>
        <v>5</v>
      </c>
      <c r="M53" s="635">
        <f>COUNT('[4]26_京都府22:46_鹿児島県20'!M54)</f>
        <v>5</v>
      </c>
      <c r="N53" s="636">
        <f>COUNT('[4]26_京都府22:46_鹿児島県20'!N54)</f>
        <v>5</v>
      </c>
      <c r="O53" s="636">
        <f>COUNT('[4]26_京都府22:46_鹿児島県20'!O54)</f>
        <v>5</v>
      </c>
      <c r="P53" s="638">
        <f>COUNT('[4]26_京都府22:46_鹿児島県20'!P54)</f>
        <v>5</v>
      </c>
      <c r="Q53" s="635">
        <f>COUNT('[4]26_京都府22:46_鹿児島県20'!Q54)</f>
        <v>5</v>
      </c>
      <c r="R53" s="635">
        <f>COUNT('[4]26_京都府22:46_鹿児島県20'!R54)</f>
        <v>5</v>
      </c>
      <c r="S53" s="635">
        <f>COUNT('[4]26_京都府22:46_鹿児島県20'!S54)</f>
        <v>5</v>
      </c>
      <c r="T53" s="635">
        <f>COUNT('[4]26_京都府22:46_鹿児島県20'!T54)</f>
        <v>5</v>
      </c>
      <c r="U53" s="635">
        <f>COUNT('[4]26_京都府22:46_鹿児島県20'!U54)</f>
        <v>5</v>
      </c>
      <c r="V53" s="636">
        <f>COUNT('[4]26_京都府22:46_鹿児島県20'!V54)</f>
        <v>5</v>
      </c>
      <c r="W53" s="636">
        <f>COUNT('[4]26_京都府22:46_鹿児島県20'!W54)</f>
        <v>5</v>
      </c>
      <c r="X53" s="640">
        <f>COUNT('[4]26_京都府22:46_鹿児島県20'!X54)</f>
        <v>5</v>
      </c>
      <c r="Y53" s="647">
        <f>COUNT('[4]26_京都府22:46_鹿児島県20'!Y54)</f>
        <v>5</v>
      </c>
      <c r="Z53" s="601"/>
    </row>
    <row r="54" spans="2:26" ht="13">
      <c r="B54" s="678"/>
      <c r="C54" s="631">
        <v>45</v>
      </c>
      <c r="D54" s="642" t="s">
        <v>193</v>
      </c>
      <c r="E54" s="662" t="s">
        <v>902</v>
      </c>
      <c r="F54" s="634">
        <f>COUNT('[4]26_京都府22:46_鹿児島県20'!F55)</f>
        <v>5</v>
      </c>
      <c r="G54" s="635">
        <f>COUNT('[4]26_京都府22:46_鹿児島県20'!G55)</f>
        <v>5</v>
      </c>
      <c r="H54" s="635">
        <f>COUNT('[4]26_京都府22:46_鹿児島県20'!H55)</f>
        <v>5</v>
      </c>
      <c r="I54" s="635">
        <f>COUNT('[4]26_京都府22:46_鹿児島県20'!I55)</f>
        <v>5</v>
      </c>
      <c r="J54" s="635">
        <f>COUNT('[4]26_京都府22:46_鹿児島県20'!J55)</f>
        <v>5</v>
      </c>
      <c r="K54" s="635">
        <f>COUNT('[4]26_京都府22:46_鹿児島県20'!K55)</f>
        <v>5</v>
      </c>
      <c r="L54" s="636">
        <f>COUNT('[4]26_京都府22:46_鹿児島県20'!L55)</f>
        <v>5</v>
      </c>
      <c r="M54" s="635">
        <f>COUNT('[4]26_京都府22:46_鹿児島県20'!M55)</f>
        <v>5</v>
      </c>
      <c r="N54" s="636">
        <f>COUNT('[4]26_京都府22:46_鹿児島県20'!N55)</f>
        <v>5</v>
      </c>
      <c r="O54" s="636">
        <f>COUNT('[4]26_京都府22:46_鹿児島県20'!O55)</f>
        <v>5</v>
      </c>
      <c r="P54" s="638">
        <f>COUNT('[4]26_京都府22:46_鹿児島県20'!P55)</f>
        <v>5</v>
      </c>
      <c r="Q54" s="635">
        <f>COUNT('[4]26_京都府22:46_鹿児島県20'!Q55)</f>
        <v>5</v>
      </c>
      <c r="R54" s="635">
        <f>COUNT('[4]26_京都府22:46_鹿児島県20'!R55)</f>
        <v>5</v>
      </c>
      <c r="S54" s="635">
        <f>COUNT('[4]26_京都府22:46_鹿児島県20'!S55)</f>
        <v>5</v>
      </c>
      <c r="T54" s="635">
        <f>COUNT('[4]26_京都府22:46_鹿児島県20'!T55)</f>
        <v>5</v>
      </c>
      <c r="U54" s="635">
        <f>COUNT('[4]26_京都府22:46_鹿児島県20'!U55)</f>
        <v>5</v>
      </c>
      <c r="V54" s="636">
        <f>COUNT('[4]26_京都府22:46_鹿児島県20'!V55)</f>
        <v>5</v>
      </c>
      <c r="W54" s="636">
        <f>COUNT('[4]26_京都府22:46_鹿児島県20'!W55)</f>
        <v>5</v>
      </c>
      <c r="X54" s="640">
        <f>COUNT('[4]26_京都府22:46_鹿児島県20'!X55)</f>
        <v>5</v>
      </c>
      <c r="Y54" s="647">
        <f>COUNT('[4]26_京都府22:46_鹿児島県20'!Y55)</f>
        <v>5</v>
      </c>
      <c r="Z54" s="601"/>
    </row>
    <row r="55" spans="2:26" ht="13">
      <c r="B55" s="678"/>
      <c r="C55" s="701">
        <v>46</v>
      </c>
      <c r="D55" s="702" t="s">
        <v>194</v>
      </c>
      <c r="E55" s="650"/>
      <c r="F55" s="634">
        <f>COUNT('[4]26_京都府22:46_鹿児島県20'!F56)</f>
        <v>5</v>
      </c>
      <c r="G55" s="635">
        <f>COUNT('[4]26_京都府22:46_鹿児島県20'!G56)</f>
        <v>5</v>
      </c>
      <c r="H55" s="635">
        <f>COUNT('[4]26_京都府22:46_鹿児島県20'!H56)</f>
        <v>5</v>
      </c>
      <c r="I55" s="635">
        <f>COUNT('[4]26_京都府22:46_鹿児島県20'!I56)</f>
        <v>5</v>
      </c>
      <c r="J55" s="635">
        <f>COUNT('[4]26_京都府22:46_鹿児島県20'!J56)</f>
        <v>5</v>
      </c>
      <c r="K55" s="635">
        <f>COUNT('[4]26_京都府22:46_鹿児島県20'!K56)</f>
        <v>5</v>
      </c>
      <c r="L55" s="636">
        <f>COUNT('[4]26_京都府22:46_鹿児島県20'!L56)</f>
        <v>5</v>
      </c>
      <c r="M55" s="635">
        <f>COUNT('[4]26_京都府22:46_鹿児島県20'!M56)</f>
        <v>5</v>
      </c>
      <c r="N55" s="636">
        <f>COUNT('[4]26_京都府22:46_鹿児島県20'!N56)</f>
        <v>5</v>
      </c>
      <c r="O55" s="636">
        <f>COUNT('[4]26_京都府22:46_鹿児島県20'!O56)</f>
        <v>5</v>
      </c>
      <c r="P55" s="638">
        <f>COUNT('[4]26_京都府22:46_鹿児島県20'!P56)</f>
        <v>5</v>
      </c>
      <c r="Q55" s="635">
        <f>COUNT('[4]26_京都府22:46_鹿児島県20'!Q56)</f>
        <v>5</v>
      </c>
      <c r="R55" s="635">
        <f>COUNT('[4]26_京都府22:46_鹿児島県20'!R56)</f>
        <v>5</v>
      </c>
      <c r="S55" s="635">
        <f>COUNT('[4]26_京都府22:46_鹿児島県20'!S56)</f>
        <v>5</v>
      </c>
      <c r="T55" s="635">
        <f>COUNT('[4]26_京都府22:46_鹿児島県20'!T56)</f>
        <v>5</v>
      </c>
      <c r="U55" s="635">
        <f>COUNT('[4]26_京都府22:46_鹿児島県20'!U56)</f>
        <v>5</v>
      </c>
      <c r="V55" s="636">
        <f>COUNT('[4]26_京都府22:46_鹿児島県20'!V56)</f>
        <v>5</v>
      </c>
      <c r="W55" s="636">
        <f>COUNT('[4]26_京都府22:46_鹿児島県20'!W56)</f>
        <v>5</v>
      </c>
      <c r="X55" s="640">
        <f>COUNT('[4]26_京都府22:46_鹿児島県20'!X56)</f>
        <v>5</v>
      </c>
      <c r="Y55" s="647">
        <f>COUNT('[4]26_京都府22:46_鹿児島県20'!Y56)</f>
        <v>5</v>
      </c>
      <c r="Z55" s="601"/>
    </row>
    <row r="56" spans="2:26" ht="13">
      <c r="B56" s="652" t="s">
        <v>227</v>
      </c>
      <c r="C56" s="669"/>
      <c r="D56" s="703" t="s">
        <v>903</v>
      </c>
      <c r="E56" s="704" t="s">
        <v>904</v>
      </c>
      <c r="F56" s="699">
        <f>COUNT('[4]26_京都府22:46_鹿児島県20'!F57)</f>
        <v>5</v>
      </c>
      <c r="G56" s="673">
        <f>COUNT('[4]26_京都府22:46_鹿児島県20'!G57)</f>
        <v>5</v>
      </c>
      <c r="H56" s="673">
        <f>COUNT('[4]26_京都府22:46_鹿児島県20'!H57)</f>
        <v>5</v>
      </c>
      <c r="I56" s="673">
        <f>COUNT('[4]26_京都府22:46_鹿児島県20'!I57)</f>
        <v>5</v>
      </c>
      <c r="J56" s="673">
        <f>COUNT('[4]26_京都府22:46_鹿児島県20'!J57)</f>
        <v>5</v>
      </c>
      <c r="K56" s="673">
        <f>COUNT('[4]26_京都府22:46_鹿児島県20'!K57)</f>
        <v>5</v>
      </c>
      <c r="L56" s="636">
        <f>COUNT('[4]26_京都府22:46_鹿児島県20'!L57)</f>
        <v>5</v>
      </c>
      <c r="M56" s="673">
        <f>COUNT('[4]26_京都府22:46_鹿児島県20'!M57)</f>
        <v>5</v>
      </c>
      <c r="N56" s="636">
        <f>COUNT('[4]26_京都府22:46_鹿児島県20'!N57)</f>
        <v>5</v>
      </c>
      <c r="O56" s="636">
        <f>COUNT('[4]26_京都府22:46_鹿児島県20'!O57)</f>
        <v>5</v>
      </c>
      <c r="P56" s="638">
        <f>COUNT('[4]26_京都府22:46_鹿児島県20'!P57)</f>
        <v>5</v>
      </c>
      <c r="Q56" s="673">
        <f>COUNT('[4]26_京都府22:46_鹿児島県20'!Q57)</f>
        <v>5</v>
      </c>
      <c r="R56" s="673">
        <f>COUNT('[4]26_京都府22:46_鹿児島県20'!R57)</f>
        <v>5</v>
      </c>
      <c r="S56" s="673">
        <f>COUNT('[4]26_京都府22:46_鹿児島県20'!S57)</f>
        <v>5</v>
      </c>
      <c r="T56" s="673">
        <f>COUNT('[4]26_京都府22:46_鹿児島県20'!T57)</f>
        <v>5</v>
      </c>
      <c r="U56" s="673">
        <f>COUNT('[4]26_京都府22:46_鹿児島県20'!U57)</f>
        <v>5</v>
      </c>
      <c r="V56" s="636">
        <f>COUNT('[4]26_京都府22:46_鹿児島県20'!V57)</f>
        <v>5</v>
      </c>
      <c r="W56" s="636">
        <f>COUNT('[4]26_京都府22:46_鹿児島県20'!W57)</f>
        <v>5</v>
      </c>
      <c r="X56" s="676">
        <f>COUNT('[4]26_京都府22:46_鹿児島県20'!X57)</f>
        <v>5</v>
      </c>
      <c r="Y56" s="677">
        <f>COUNT('[4]26_京都府22:46_鹿児島県20'!Y57)</f>
        <v>5</v>
      </c>
      <c r="Z56" s="601"/>
    </row>
    <row r="57" spans="2:26" ht="13">
      <c r="B57" s="678"/>
      <c r="C57" s="631">
        <v>47</v>
      </c>
      <c r="D57" s="632" t="s">
        <v>196</v>
      </c>
      <c r="E57" s="633" t="s">
        <v>905</v>
      </c>
      <c r="F57" s="634">
        <f>COUNT('[4]26_京都府22:46_鹿児島県20'!F58)</f>
        <v>5</v>
      </c>
      <c r="G57" s="635">
        <f>COUNT('[4]26_京都府22:46_鹿児島県20'!G58)</f>
        <v>5</v>
      </c>
      <c r="H57" s="635">
        <f>COUNT('[4]26_京都府22:46_鹿児島県20'!H58)</f>
        <v>5</v>
      </c>
      <c r="I57" s="635">
        <f>COUNT('[4]26_京都府22:46_鹿児島県20'!I58)</f>
        <v>5</v>
      </c>
      <c r="J57" s="635">
        <f>COUNT('[4]26_京都府22:46_鹿児島県20'!J58)</f>
        <v>5</v>
      </c>
      <c r="K57" s="635">
        <f>COUNT('[4]26_京都府22:46_鹿児島県20'!K58)</f>
        <v>5</v>
      </c>
      <c r="L57" s="636">
        <f>COUNT('[4]26_京都府22:46_鹿児島県20'!L58)</f>
        <v>5</v>
      </c>
      <c r="M57" s="635">
        <f>COUNT('[4]26_京都府22:46_鹿児島県20'!M58)</f>
        <v>5</v>
      </c>
      <c r="N57" s="636">
        <f>COUNT('[4]26_京都府22:46_鹿児島県20'!N58)</f>
        <v>5</v>
      </c>
      <c r="O57" s="636">
        <f>COUNT('[4]26_京都府22:46_鹿児島県20'!O58)</f>
        <v>5</v>
      </c>
      <c r="P57" s="638">
        <f>COUNT('[4]26_京都府22:46_鹿児島県20'!P58)</f>
        <v>5</v>
      </c>
      <c r="Q57" s="635">
        <f>COUNT('[4]26_京都府22:46_鹿児島県20'!Q58)</f>
        <v>5</v>
      </c>
      <c r="R57" s="635">
        <f>COUNT('[4]26_京都府22:46_鹿児島県20'!R58)</f>
        <v>5</v>
      </c>
      <c r="S57" s="635">
        <f>COUNT('[4]26_京都府22:46_鹿児島県20'!S58)</f>
        <v>5</v>
      </c>
      <c r="T57" s="635">
        <f>COUNT('[4]26_京都府22:46_鹿児島県20'!T58)</f>
        <v>5</v>
      </c>
      <c r="U57" s="635">
        <f>COUNT('[4]26_京都府22:46_鹿児島県20'!U58)</f>
        <v>5</v>
      </c>
      <c r="V57" s="636">
        <f>COUNT('[4]26_京都府22:46_鹿児島県20'!V58)</f>
        <v>5</v>
      </c>
      <c r="W57" s="636">
        <f>COUNT('[4]26_京都府22:46_鹿児島県20'!W58)</f>
        <v>5</v>
      </c>
      <c r="X57" s="640">
        <f>COUNT('[4]26_京都府22:46_鹿児島県20'!X58)</f>
        <v>5</v>
      </c>
      <c r="Y57" s="647">
        <f>COUNT('[4]26_京都府22:46_鹿児島県20'!Y58)</f>
        <v>5</v>
      </c>
      <c r="Z57" s="601"/>
    </row>
    <row r="58" spans="2:26" ht="13">
      <c r="B58" s="678"/>
      <c r="C58" s="631">
        <v>48</v>
      </c>
      <c r="D58" s="642" t="s">
        <v>198</v>
      </c>
      <c r="E58" s="662" t="s">
        <v>906</v>
      </c>
      <c r="F58" s="634">
        <f>COUNT('[4]26_京都府22:46_鹿児島県20'!F59)</f>
        <v>5</v>
      </c>
      <c r="G58" s="635">
        <f>COUNT('[4]26_京都府22:46_鹿児島県20'!G59)</f>
        <v>5</v>
      </c>
      <c r="H58" s="635">
        <f>COUNT('[4]26_京都府22:46_鹿児島県20'!H59)</f>
        <v>5</v>
      </c>
      <c r="I58" s="635">
        <f>COUNT('[4]26_京都府22:46_鹿児島県20'!I59)</f>
        <v>5</v>
      </c>
      <c r="J58" s="635">
        <f>COUNT('[4]26_京都府22:46_鹿児島県20'!J59)</f>
        <v>5</v>
      </c>
      <c r="K58" s="635">
        <f>COUNT('[4]26_京都府22:46_鹿児島県20'!K59)</f>
        <v>5</v>
      </c>
      <c r="L58" s="636">
        <f>COUNT('[4]26_京都府22:46_鹿児島県20'!L59)</f>
        <v>5</v>
      </c>
      <c r="M58" s="635">
        <f>COUNT('[4]26_京都府22:46_鹿児島県20'!M59)</f>
        <v>5</v>
      </c>
      <c r="N58" s="636">
        <f>COUNT('[4]26_京都府22:46_鹿児島県20'!N59)</f>
        <v>5</v>
      </c>
      <c r="O58" s="636">
        <f>COUNT('[4]26_京都府22:46_鹿児島県20'!O59)</f>
        <v>5</v>
      </c>
      <c r="P58" s="638">
        <f>COUNT('[4]26_京都府22:46_鹿児島県20'!P59)</f>
        <v>5</v>
      </c>
      <c r="Q58" s="635">
        <f>COUNT('[4]26_京都府22:46_鹿児島県20'!Q59)</f>
        <v>5</v>
      </c>
      <c r="R58" s="635">
        <f>COUNT('[4]26_京都府22:46_鹿児島県20'!R59)</f>
        <v>5</v>
      </c>
      <c r="S58" s="635">
        <f>COUNT('[4]26_京都府22:46_鹿児島県20'!S59)</f>
        <v>5</v>
      </c>
      <c r="T58" s="635">
        <f>COUNT('[4]26_京都府22:46_鹿児島県20'!T59)</f>
        <v>5</v>
      </c>
      <c r="U58" s="635">
        <f>COUNT('[4]26_京都府22:46_鹿児島県20'!U59)</f>
        <v>5</v>
      </c>
      <c r="V58" s="636">
        <f>COUNT('[4]26_京都府22:46_鹿児島県20'!V59)</f>
        <v>5</v>
      </c>
      <c r="W58" s="636">
        <f>COUNT('[4]26_京都府22:46_鹿児島県20'!W59)</f>
        <v>5</v>
      </c>
      <c r="X58" s="640">
        <f>COUNT('[4]26_京都府22:46_鹿児島県20'!X59)</f>
        <v>5</v>
      </c>
      <c r="Y58" s="647">
        <f>COUNT('[4]26_京都府22:46_鹿児島県20'!Y59)</f>
        <v>5</v>
      </c>
      <c r="Z58" s="601"/>
    </row>
    <row r="59" spans="2:26" ht="13">
      <c r="B59" s="678"/>
      <c r="C59" s="631">
        <v>49</v>
      </c>
      <c r="D59" s="642" t="s">
        <v>199</v>
      </c>
      <c r="E59" s="662" t="s">
        <v>934</v>
      </c>
      <c r="F59" s="634">
        <f>COUNT('[4]26_京都府22:46_鹿児島県20'!F60)</f>
        <v>5</v>
      </c>
      <c r="G59" s="635">
        <f>COUNT('[4]26_京都府22:46_鹿児島県20'!G60)</f>
        <v>5</v>
      </c>
      <c r="H59" s="635">
        <f>COUNT('[4]26_京都府22:46_鹿児島県20'!H60)</f>
        <v>5</v>
      </c>
      <c r="I59" s="635">
        <f>COUNT('[4]26_京都府22:46_鹿児島県20'!I60)</f>
        <v>5</v>
      </c>
      <c r="J59" s="635">
        <f>COUNT('[4]26_京都府22:46_鹿児島県20'!J60)</f>
        <v>5</v>
      </c>
      <c r="K59" s="635">
        <f>COUNT('[4]26_京都府22:46_鹿児島県20'!K60)</f>
        <v>5</v>
      </c>
      <c r="L59" s="636">
        <f>COUNT('[4]26_京都府22:46_鹿児島県20'!L60)</f>
        <v>5</v>
      </c>
      <c r="M59" s="635">
        <f>COUNT('[4]26_京都府22:46_鹿児島県20'!M60)</f>
        <v>5</v>
      </c>
      <c r="N59" s="636">
        <f>COUNT('[4]26_京都府22:46_鹿児島県20'!N60)</f>
        <v>5</v>
      </c>
      <c r="O59" s="636">
        <f>COUNT('[4]26_京都府22:46_鹿児島県20'!O60)</f>
        <v>5</v>
      </c>
      <c r="P59" s="638">
        <f>COUNT('[4]26_京都府22:46_鹿児島県20'!P60)</f>
        <v>5</v>
      </c>
      <c r="Q59" s="635">
        <f>COUNT('[4]26_京都府22:46_鹿児島県20'!Q60)</f>
        <v>5</v>
      </c>
      <c r="R59" s="635">
        <f>COUNT('[4]26_京都府22:46_鹿児島県20'!R60)</f>
        <v>5</v>
      </c>
      <c r="S59" s="635">
        <f>COUNT('[4]26_京都府22:46_鹿児島県20'!S60)</f>
        <v>5</v>
      </c>
      <c r="T59" s="635">
        <f>COUNT('[4]26_京都府22:46_鹿児島県20'!T60)</f>
        <v>5</v>
      </c>
      <c r="U59" s="635">
        <f>COUNT('[4]26_京都府22:46_鹿児島県20'!U60)</f>
        <v>5</v>
      </c>
      <c r="V59" s="636">
        <f>COUNT('[4]26_京都府22:46_鹿児島県20'!V60)</f>
        <v>5</v>
      </c>
      <c r="W59" s="636">
        <f>COUNT('[4]26_京都府22:46_鹿児島県20'!W60)</f>
        <v>5</v>
      </c>
      <c r="X59" s="640">
        <f>COUNT('[4]26_京都府22:46_鹿児島県20'!X60)</f>
        <v>5</v>
      </c>
      <c r="Y59" s="647">
        <f>COUNT('[4]26_京都府22:46_鹿児島県20'!Y60)</f>
        <v>5</v>
      </c>
      <c r="Z59" s="601"/>
    </row>
    <row r="60" spans="2:26" ht="13">
      <c r="B60" s="678"/>
      <c r="C60" s="631">
        <v>50</v>
      </c>
      <c r="D60" s="642" t="s">
        <v>908</v>
      </c>
      <c r="E60" s="662" t="s">
        <v>909</v>
      </c>
      <c r="F60" s="634">
        <f>COUNT('[4]26_京都府22:46_鹿児島県20'!F61)</f>
        <v>5</v>
      </c>
      <c r="G60" s="635">
        <f>COUNT('[4]26_京都府22:46_鹿児島県20'!G61)</f>
        <v>5</v>
      </c>
      <c r="H60" s="635">
        <f>COUNT('[4]26_京都府22:46_鹿児島県20'!H61)</f>
        <v>5</v>
      </c>
      <c r="I60" s="635">
        <f>COUNT('[4]26_京都府22:46_鹿児島県20'!I61)</f>
        <v>5</v>
      </c>
      <c r="J60" s="635">
        <f>COUNT('[4]26_京都府22:46_鹿児島県20'!J61)</f>
        <v>5</v>
      </c>
      <c r="K60" s="635">
        <f>COUNT('[4]26_京都府22:46_鹿児島県20'!K61)</f>
        <v>5</v>
      </c>
      <c r="L60" s="636">
        <f>COUNT('[4]26_京都府22:46_鹿児島県20'!L61)</f>
        <v>5</v>
      </c>
      <c r="M60" s="635">
        <f>COUNT('[4]26_京都府22:46_鹿児島県20'!M61)</f>
        <v>5</v>
      </c>
      <c r="N60" s="636">
        <f>COUNT('[4]26_京都府22:46_鹿児島県20'!N61)</f>
        <v>5</v>
      </c>
      <c r="O60" s="636">
        <f>COUNT('[4]26_京都府22:46_鹿児島県20'!O61)</f>
        <v>5</v>
      </c>
      <c r="P60" s="638">
        <f>COUNT('[4]26_京都府22:46_鹿児島県20'!P61)</f>
        <v>5</v>
      </c>
      <c r="Q60" s="635">
        <f>COUNT('[4]26_京都府22:46_鹿児島県20'!Q61)</f>
        <v>5</v>
      </c>
      <c r="R60" s="635">
        <f>COUNT('[4]26_京都府22:46_鹿児島県20'!R61)</f>
        <v>5</v>
      </c>
      <c r="S60" s="635">
        <f>COUNT('[4]26_京都府22:46_鹿児島県20'!S61)</f>
        <v>5</v>
      </c>
      <c r="T60" s="635">
        <f>COUNT('[4]26_京都府22:46_鹿児島県20'!T61)</f>
        <v>5</v>
      </c>
      <c r="U60" s="635">
        <f>COUNT('[4]26_京都府22:46_鹿児島県20'!U61)</f>
        <v>5</v>
      </c>
      <c r="V60" s="636">
        <f>COUNT('[4]26_京都府22:46_鹿児島県20'!V61)</f>
        <v>5</v>
      </c>
      <c r="W60" s="636">
        <f>COUNT('[4]26_京都府22:46_鹿児島県20'!W61)</f>
        <v>5</v>
      </c>
      <c r="X60" s="640">
        <f>COUNT('[4]26_京都府22:46_鹿児島県20'!X61)</f>
        <v>5</v>
      </c>
      <c r="Y60" s="647">
        <f>COUNT('[4]26_京都府22:46_鹿児島県20'!Y61)</f>
        <v>5</v>
      </c>
      <c r="Z60" s="601"/>
    </row>
    <row r="61" spans="2:26" ht="13.5" thickBot="1">
      <c r="B61" s="678"/>
      <c r="C61" s="631">
        <v>51</v>
      </c>
      <c r="D61" s="642" t="s">
        <v>203</v>
      </c>
      <c r="E61" s="662" t="s">
        <v>910</v>
      </c>
      <c r="F61" s="634">
        <f>COUNT('[4]26_京都府22:46_鹿児島県20'!F62)</f>
        <v>5</v>
      </c>
      <c r="G61" s="635">
        <f>COUNT('[4]26_京都府22:46_鹿児島県20'!G62)</f>
        <v>5</v>
      </c>
      <c r="H61" s="635">
        <f>COUNT('[4]26_京都府22:46_鹿児島県20'!H62)</f>
        <v>5</v>
      </c>
      <c r="I61" s="635">
        <f>COUNT('[4]26_京都府22:46_鹿児島県20'!I62)</f>
        <v>5</v>
      </c>
      <c r="J61" s="635">
        <f>COUNT('[4]26_京都府22:46_鹿児島県20'!J62)</f>
        <v>5</v>
      </c>
      <c r="K61" s="635">
        <f>COUNT('[4]26_京都府22:46_鹿児島県20'!K62)</f>
        <v>5</v>
      </c>
      <c r="L61" s="636">
        <f>COUNT('[4]26_京都府22:46_鹿児島県20'!L62)</f>
        <v>5</v>
      </c>
      <c r="M61" s="635">
        <f>COUNT('[4]26_京都府22:46_鹿児島県20'!M62)</f>
        <v>5</v>
      </c>
      <c r="N61" s="636">
        <f>COUNT('[4]26_京都府22:46_鹿児島県20'!N62)</f>
        <v>5</v>
      </c>
      <c r="O61" s="636">
        <f>COUNT('[4]26_京都府22:46_鹿児島県20'!O62)</f>
        <v>5</v>
      </c>
      <c r="P61" s="638">
        <f>COUNT('[4]26_京都府22:46_鹿児島県20'!P62)</f>
        <v>5</v>
      </c>
      <c r="Q61" s="635">
        <f>COUNT('[4]26_京都府22:46_鹿児島県20'!Q62)</f>
        <v>5</v>
      </c>
      <c r="R61" s="635">
        <f>COUNT('[4]26_京都府22:46_鹿児島県20'!R62)</f>
        <v>5</v>
      </c>
      <c r="S61" s="635">
        <f>COUNT('[4]26_京都府22:46_鹿児島県20'!S62)</f>
        <v>5</v>
      </c>
      <c r="T61" s="635">
        <f>COUNT('[4]26_京都府22:46_鹿児島県20'!T62)</f>
        <v>5</v>
      </c>
      <c r="U61" s="635">
        <f>COUNT('[4]26_京都府22:46_鹿児島県20'!U62)</f>
        <v>5</v>
      </c>
      <c r="V61" s="636">
        <f>COUNT('[4]26_京都府22:46_鹿児島県20'!V62)</f>
        <v>5</v>
      </c>
      <c r="W61" s="636">
        <f>COUNT('[4]26_京都府22:46_鹿児島県20'!W62)</f>
        <v>5</v>
      </c>
      <c r="X61" s="640">
        <f>COUNT('[4]26_京都府22:46_鹿児島県20'!X62)</f>
        <v>5</v>
      </c>
      <c r="Y61" s="647">
        <f>COUNT('[4]26_京都府22:46_鹿児島県20'!Y62)</f>
        <v>5</v>
      </c>
      <c r="Z61" s="601"/>
    </row>
    <row r="62" spans="2:26" ht="14" thickTop="1" thickBot="1">
      <c r="B62" s="678"/>
      <c r="C62" s="631">
        <v>52</v>
      </c>
      <c r="D62" s="642" t="s">
        <v>911</v>
      </c>
      <c r="E62" s="662"/>
      <c r="F62" s="634">
        <f>COUNT('[4]26_京都府22:46_鹿児島県20'!F63)</f>
        <v>5</v>
      </c>
      <c r="G62" s="635">
        <f>COUNT('[4]26_京都府22:46_鹿児島県20'!G63)</f>
        <v>5</v>
      </c>
      <c r="H62" s="635">
        <f>COUNT('[4]26_京都府22:46_鹿児島県20'!H63)</f>
        <v>5</v>
      </c>
      <c r="I62" s="635">
        <f>COUNT('[4]26_京都府22:46_鹿児島県20'!I63)</f>
        <v>5</v>
      </c>
      <c r="J62" s="635">
        <f>COUNT('[4]26_京都府22:46_鹿児島県20'!J63)</f>
        <v>5</v>
      </c>
      <c r="K62" s="635">
        <f>COUNT('[4]26_京都府22:46_鹿児島県20'!K63)</f>
        <v>5</v>
      </c>
      <c r="L62" s="636">
        <f>COUNT('[4]26_京都府22:46_鹿児島県20'!L63)</f>
        <v>5</v>
      </c>
      <c r="M62" s="686">
        <f>COUNT('[4]26_京都府22:46_鹿児島県20'!M63)</f>
        <v>5</v>
      </c>
      <c r="N62" s="636">
        <f>COUNT('[4]26_京都府22:46_鹿児島県20'!N63)</f>
        <v>5</v>
      </c>
      <c r="O62" s="668">
        <f>COUNT('[4]26_京都府22:46_鹿児島県20'!O63)</f>
        <v>5</v>
      </c>
      <c r="P62" s="638">
        <f>COUNT('[4]26_京都府22:46_鹿児島県20'!P63)</f>
        <v>5</v>
      </c>
      <c r="Q62" s="635">
        <f>COUNT('[4]26_京都府22:46_鹿児島県20'!Q63)</f>
        <v>5</v>
      </c>
      <c r="R62" s="635">
        <f>COUNT('[4]26_京都府22:46_鹿児島県20'!R63)</f>
        <v>5</v>
      </c>
      <c r="S62" s="635">
        <f>COUNT('[4]26_京都府22:46_鹿児島県20'!S63)</f>
        <v>5</v>
      </c>
      <c r="T62" s="635">
        <f>COUNT('[4]26_京都府22:46_鹿児島県20'!T63)</f>
        <v>5</v>
      </c>
      <c r="U62" s="635">
        <f>COUNT('[4]26_京都府22:46_鹿児島県20'!U63)</f>
        <v>5</v>
      </c>
      <c r="V62" s="636">
        <f>COUNT('[4]26_京都府22:46_鹿児島県20'!V63)</f>
        <v>5</v>
      </c>
      <c r="W62" s="636">
        <f>COUNT('[4]26_京都府22:46_鹿児島県20'!W63)</f>
        <v>5</v>
      </c>
      <c r="X62" s="644">
        <f>COUNT('[4]26_京都府22:46_鹿児島県20'!X63)</f>
        <v>5</v>
      </c>
      <c r="Y62" s="641">
        <f>COUNT('[4]26_京都府22:46_鹿児島県20'!Y63)</f>
        <v>5</v>
      </c>
      <c r="Z62" s="601"/>
    </row>
    <row r="63" spans="2:26" ht="13.5" thickTop="1">
      <c r="B63" s="700" t="s">
        <v>912</v>
      </c>
      <c r="C63" s="669"/>
      <c r="D63" s="670" t="s">
        <v>913</v>
      </c>
      <c r="E63" s="671" t="s">
        <v>746</v>
      </c>
      <c r="F63" s="705">
        <f>COUNT('[4]26_京都府22:46_鹿児島県20'!F64)</f>
        <v>5</v>
      </c>
      <c r="G63" s="674">
        <f>COUNT('[4]26_京都府22:46_鹿児島県20'!G64)</f>
        <v>5</v>
      </c>
      <c r="H63" s="674">
        <f>COUNT('[4]26_京都府22:46_鹿児島県20'!H64)</f>
        <v>5</v>
      </c>
      <c r="I63" s="674">
        <f>COUNT('[4]26_京都府22:46_鹿児島県20'!I64)</f>
        <v>5</v>
      </c>
      <c r="J63" s="674">
        <f>COUNT('[4]26_京都府22:46_鹿児島県20'!J64)</f>
        <v>5</v>
      </c>
      <c r="K63" s="674">
        <f>COUNT('[4]26_京都府22:46_鹿児島県20'!K64)</f>
        <v>5</v>
      </c>
      <c r="L63" s="685">
        <f>COUNT('[4]26_京都府22:46_鹿児島県20'!L64)</f>
        <v>5</v>
      </c>
      <c r="M63" s="674">
        <f>COUNT('[4]26_京都府22:46_鹿児島県20'!M64)</f>
        <v>5</v>
      </c>
      <c r="N63" s="685">
        <f>COUNT('[4]26_京都府22:46_鹿児島県20'!N64)</f>
        <v>5</v>
      </c>
      <c r="O63" s="685">
        <f>COUNT('[4]26_京都府22:46_鹿児島県20'!O64)</f>
        <v>5</v>
      </c>
      <c r="P63" s="651">
        <f>COUNT('[4]26_京都府22:46_鹿児島県20'!P64)</f>
        <v>5</v>
      </c>
      <c r="Q63" s="674">
        <f>COUNT('[4]26_京都府22:46_鹿児島県20'!Q64)</f>
        <v>5</v>
      </c>
      <c r="R63" s="674">
        <f>COUNT('[4]26_京都府22:46_鹿児島県20'!R64)</f>
        <v>5</v>
      </c>
      <c r="S63" s="674">
        <f>COUNT('[4]26_京都府22:46_鹿児島県20'!S64)</f>
        <v>5</v>
      </c>
      <c r="T63" s="674">
        <f>COUNT('[4]26_京都府22:46_鹿児島県20'!T64)</f>
        <v>5</v>
      </c>
      <c r="U63" s="674">
        <f>COUNT('[4]26_京都府22:46_鹿児島県20'!U64)</f>
        <v>5</v>
      </c>
      <c r="V63" s="685">
        <f>COUNT('[4]26_京都府22:46_鹿児島県20'!V64)</f>
        <v>5</v>
      </c>
      <c r="W63" s="685">
        <f>COUNT('[4]26_京都府22:46_鹿児島県20'!W64)</f>
        <v>5</v>
      </c>
      <c r="X63" s="706">
        <f>COUNT('[4]26_京都府22:46_鹿児島県20'!X64)</f>
        <v>5</v>
      </c>
      <c r="Y63" s="677">
        <f>COUNT('[4]26_京都府22:46_鹿児島県20'!Y64)</f>
        <v>5</v>
      </c>
      <c r="Z63" s="601"/>
    </row>
    <row r="64" spans="2:26" ht="13">
      <c r="B64" s="678"/>
      <c r="C64" s="631">
        <v>53</v>
      </c>
      <c r="D64" s="642" t="s">
        <v>211</v>
      </c>
      <c r="E64" s="662" t="s">
        <v>914</v>
      </c>
      <c r="F64" s="707">
        <f>COUNT('[4]26_京都府22:46_鹿児島県20'!F65)</f>
        <v>5</v>
      </c>
      <c r="G64" s="690">
        <f>COUNT('[4]26_京都府22:46_鹿児島県20'!G65)</f>
        <v>5</v>
      </c>
      <c r="H64" s="690">
        <f>COUNT('[4]26_京都府22:46_鹿児島県20'!H65)</f>
        <v>5</v>
      </c>
      <c r="I64" s="690">
        <f>COUNT('[4]26_京都府22:46_鹿児島県20'!I65)</f>
        <v>5</v>
      </c>
      <c r="J64" s="690">
        <f>COUNT('[4]26_京都府22:46_鹿児島県20'!J65)</f>
        <v>5</v>
      </c>
      <c r="K64" s="690">
        <f>COUNT('[4]26_京都府22:46_鹿児島県20'!K65)</f>
        <v>5</v>
      </c>
      <c r="L64" s="639">
        <f>COUNT('[4]26_京都府22:46_鹿児島県20'!L65)</f>
        <v>5</v>
      </c>
      <c r="M64" s="690">
        <f>COUNT('[4]26_京都府22:46_鹿児島県20'!M65)</f>
        <v>5</v>
      </c>
      <c r="N64" s="639">
        <f>COUNT('[4]26_京都府22:46_鹿児島県20'!N65)</f>
        <v>5</v>
      </c>
      <c r="O64" s="639">
        <f>COUNT('[4]26_京都府22:46_鹿児島県20'!O65)</f>
        <v>5</v>
      </c>
      <c r="P64" s="691">
        <f>COUNT('[4]26_京都府22:46_鹿児島県20'!P65)</f>
        <v>5</v>
      </c>
      <c r="Q64" s="690">
        <f>COUNT('[4]26_京都府22:46_鹿児島県20'!Q65)</f>
        <v>5</v>
      </c>
      <c r="R64" s="690">
        <f>COUNT('[4]26_京都府22:46_鹿児島県20'!R65)</f>
        <v>5</v>
      </c>
      <c r="S64" s="690">
        <f>COUNT('[4]26_京都府22:46_鹿児島県20'!S65)</f>
        <v>5</v>
      </c>
      <c r="T64" s="690">
        <f>COUNT('[4]26_京都府22:46_鹿児島県20'!T65)</f>
        <v>5</v>
      </c>
      <c r="U64" s="690">
        <f>COUNT('[4]26_京都府22:46_鹿児島県20'!U65)</f>
        <v>5</v>
      </c>
      <c r="V64" s="639">
        <f>COUNT('[4]26_京都府22:46_鹿児島県20'!V65)</f>
        <v>5</v>
      </c>
      <c r="W64" s="639">
        <f>COUNT('[4]26_京都府22:46_鹿児島県20'!W65)</f>
        <v>5</v>
      </c>
      <c r="X64" s="708">
        <f>COUNT('[4]26_京都府22:46_鹿児島県20'!X65)</f>
        <v>5</v>
      </c>
      <c r="Y64" s="709">
        <f>COUNT('[4]26_京都府22:46_鹿児島県20'!Y65)</f>
        <v>5</v>
      </c>
      <c r="Z64" s="601"/>
    </row>
    <row r="65" spans="1:120" ht="13">
      <c r="B65" s="678"/>
      <c r="C65" s="631">
        <v>54</v>
      </c>
      <c r="D65" s="702" t="s">
        <v>915</v>
      </c>
      <c r="E65" s="1103"/>
      <c r="F65" s="710">
        <f>COUNT('[4]26_京都府22:46_鹿児島県20'!F66)</f>
        <v>5</v>
      </c>
      <c r="G65" s="635">
        <f>COUNT('[4]26_京都府22:46_鹿児島県20'!G66)</f>
        <v>5</v>
      </c>
      <c r="H65" s="635">
        <f>COUNT('[4]26_京都府22:46_鹿児島県20'!H66)</f>
        <v>5</v>
      </c>
      <c r="I65" s="635">
        <f>COUNT('[4]26_京都府22:46_鹿児島県20'!I66)</f>
        <v>5</v>
      </c>
      <c r="J65" s="635">
        <f>COUNT('[4]26_京都府22:46_鹿児島県20'!J66)</f>
        <v>5</v>
      </c>
      <c r="K65" s="635">
        <f>COUNT('[4]26_京都府22:46_鹿児島県20'!K66)</f>
        <v>5</v>
      </c>
      <c r="L65" s="638">
        <f>COUNT('[4]26_京都府22:46_鹿児島県20'!L66)</f>
        <v>5</v>
      </c>
      <c r="M65" s="635">
        <f>COUNT('[4]26_京都府22:46_鹿児島県20'!M66)</f>
        <v>5</v>
      </c>
      <c r="N65" s="638">
        <f>COUNT('[4]26_京都府22:46_鹿児島県20'!N66)</f>
        <v>5</v>
      </c>
      <c r="O65" s="638">
        <f>COUNT('[4]26_京都府22:46_鹿児島県20'!O66)</f>
        <v>5</v>
      </c>
      <c r="P65" s="638">
        <f>COUNT('[4]26_京都府22:46_鹿児島県20'!P66)</f>
        <v>5</v>
      </c>
      <c r="Q65" s="635">
        <f>COUNT('[4]26_京都府22:46_鹿児島県20'!Q66)</f>
        <v>5</v>
      </c>
      <c r="R65" s="635">
        <f>COUNT('[4]26_京都府22:46_鹿児島県20'!R66)</f>
        <v>5</v>
      </c>
      <c r="S65" s="635">
        <f>COUNT('[4]26_京都府22:46_鹿児島県20'!S66)</f>
        <v>5</v>
      </c>
      <c r="T65" s="635">
        <f>COUNT('[4]26_京都府22:46_鹿児島県20'!T66)</f>
        <v>5</v>
      </c>
      <c r="U65" s="635">
        <f>COUNT('[4]26_京都府22:46_鹿児島県20'!U66)</f>
        <v>5</v>
      </c>
      <c r="V65" s="638">
        <f>COUNT('[4]26_京都府22:46_鹿児島県20'!V66)</f>
        <v>5</v>
      </c>
      <c r="W65" s="638">
        <f>COUNT('[4]26_京都府22:46_鹿児島県20'!W66)</f>
        <v>5</v>
      </c>
      <c r="X65" s="644">
        <f>COUNT('[4]26_京都府22:46_鹿児島県20'!X66)</f>
        <v>5</v>
      </c>
      <c r="Y65" s="641">
        <f>COUNT('[4]26_京都府22:46_鹿児島県20'!Y66)</f>
        <v>5</v>
      </c>
      <c r="Z65" s="601"/>
    </row>
    <row r="66" spans="1:120" ht="13">
      <c r="B66" s="700" t="s">
        <v>916</v>
      </c>
      <c r="C66" s="669"/>
      <c r="D66" s="711" t="s">
        <v>917</v>
      </c>
      <c r="E66" s="704" t="s">
        <v>752</v>
      </c>
      <c r="F66" s="712">
        <f>COUNT('[4]26_京都府22:46_鹿児島県20'!F67)</f>
        <v>5</v>
      </c>
      <c r="G66" s="673">
        <f>COUNT('[4]26_京都府22:46_鹿児島県20'!G67)</f>
        <v>5</v>
      </c>
      <c r="H66" s="673">
        <f>COUNT('[4]26_京都府22:46_鹿児島県20'!H67)</f>
        <v>5</v>
      </c>
      <c r="I66" s="673">
        <f>COUNT('[4]26_京都府22:46_鹿児島県20'!I67)</f>
        <v>5</v>
      </c>
      <c r="J66" s="673">
        <f>COUNT('[4]26_京都府22:46_鹿児島県20'!J67)</f>
        <v>5</v>
      </c>
      <c r="K66" s="673">
        <f>COUNT('[4]26_京都府22:46_鹿児島県20'!K67)</f>
        <v>5</v>
      </c>
      <c r="L66" s="638">
        <f>COUNT('[4]26_京都府22:46_鹿児島県20'!L67)</f>
        <v>5</v>
      </c>
      <c r="M66" s="673">
        <f>COUNT('[4]26_京都府22:46_鹿児島県20'!M67)</f>
        <v>5</v>
      </c>
      <c r="N66" s="638">
        <f>COUNT('[4]26_京都府22:46_鹿児島県20'!N67)</f>
        <v>5</v>
      </c>
      <c r="O66" s="638">
        <f>COUNT('[4]26_京都府22:46_鹿児島県20'!O67)</f>
        <v>5</v>
      </c>
      <c r="P66" s="638">
        <f>COUNT('[4]26_京都府22:46_鹿児島県20'!P67)</f>
        <v>5</v>
      </c>
      <c r="Q66" s="673">
        <f>COUNT('[4]26_京都府22:46_鹿児島県20'!Q67)</f>
        <v>5</v>
      </c>
      <c r="R66" s="673">
        <f>COUNT('[4]26_京都府22:46_鹿児島県20'!R67)</f>
        <v>5</v>
      </c>
      <c r="S66" s="673">
        <f>COUNT('[4]26_京都府22:46_鹿児島県20'!S67)</f>
        <v>5</v>
      </c>
      <c r="T66" s="673">
        <f>COUNT('[4]26_京都府22:46_鹿児島県20'!T67)</f>
        <v>5</v>
      </c>
      <c r="U66" s="673">
        <f>COUNT('[4]26_京都府22:46_鹿児島県20'!U67)</f>
        <v>5</v>
      </c>
      <c r="V66" s="638">
        <f>COUNT('[4]26_京都府22:46_鹿児島県20'!V67)</f>
        <v>5</v>
      </c>
      <c r="W66" s="638">
        <f>COUNT('[4]26_京都府22:46_鹿児島県20'!W67)</f>
        <v>5</v>
      </c>
      <c r="X66" s="713">
        <f>COUNT('[4]26_京都府22:46_鹿児島県20'!X67)</f>
        <v>5</v>
      </c>
      <c r="Y66" s="714">
        <f>COUNT('[4]26_京都府22:46_鹿児島県20'!Y67)</f>
        <v>5</v>
      </c>
    </row>
    <row r="67" spans="1:120" ht="13">
      <c r="B67" s="678"/>
      <c r="C67" s="631">
        <v>55</v>
      </c>
      <c r="D67" s="698" t="s">
        <v>217</v>
      </c>
      <c r="E67" s="633" t="s">
        <v>918</v>
      </c>
      <c r="F67" s="710">
        <f>COUNT('[4]26_京都府22:46_鹿児島県20'!F68)</f>
        <v>5</v>
      </c>
      <c r="G67" s="635">
        <f>COUNT('[4]26_京都府22:46_鹿児島県20'!G68)</f>
        <v>5</v>
      </c>
      <c r="H67" s="635">
        <f>COUNT('[4]26_京都府22:46_鹿児島県20'!H68)</f>
        <v>5</v>
      </c>
      <c r="I67" s="635">
        <f>COUNT('[4]26_京都府22:46_鹿児島県20'!I68)</f>
        <v>5</v>
      </c>
      <c r="J67" s="635">
        <f>COUNT('[4]26_京都府22:46_鹿児島県20'!J68)</f>
        <v>5</v>
      </c>
      <c r="K67" s="635">
        <f>COUNT('[4]26_京都府22:46_鹿児島県20'!K68)</f>
        <v>5</v>
      </c>
      <c r="L67" s="638">
        <f>COUNT('[4]26_京都府22:46_鹿児島県20'!L68)</f>
        <v>5</v>
      </c>
      <c r="M67" s="635">
        <f>COUNT('[4]26_京都府22:46_鹿児島県20'!M68)</f>
        <v>5</v>
      </c>
      <c r="N67" s="638">
        <f>COUNT('[4]26_京都府22:46_鹿児島県20'!N68)</f>
        <v>5</v>
      </c>
      <c r="O67" s="638">
        <f>COUNT('[4]26_京都府22:46_鹿児島県20'!O68)</f>
        <v>5</v>
      </c>
      <c r="P67" s="638">
        <f>COUNT('[4]26_京都府22:46_鹿児島県20'!P68)</f>
        <v>5</v>
      </c>
      <c r="Q67" s="635">
        <f>COUNT('[4]26_京都府22:46_鹿児島県20'!Q68)</f>
        <v>5</v>
      </c>
      <c r="R67" s="635">
        <f>COUNT('[4]26_京都府22:46_鹿児島県20'!R68)</f>
        <v>5</v>
      </c>
      <c r="S67" s="635">
        <f>COUNT('[4]26_京都府22:46_鹿児島県20'!S68)</f>
        <v>5</v>
      </c>
      <c r="T67" s="635">
        <f>COUNT('[4]26_京都府22:46_鹿児島県20'!T68)</f>
        <v>5</v>
      </c>
      <c r="U67" s="635">
        <f>COUNT('[4]26_京都府22:46_鹿児島県20'!U68)</f>
        <v>5</v>
      </c>
      <c r="V67" s="638">
        <f>COUNT('[4]26_京都府22:46_鹿児島県20'!V68)</f>
        <v>5</v>
      </c>
      <c r="W67" s="638">
        <f>COUNT('[4]26_京都府22:46_鹿児島県20'!W68)</f>
        <v>5</v>
      </c>
      <c r="X67" s="644">
        <f>COUNT('[4]26_京都府22:46_鹿児島県20'!X68)</f>
        <v>5</v>
      </c>
      <c r="Y67" s="641">
        <f>COUNT('[4]26_京都府22:46_鹿児島県20'!Y68)</f>
        <v>5</v>
      </c>
    </row>
    <row r="68" spans="1:120" ht="13">
      <c r="B68" s="678"/>
      <c r="C68" s="631">
        <v>56</v>
      </c>
      <c r="D68" s="632" t="s">
        <v>920</v>
      </c>
      <c r="E68" s="633"/>
      <c r="F68" s="710">
        <f>COUNT('[4]26_京都府22:46_鹿児島県20'!F69)</f>
        <v>5</v>
      </c>
      <c r="G68" s="635">
        <f>COUNT('[4]26_京都府22:46_鹿児島県20'!G69)</f>
        <v>5</v>
      </c>
      <c r="H68" s="635">
        <f>COUNT('[4]26_京都府22:46_鹿児島県20'!H69)</f>
        <v>5</v>
      </c>
      <c r="I68" s="635">
        <f>COUNT('[4]26_京都府22:46_鹿児島県20'!I69)</f>
        <v>5</v>
      </c>
      <c r="J68" s="635">
        <f>COUNT('[4]26_京都府22:46_鹿児島県20'!J69)</f>
        <v>5</v>
      </c>
      <c r="K68" s="635">
        <f>COUNT('[4]26_京都府22:46_鹿児島県20'!K69)</f>
        <v>5</v>
      </c>
      <c r="L68" s="638">
        <f>COUNT('[4]26_京都府22:46_鹿児島県20'!L69)</f>
        <v>5</v>
      </c>
      <c r="M68" s="635">
        <f>COUNT('[4]26_京都府22:46_鹿児島県20'!M69)</f>
        <v>5</v>
      </c>
      <c r="N68" s="638">
        <f>COUNT('[4]26_京都府22:46_鹿児島県20'!N69)</f>
        <v>5</v>
      </c>
      <c r="O68" s="638">
        <f>COUNT('[4]26_京都府22:46_鹿児島県20'!O69)</f>
        <v>5</v>
      </c>
      <c r="P68" s="638">
        <f>COUNT('[4]26_京都府22:46_鹿児島県20'!P69)</f>
        <v>5</v>
      </c>
      <c r="Q68" s="635">
        <f>COUNT('[4]26_京都府22:46_鹿児島県20'!Q69)</f>
        <v>5</v>
      </c>
      <c r="R68" s="635">
        <f>COUNT('[4]26_京都府22:46_鹿児島県20'!R69)</f>
        <v>5</v>
      </c>
      <c r="S68" s="635">
        <f>COUNT('[4]26_京都府22:46_鹿児島県20'!S69)</f>
        <v>5</v>
      </c>
      <c r="T68" s="635">
        <f>COUNT('[4]26_京都府22:46_鹿児島県20'!T69)</f>
        <v>5</v>
      </c>
      <c r="U68" s="635">
        <f>COUNT('[4]26_京都府22:46_鹿児島県20'!U69)</f>
        <v>5</v>
      </c>
      <c r="V68" s="638">
        <f>COUNT('[4]26_京都府22:46_鹿児島県20'!V69)</f>
        <v>5</v>
      </c>
      <c r="W68" s="638">
        <f>COUNT('[4]26_京都府22:46_鹿児島県20'!W69)</f>
        <v>5</v>
      </c>
      <c r="X68" s="644">
        <f>COUNT('[4]26_京都府22:46_鹿児島県20'!X69)</f>
        <v>5</v>
      </c>
      <c r="Y68" s="641">
        <f>COUNT('[4]26_京都府22:46_鹿児島県20'!Y69)</f>
        <v>5</v>
      </c>
    </row>
    <row r="69" spans="1:120" ht="13">
      <c r="B69" s="715" t="s">
        <v>447</v>
      </c>
      <c r="C69" s="669">
        <v>57</v>
      </c>
      <c r="D69" s="703" t="s">
        <v>921</v>
      </c>
      <c r="E69" s="704" t="s">
        <v>755</v>
      </c>
      <c r="F69" s="712">
        <f>COUNT('[4]26_京都府22:46_鹿児島県20'!F70)</f>
        <v>5</v>
      </c>
      <c r="G69" s="673">
        <f>COUNT('[4]26_京都府22:46_鹿児島県20'!G70)</f>
        <v>5</v>
      </c>
      <c r="H69" s="673">
        <f>COUNT('[4]26_京都府22:46_鹿児島県20'!H70)</f>
        <v>5</v>
      </c>
      <c r="I69" s="673">
        <f>COUNT('[4]26_京都府22:46_鹿児島県20'!I70)</f>
        <v>5</v>
      </c>
      <c r="J69" s="673">
        <f>COUNT('[4]26_京都府22:46_鹿児島県20'!J70)</f>
        <v>5</v>
      </c>
      <c r="K69" s="673">
        <f>COUNT('[4]26_京都府22:46_鹿児島県20'!K70)</f>
        <v>5</v>
      </c>
      <c r="L69" s="638">
        <f>COUNT('[4]26_京都府22:46_鹿児島県20'!L70)</f>
        <v>5</v>
      </c>
      <c r="M69" s="673">
        <f>COUNT('[4]26_京都府22:46_鹿児島県20'!M70)</f>
        <v>5</v>
      </c>
      <c r="N69" s="638">
        <f>COUNT('[4]26_京都府22:46_鹿児島県20'!N70)</f>
        <v>5</v>
      </c>
      <c r="O69" s="638">
        <f>COUNT('[4]26_京都府22:46_鹿児島県20'!O70)</f>
        <v>5</v>
      </c>
      <c r="P69" s="638">
        <f>COUNT('[4]26_京都府22:46_鹿児島県20'!P70)</f>
        <v>5</v>
      </c>
      <c r="Q69" s="673">
        <f>COUNT('[4]26_京都府22:46_鹿児島県20'!Q70)</f>
        <v>5</v>
      </c>
      <c r="R69" s="673">
        <f>COUNT('[4]26_京都府22:46_鹿児島県20'!R70)</f>
        <v>5</v>
      </c>
      <c r="S69" s="673">
        <f>COUNT('[4]26_京都府22:46_鹿児島県20'!S70)</f>
        <v>5</v>
      </c>
      <c r="T69" s="673">
        <f>COUNT('[4]26_京都府22:46_鹿児島県20'!T70)</f>
        <v>5</v>
      </c>
      <c r="U69" s="673">
        <f>COUNT('[4]26_京都府22:46_鹿児島県20'!U70)</f>
        <v>5</v>
      </c>
      <c r="V69" s="638">
        <f>COUNT('[4]26_京都府22:46_鹿児島県20'!V70)</f>
        <v>5</v>
      </c>
      <c r="W69" s="638">
        <f>COUNT('[4]26_京都府22:46_鹿児島県20'!W70)</f>
        <v>5</v>
      </c>
      <c r="X69" s="713">
        <f>COUNT('[4]26_京都府22:46_鹿児島県20'!X70)</f>
        <v>5</v>
      </c>
      <c r="Y69" s="714">
        <f>COUNT('[4]26_京都府22:46_鹿児島県20'!Y70)</f>
        <v>5</v>
      </c>
    </row>
    <row r="70" spans="1:120" ht="13">
      <c r="B70" s="715" t="s">
        <v>448</v>
      </c>
      <c r="C70" s="669">
        <v>58</v>
      </c>
      <c r="D70" s="703" t="s">
        <v>922</v>
      </c>
      <c r="E70" s="704" t="s">
        <v>756</v>
      </c>
      <c r="F70" s="712">
        <f>COUNT('[4]26_京都府22:46_鹿児島県20'!F71)</f>
        <v>5</v>
      </c>
      <c r="G70" s="673">
        <f>COUNT('[4]26_京都府22:46_鹿児島県20'!G71)</f>
        <v>5</v>
      </c>
      <c r="H70" s="673">
        <f>COUNT('[4]26_京都府22:46_鹿児島県20'!H71)</f>
        <v>5</v>
      </c>
      <c r="I70" s="673">
        <f>COUNT('[4]26_京都府22:46_鹿児島県20'!I71)</f>
        <v>5</v>
      </c>
      <c r="J70" s="673">
        <f>COUNT('[4]26_京都府22:46_鹿児島県20'!J71)</f>
        <v>5</v>
      </c>
      <c r="K70" s="673">
        <f>COUNT('[4]26_京都府22:46_鹿児島県20'!K71)</f>
        <v>5</v>
      </c>
      <c r="L70" s="638">
        <f>COUNT('[4]26_京都府22:46_鹿児島県20'!L71)</f>
        <v>5</v>
      </c>
      <c r="M70" s="673">
        <f>COUNT('[4]26_京都府22:46_鹿児島県20'!M71)</f>
        <v>5</v>
      </c>
      <c r="N70" s="638">
        <f>COUNT('[4]26_京都府22:46_鹿児島県20'!N71)</f>
        <v>5</v>
      </c>
      <c r="O70" s="638">
        <f>COUNT('[4]26_京都府22:46_鹿児島県20'!O71)</f>
        <v>5</v>
      </c>
      <c r="P70" s="638">
        <f>COUNT('[4]26_京都府22:46_鹿児島県20'!P71)</f>
        <v>5</v>
      </c>
      <c r="Q70" s="673">
        <f>COUNT('[4]26_京都府22:46_鹿児島県20'!Q71)</f>
        <v>5</v>
      </c>
      <c r="R70" s="673">
        <f>COUNT('[4]26_京都府22:46_鹿児島県20'!R71)</f>
        <v>5</v>
      </c>
      <c r="S70" s="673">
        <f>COUNT('[4]26_京都府22:46_鹿児島県20'!S71)</f>
        <v>5</v>
      </c>
      <c r="T70" s="673">
        <f>COUNT('[4]26_京都府22:46_鹿児島県20'!T71)</f>
        <v>5</v>
      </c>
      <c r="U70" s="673">
        <f>COUNT('[4]26_京都府22:46_鹿児島県20'!U71)</f>
        <v>5</v>
      </c>
      <c r="V70" s="638">
        <f>COUNT('[4]26_京都府22:46_鹿児島県20'!V71)</f>
        <v>5</v>
      </c>
      <c r="W70" s="638">
        <f>COUNT('[4]26_京都府22:46_鹿児島県20'!W71)</f>
        <v>5</v>
      </c>
      <c r="X70" s="713">
        <f>COUNT('[4]26_京都府22:46_鹿児島県20'!X71)</f>
        <v>5</v>
      </c>
      <c r="Y70" s="714">
        <f>COUNT('[4]26_京都府22:46_鹿児島県20'!Y71)</f>
        <v>5</v>
      </c>
    </row>
    <row r="71" spans="1:120" ht="13">
      <c r="B71" s="700" t="s">
        <v>220</v>
      </c>
      <c r="C71" s="669"/>
      <c r="D71" s="703" t="s">
        <v>449</v>
      </c>
      <c r="E71" s="704" t="s">
        <v>759</v>
      </c>
      <c r="F71" s="712">
        <f>COUNT('[4]26_京都府22:46_鹿児島県20'!F72)</f>
        <v>5</v>
      </c>
      <c r="G71" s="673">
        <f>COUNT('[4]26_京都府22:46_鹿児島県20'!G72)</f>
        <v>5</v>
      </c>
      <c r="H71" s="673">
        <f>COUNT('[4]26_京都府22:46_鹿児島県20'!H72)</f>
        <v>5</v>
      </c>
      <c r="I71" s="673">
        <f>COUNT('[4]26_京都府22:46_鹿児島県20'!I72)</f>
        <v>5</v>
      </c>
      <c r="J71" s="673">
        <f>COUNT('[4]26_京都府22:46_鹿児島県20'!J72)</f>
        <v>5</v>
      </c>
      <c r="K71" s="673">
        <f>COUNT('[4]26_京都府22:46_鹿児島県20'!K72)</f>
        <v>5</v>
      </c>
      <c r="L71" s="638">
        <f>COUNT('[4]26_京都府22:46_鹿児島県20'!L72)</f>
        <v>5</v>
      </c>
      <c r="M71" s="673">
        <f>COUNT('[4]26_京都府22:46_鹿児島県20'!M72)</f>
        <v>5</v>
      </c>
      <c r="N71" s="638">
        <f>COUNT('[4]26_京都府22:46_鹿児島県20'!N72)</f>
        <v>5</v>
      </c>
      <c r="O71" s="638">
        <f>COUNT('[4]26_京都府22:46_鹿児島県20'!O72)</f>
        <v>5</v>
      </c>
      <c r="P71" s="673">
        <f>COUNT('[4]26_京都府22:46_鹿児島県20'!P72)</f>
        <v>5</v>
      </c>
      <c r="Q71" s="673">
        <f>COUNT('[4]26_京都府22:46_鹿児島県20'!Q72)</f>
        <v>5</v>
      </c>
      <c r="R71" s="673">
        <f>COUNT('[4]26_京都府22:46_鹿児島県20'!R72)</f>
        <v>5</v>
      </c>
      <c r="S71" s="673">
        <f>COUNT('[4]26_京都府22:46_鹿児島県20'!S72)</f>
        <v>5</v>
      </c>
      <c r="T71" s="673">
        <f>COUNT('[4]26_京都府22:46_鹿児島県20'!T72)</f>
        <v>5</v>
      </c>
      <c r="U71" s="673">
        <f>COUNT('[4]26_京都府22:46_鹿児島県20'!U72)</f>
        <v>5</v>
      </c>
      <c r="V71" s="638">
        <f>COUNT('[4]26_京都府22:46_鹿児島県20'!V72)</f>
        <v>5</v>
      </c>
      <c r="W71" s="638">
        <f>COUNT('[4]26_京都府22:46_鹿児島県20'!W72)</f>
        <v>5</v>
      </c>
      <c r="X71" s="713">
        <f>COUNT('[4]26_京都府22:46_鹿児島県20'!X72)</f>
        <v>5</v>
      </c>
      <c r="Y71" s="714">
        <f>COUNT('[4]26_京都府22:46_鹿児島県20'!Y72)</f>
        <v>5</v>
      </c>
    </row>
    <row r="72" spans="1:120" ht="13">
      <c r="B72" s="678"/>
      <c r="C72" s="631">
        <v>59</v>
      </c>
      <c r="D72" s="642" t="s">
        <v>209</v>
      </c>
      <c r="E72" s="662" t="s">
        <v>923</v>
      </c>
      <c r="F72" s="710">
        <f>COUNT('[4]26_京都府22:46_鹿児島県20'!F73)</f>
        <v>5</v>
      </c>
      <c r="G72" s="635">
        <f>COUNT('[4]26_京都府22:46_鹿児島県20'!G73)</f>
        <v>5</v>
      </c>
      <c r="H72" s="635">
        <f>COUNT('[4]26_京都府22:46_鹿児島県20'!H73)</f>
        <v>5</v>
      </c>
      <c r="I72" s="635">
        <f>COUNT('[4]26_京都府22:46_鹿児島県20'!I73)</f>
        <v>5</v>
      </c>
      <c r="J72" s="635">
        <f>COUNT('[4]26_京都府22:46_鹿児島県20'!J73)</f>
        <v>5</v>
      </c>
      <c r="K72" s="635">
        <f>COUNT('[4]26_京都府22:46_鹿児島県20'!K73)</f>
        <v>5</v>
      </c>
      <c r="L72" s="638">
        <f>COUNT('[4]26_京都府22:46_鹿児島県20'!L73)</f>
        <v>5</v>
      </c>
      <c r="M72" s="637">
        <f>COUNT('[4]26_京都府22:46_鹿児島県20'!M73)</f>
        <v>5</v>
      </c>
      <c r="N72" s="638">
        <f>COUNT('[4]26_京都府22:46_鹿児島県20'!N73)</f>
        <v>5</v>
      </c>
      <c r="O72" s="638">
        <f>COUNT('[4]26_京都府22:46_鹿児島県20'!O73)</f>
        <v>5</v>
      </c>
      <c r="P72" s="638">
        <f>COUNT('[4]26_京都府22:46_鹿児島県20'!P73)</f>
        <v>5</v>
      </c>
      <c r="Q72" s="635">
        <f>COUNT('[4]26_京都府22:46_鹿児島県20'!Q73)</f>
        <v>5</v>
      </c>
      <c r="R72" s="635">
        <f>COUNT('[4]26_京都府22:46_鹿児島県20'!R73)</f>
        <v>5</v>
      </c>
      <c r="S72" s="635">
        <f>COUNT('[4]26_京都府22:46_鹿児島県20'!S73)</f>
        <v>5</v>
      </c>
      <c r="T72" s="635">
        <f>COUNT('[4]26_京都府22:46_鹿児島県20'!T73)</f>
        <v>5</v>
      </c>
      <c r="U72" s="635">
        <f>COUNT('[4]26_京都府22:46_鹿児島県20'!U73)</f>
        <v>5</v>
      </c>
      <c r="V72" s="638">
        <f>COUNT('[4]26_京都府22:46_鹿児島県20'!V73)</f>
        <v>5</v>
      </c>
      <c r="W72" s="638">
        <f>COUNT('[4]26_京都府22:46_鹿児島県20'!W73)</f>
        <v>5</v>
      </c>
      <c r="X72" s="644">
        <f>COUNT('[4]26_京都府22:46_鹿児島県20'!X73)</f>
        <v>5</v>
      </c>
      <c r="Y72" s="641">
        <f>COUNT('[4]26_京都府22:46_鹿児島県20'!Y73)</f>
        <v>5</v>
      </c>
    </row>
    <row r="73" spans="1:120" ht="13">
      <c r="B73" s="678"/>
      <c r="C73" s="716">
        <v>60</v>
      </c>
      <c r="D73" s="717" t="s">
        <v>924</v>
      </c>
      <c r="E73" s="662" t="s">
        <v>925</v>
      </c>
      <c r="F73" s="710">
        <f>COUNT('[4]26_京都府22:46_鹿児島県20'!F74)</f>
        <v>5</v>
      </c>
      <c r="G73" s="635">
        <f>COUNT('[4]26_京都府22:46_鹿児島県20'!G74)</f>
        <v>5</v>
      </c>
      <c r="H73" s="635">
        <f>COUNT('[4]26_京都府22:46_鹿児島県20'!H74)</f>
        <v>5</v>
      </c>
      <c r="I73" s="635">
        <f>COUNT('[4]26_京都府22:46_鹿児島県20'!I74)</f>
        <v>5</v>
      </c>
      <c r="J73" s="635">
        <f>COUNT('[4]26_京都府22:46_鹿児島県20'!J74)</f>
        <v>5</v>
      </c>
      <c r="K73" s="635">
        <f>COUNT('[4]26_京都府22:46_鹿児島県20'!K74)</f>
        <v>5</v>
      </c>
      <c r="L73" s="638">
        <f>COUNT('[4]26_京都府22:46_鹿児島県20'!L74)</f>
        <v>5</v>
      </c>
      <c r="M73" s="637">
        <f>COUNT('[4]26_京都府22:46_鹿児島県20'!M74)</f>
        <v>5</v>
      </c>
      <c r="N73" s="638">
        <f>COUNT('[4]26_京都府22:46_鹿児島県20'!N74)</f>
        <v>5</v>
      </c>
      <c r="O73" s="638">
        <f>COUNT('[4]26_京都府22:46_鹿児島県20'!O74)</f>
        <v>5</v>
      </c>
      <c r="P73" s="638">
        <f>COUNT('[4]26_京都府22:46_鹿児島県20'!P74)</f>
        <v>5</v>
      </c>
      <c r="Q73" s="635">
        <f>COUNT('[4]26_京都府22:46_鹿児島県20'!Q74)</f>
        <v>5</v>
      </c>
      <c r="R73" s="635">
        <f>COUNT('[4]26_京都府22:46_鹿児島県20'!R74)</f>
        <v>5</v>
      </c>
      <c r="S73" s="635">
        <f>COUNT('[4]26_京都府22:46_鹿児島県20'!S74)</f>
        <v>5</v>
      </c>
      <c r="T73" s="635">
        <f>COUNT('[4]26_京都府22:46_鹿児島県20'!T74)</f>
        <v>5</v>
      </c>
      <c r="U73" s="635">
        <f>COUNT('[4]26_京都府22:46_鹿児島県20'!U74)</f>
        <v>5</v>
      </c>
      <c r="V73" s="638">
        <f>COUNT('[4]26_京都府22:46_鹿児島県20'!V74)</f>
        <v>5</v>
      </c>
      <c r="W73" s="638">
        <f>COUNT('[4]26_京都府22:46_鹿児島県20'!W74)</f>
        <v>5</v>
      </c>
      <c r="X73" s="644">
        <f>COUNT('[4]26_京都府22:46_鹿児島県20'!X74)</f>
        <v>5</v>
      </c>
      <c r="Y73" s="641">
        <f>COUNT('[4]26_京都府22:46_鹿児島県20'!Y74)</f>
        <v>5</v>
      </c>
    </row>
    <row r="74" spans="1:120" ht="13">
      <c r="B74" s="678"/>
      <c r="C74" s="631">
        <v>61</v>
      </c>
      <c r="D74" s="632" t="s">
        <v>214</v>
      </c>
      <c r="E74" s="633" t="s">
        <v>926</v>
      </c>
      <c r="F74" s="710">
        <f>COUNT('[4]26_京都府22:46_鹿児島県20'!F75)</f>
        <v>5</v>
      </c>
      <c r="G74" s="635">
        <f>COUNT('[4]26_京都府22:46_鹿児島県20'!G75)</f>
        <v>5</v>
      </c>
      <c r="H74" s="635">
        <f>COUNT('[4]26_京都府22:46_鹿児島県20'!H75)</f>
        <v>5</v>
      </c>
      <c r="I74" s="635">
        <f>COUNT('[4]26_京都府22:46_鹿児島県20'!I75)</f>
        <v>5</v>
      </c>
      <c r="J74" s="635">
        <f>COUNT('[4]26_京都府22:46_鹿児島県20'!J75)</f>
        <v>5</v>
      </c>
      <c r="K74" s="635">
        <f>COUNT('[4]26_京都府22:46_鹿児島県20'!K75)</f>
        <v>5</v>
      </c>
      <c r="L74" s="638">
        <f>COUNT('[4]26_京都府22:46_鹿児島県20'!L75)</f>
        <v>5</v>
      </c>
      <c r="M74" s="637">
        <f>COUNT('[4]26_京都府22:46_鹿児島県20'!M75)</f>
        <v>5</v>
      </c>
      <c r="N74" s="638">
        <f>COUNT('[4]26_京都府22:46_鹿児島県20'!N75)</f>
        <v>5</v>
      </c>
      <c r="O74" s="638">
        <f>COUNT('[4]26_京都府22:46_鹿児島県20'!O75)</f>
        <v>5</v>
      </c>
      <c r="P74" s="638">
        <f>COUNT('[4]26_京都府22:46_鹿児島県20'!P75)</f>
        <v>5</v>
      </c>
      <c r="Q74" s="635">
        <f>COUNT('[4]26_京都府22:46_鹿児島県20'!Q75)</f>
        <v>5</v>
      </c>
      <c r="R74" s="635">
        <f>COUNT('[4]26_京都府22:46_鹿児島県20'!R75)</f>
        <v>5</v>
      </c>
      <c r="S74" s="635">
        <f>COUNT('[4]26_京都府22:46_鹿児島県20'!S75)</f>
        <v>5</v>
      </c>
      <c r="T74" s="635">
        <f>COUNT('[4]26_京都府22:46_鹿児島県20'!T75)</f>
        <v>5</v>
      </c>
      <c r="U74" s="635">
        <f>COUNT('[4]26_京都府22:46_鹿児島県20'!U75)</f>
        <v>5</v>
      </c>
      <c r="V74" s="638">
        <f>COUNT('[4]26_京都府22:46_鹿児島県20'!V75)</f>
        <v>5</v>
      </c>
      <c r="W74" s="638">
        <f>COUNT('[4]26_京都府22:46_鹿児島県20'!W75)</f>
        <v>5</v>
      </c>
      <c r="X74" s="644">
        <f>COUNT('[4]26_京都府22:46_鹿児島県20'!X75)</f>
        <v>5</v>
      </c>
      <c r="Y74" s="641">
        <f>COUNT('[4]26_京都府22:46_鹿児島県20'!Y75)</f>
        <v>5</v>
      </c>
    </row>
    <row r="75" spans="1:120" ht="13.5" thickBot="1">
      <c r="B75" s="678"/>
      <c r="C75" s="631">
        <v>62</v>
      </c>
      <c r="D75" s="642" t="s">
        <v>221</v>
      </c>
      <c r="E75" s="718" t="s">
        <v>927</v>
      </c>
      <c r="F75" s="710">
        <f>COUNT('[4]26_京都府22:46_鹿児島県20'!F76)</f>
        <v>5</v>
      </c>
      <c r="G75" s="635">
        <f>COUNT('[4]26_京都府22:46_鹿児島県20'!G76)</f>
        <v>5</v>
      </c>
      <c r="H75" s="635">
        <f>COUNT('[4]26_京都府22:46_鹿児島県20'!H76)</f>
        <v>5</v>
      </c>
      <c r="I75" s="635">
        <f>COUNT('[4]26_京都府22:46_鹿児島県20'!I76)</f>
        <v>5</v>
      </c>
      <c r="J75" s="635">
        <f>COUNT('[4]26_京都府22:46_鹿児島県20'!J76)</f>
        <v>5</v>
      </c>
      <c r="K75" s="635">
        <f>COUNT('[4]26_京都府22:46_鹿児島県20'!K76)</f>
        <v>5</v>
      </c>
      <c r="L75" s="638">
        <f>COUNT('[4]26_京都府22:46_鹿児島県20'!L76)</f>
        <v>5</v>
      </c>
      <c r="M75" s="637">
        <f>COUNT('[4]26_京都府22:46_鹿児島県20'!M76)</f>
        <v>5</v>
      </c>
      <c r="N75" s="638">
        <f>COUNT('[4]26_京都府22:46_鹿児島県20'!N76)</f>
        <v>5</v>
      </c>
      <c r="O75" s="638">
        <f>COUNT('[4]26_京都府22:46_鹿児島県20'!O76)</f>
        <v>5</v>
      </c>
      <c r="P75" s="691">
        <f>COUNT('[4]26_京都府22:46_鹿児島県20'!P76)</f>
        <v>5</v>
      </c>
      <c r="Q75" s="635">
        <f>COUNT('[4]26_京都府22:46_鹿児島県20'!Q76)</f>
        <v>5</v>
      </c>
      <c r="R75" s="635">
        <f>COUNT('[4]26_京都府22:46_鹿児島県20'!R76)</f>
        <v>5</v>
      </c>
      <c r="S75" s="635">
        <f>COUNT('[4]26_京都府22:46_鹿児島県20'!S76)</f>
        <v>5</v>
      </c>
      <c r="T75" s="635">
        <f>COUNT('[4]26_京都府22:46_鹿児島県20'!T76)</f>
        <v>5</v>
      </c>
      <c r="U75" s="635">
        <f>COUNT('[4]26_京都府22:46_鹿児島県20'!U76)</f>
        <v>5</v>
      </c>
      <c r="V75" s="638">
        <f>COUNT('[4]26_京都府22:46_鹿児島県20'!V76)</f>
        <v>5</v>
      </c>
      <c r="W75" s="638">
        <f>COUNT('[4]26_京都府22:46_鹿児島県20'!W76)</f>
        <v>5</v>
      </c>
      <c r="X75" s="644">
        <f>COUNT('[4]26_京都府22:46_鹿児島県20'!X76)</f>
        <v>5</v>
      </c>
      <c r="Y75" s="641">
        <f>COUNT('[4]26_京都府22:46_鹿児島県20'!Y76)</f>
        <v>5</v>
      </c>
    </row>
    <row r="76" spans="1:120" ht="14" thickTop="1" thickBot="1">
      <c r="B76" s="678"/>
      <c r="C76" s="719">
        <v>63</v>
      </c>
      <c r="D76" s="698" t="s">
        <v>762</v>
      </c>
      <c r="E76" s="633" t="s">
        <v>929</v>
      </c>
      <c r="F76" s="710">
        <f>COUNT('[4]26_京都府22:46_鹿児島県20'!F77)</f>
        <v>5</v>
      </c>
      <c r="G76" s="635">
        <f>COUNT('[4]26_京都府22:46_鹿児島県20'!G77)</f>
        <v>5</v>
      </c>
      <c r="H76" s="635">
        <f>COUNT('[4]26_京都府22:46_鹿児島県20'!H77)</f>
        <v>5</v>
      </c>
      <c r="I76" s="635">
        <f>COUNT('[4]26_京都府22:46_鹿児島県20'!I77)</f>
        <v>5</v>
      </c>
      <c r="J76" s="635">
        <f>COUNT('[4]26_京都府22:46_鹿児島県20'!J77)</f>
        <v>5</v>
      </c>
      <c r="K76" s="635">
        <f>COUNT('[4]26_京都府22:46_鹿児島県20'!K77)</f>
        <v>5</v>
      </c>
      <c r="L76" s="638">
        <f>COUNT('[4]26_京都府22:46_鹿児島県20'!L77)</f>
        <v>5</v>
      </c>
      <c r="M76" s="637">
        <f>COUNT('[4]26_京都府22:46_鹿児島県20'!M77)</f>
        <v>5</v>
      </c>
      <c r="N76" s="638">
        <f>COUNT('[4]26_京都府22:46_鹿児島県20'!N77)</f>
        <v>5</v>
      </c>
      <c r="O76" s="720">
        <f>COUNT('[4]26_京都府22:46_鹿児島県20'!O77)</f>
        <v>5</v>
      </c>
      <c r="P76" s="645">
        <f>COUNT('[4]26_京都府22:46_鹿児島県20'!P77)</f>
        <v>5</v>
      </c>
      <c r="Q76" s="680">
        <f>COUNT('[4]26_京都府22:46_鹿児島県20'!Q77)</f>
        <v>5</v>
      </c>
      <c r="R76" s="635">
        <f>COUNT('[4]26_京都府22:46_鹿児島県20'!R77)</f>
        <v>5</v>
      </c>
      <c r="S76" s="635">
        <f>COUNT('[4]26_京都府22:46_鹿児島県20'!S77)</f>
        <v>5</v>
      </c>
      <c r="T76" s="635">
        <f>COUNT('[4]26_京都府22:46_鹿児島県20'!T77)</f>
        <v>5</v>
      </c>
      <c r="U76" s="635">
        <f>COUNT('[4]26_京都府22:46_鹿児島県20'!U77)</f>
        <v>5</v>
      </c>
      <c r="V76" s="638">
        <f>COUNT('[4]26_京都府22:46_鹿児島県20'!V77)</f>
        <v>5</v>
      </c>
      <c r="W76" s="638">
        <f>COUNT('[4]26_京都府22:46_鹿児島県20'!W77)</f>
        <v>5</v>
      </c>
      <c r="X76" s="644">
        <f>COUNT('[4]26_京都府22:46_鹿児島県20'!X77)</f>
        <v>5</v>
      </c>
      <c r="Y76" s="641">
        <f>COUNT('[4]26_京都府22:46_鹿児島県20'!Y77)</f>
        <v>5</v>
      </c>
    </row>
    <row r="77" spans="1:120" ht="13.5" thickTop="1">
      <c r="B77" s="678"/>
      <c r="C77" s="719">
        <v>64</v>
      </c>
      <c r="D77" s="721" t="s">
        <v>223</v>
      </c>
      <c r="E77" s="633"/>
      <c r="F77" s="710">
        <f>COUNT('[4]26_京都府22:46_鹿児島県20'!F78)</f>
        <v>5</v>
      </c>
      <c r="G77" s="635">
        <f>COUNT('[4]26_京都府22:46_鹿児島県20'!G78)</f>
        <v>5</v>
      </c>
      <c r="H77" s="635">
        <f>COUNT('[4]26_京都府22:46_鹿児島県20'!H78)</f>
        <v>5</v>
      </c>
      <c r="I77" s="635">
        <f>COUNT('[4]26_京都府22:46_鹿児島県20'!I78)</f>
        <v>5</v>
      </c>
      <c r="J77" s="635">
        <f>COUNT('[4]26_京都府22:46_鹿児島県20'!J78)</f>
        <v>5</v>
      </c>
      <c r="K77" s="635">
        <f>COUNT('[4]26_京都府22:46_鹿児島県20'!K78)</f>
        <v>5</v>
      </c>
      <c r="L77" s="638">
        <f>COUNT('[4]26_京都府22:46_鹿児島県20'!L78)</f>
        <v>5</v>
      </c>
      <c r="M77" s="637">
        <f>COUNT('[4]26_京都府22:46_鹿児島県20'!M78)</f>
        <v>5</v>
      </c>
      <c r="N77" s="638">
        <f>COUNT('[4]26_京都府22:46_鹿児島県20'!N78)</f>
        <v>5</v>
      </c>
      <c r="O77" s="638">
        <f>COUNT('[4]26_京都府22:46_鹿児島県20'!O78)</f>
        <v>5</v>
      </c>
      <c r="P77" s="651">
        <f>COUNT('[4]26_京都府22:46_鹿児島県20'!P78)</f>
        <v>5</v>
      </c>
      <c r="Q77" s="635">
        <f>COUNT('[4]26_京都府22:46_鹿児島県20'!Q78)</f>
        <v>5</v>
      </c>
      <c r="R77" s="635">
        <f>COUNT('[4]26_京都府22:46_鹿児島県20'!R78)</f>
        <v>5</v>
      </c>
      <c r="S77" s="635">
        <f>COUNT('[4]26_京都府22:46_鹿児島県20'!S78)</f>
        <v>5</v>
      </c>
      <c r="T77" s="635">
        <f>COUNT('[4]26_京都府22:46_鹿児島県20'!T78)</f>
        <v>5</v>
      </c>
      <c r="U77" s="635">
        <f>COUNT('[4]26_京都府22:46_鹿児島県20'!U78)</f>
        <v>5</v>
      </c>
      <c r="V77" s="638">
        <f>COUNT('[4]26_京都府22:46_鹿児島県20'!V78)</f>
        <v>5</v>
      </c>
      <c r="W77" s="638">
        <f>COUNT('[4]26_京都府22:46_鹿児島県20'!W78)</f>
        <v>5</v>
      </c>
      <c r="X77" s="644">
        <f>COUNT('[4]26_京都府22:46_鹿児島県20'!X78)</f>
        <v>5</v>
      </c>
      <c r="Y77" s="641">
        <f>COUNT('[4]26_京都府22:46_鹿児島県20'!Y78)</f>
        <v>5</v>
      </c>
    </row>
    <row r="78" spans="1:120" ht="13.5" thickBot="1">
      <c r="B78" s="652" t="s">
        <v>224</v>
      </c>
      <c r="C78" s="722">
        <v>65</v>
      </c>
      <c r="D78" s="723" t="s">
        <v>384</v>
      </c>
      <c r="E78" s="1104" t="s">
        <v>760</v>
      </c>
      <c r="F78" s="724">
        <f>COUNT('[4]26_京都府22:46_鹿児島県20'!F79)</f>
        <v>5</v>
      </c>
      <c r="G78" s="657">
        <f>COUNT('[4]26_京都府22:46_鹿児島県20'!G79)</f>
        <v>5</v>
      </c>
      <c r="H78" s="657">
        <f>COUNT('[4]26_京都府22:46_鹿児島県20'!H79)</f>
        <v>5</v>
      </c>
      <c r="I78" s="657">
        <f>COUNT('[4]26_京都府22:46_鹿児島県20'!I79)</f>
        <v>5</v>
      </c>
      <c r="J78" s="657">
        <f>COUNT('[4]26_京都府22:46_鹿児島県20'!J79)</f>
        <v>5</v>
      </c>
      <c r="K78" s="657">
        <f>COUNT('[4]26_京都府22:46_鹿児島県20'!K79)</f>
        <v>5</v>
      </c>
      <c r="L78" s="638">
        <f>COUNT('[4]26_京都府22:46_鹿児島県20'!L79)</f>
        <v>5</v>
      </c>
      <c r="M78" s="657">
        <f>COUNT('[4]26_京都府22:46_鹿児島県20'!M79)</f>
        <v>5</v>
      </c>
      <c r="N78" s="638">
        <f>COUNT('[4]26_京都府22:46_鹿児島県20'!N79)</f>
        <v>5</v>
      </c>
      <c r="O78" s="638">
        <f>COUNT('[4]26_京都府22:46_鹿児島県20'!O79)</f>
        <v>5</v>
      </c>
      <c r="P78" s="638">
        <f>COUNT('[4]26_京都府22:46_鹿児島県20'!P79)</f>
        <v>5</v>
      </c>
      <c r="Q78" s="657">
        <f>COUNT('[4]26_京都府22:46_鹿児島県20'!Q79)</f>
        <v>5</v>
      </c>
      <c r="R78" s="657">
        <f>COUNT('[4]26_京都府22:46_鹿児島県20'!R79)</f>
        <v>5</v>
      </c>
      <c r="S78" s="657">
        <f>COUNT('[4]26_京都府22:46_鹿児島県20'!S79)</f>
        <v>5</v>
      </c>
      <c r="T78" s="657">
        <f>COUNT('[4]26_京都府22:46_鹿児島県20'!T79)</f>
        <v>5</v>
      </c>
      <c r="U78" s="657">
        <f>COUNT('[4]26_京都府22:46_鹿児島県20'!U79)</f>
        <v>5</v>
      </c>
      <c r="V78" s="638">
        <f>COUNT('[4]26_京都府22:46_鹿児島県20'!V79)</f>
        <v>5</v>
      </c>
      <c r="W78" s="638">
        <f>COUNT('[4]26_京都府22:46_鹿児島県20'!W79)</f>
        <v>5</v>
      </c>
      <c r="X78" s="666">
        <f>COUNT('[4]26_京都府22:46_鹿児島県20'!X79)</f>
        <v>5</v>
      </c>
      <c r="Y78" s="725">
        <f>COUNT('[4]26_京都府22:46_鹿児島県20'!Y79)</f>
        <v>5</v>
      </c>
    </row>
    <row r="79" spans="1:120" ht="14" thickTop="1" thickBot="1">
      <c r="B79" s="726"/>
      <c r="C79" s="727"/>
      <c r="D79" s="728" t="s">
        <v>459</v>
      </c>
      <c r="E79" s="729"/>
      <c r="F79" s="730">
        <f>COUNT('[4]26_京都府22:46_鹿児島県20'!F80)</f>
        <v>5</v>
      </c>
      <c r="G79" s="731">
        <f>COUNT('[4]26_京都府22:46_鹿児島県20'!G80)</f>
        <v>5</v>
      </c>
      <c r="H79" s="731">
        <f>COUNT('[4]26_京都府22:46_鹿児島県20'!H80)</f>
        <v>5</v>
      </c>
      <c r="I79" s="731">
        <f>COUNT('[4]26_京都府22:46_鹿児島県20'!I80)</f>
        <v>5</v>
      </c>
      <c r="J79" s="731">
        <f>COUNT('[4]26_京都府22:46_鹿児島県20'!J80)</f>
        <v>5</v>
      </c>
      <c r="K79" s="731">
        <f>COUNT('[4]26_京都府22:46_鹿児島県20'!K80)</f>
        <v>5</v>
      </c>
      <c r="L79" s="731">
        <f>COUNT('[4]26_京都府22:46_鹿児島県20'!L80)</f>
        <v>5</v>
      </c>
      <c r="M79" s="731">
        <f>COUNT('[4]26_京都府22:46_鹿児島県20'!M80)</f>
        <v>5</v>
      </c>
      <c r="N79" s="731">
        <f>COUNT('[4]26_京都府22:46_鹿児島県20'!N80)</f>
        <v>5</v>
      </c>
      <c r="O79" s="731">
        <f>COUNT('[4]26_京都府22:46_鹿児島県20'!O80)</f>
        <v>5</v>
      </c>
      <c r="P79" s="731">
        <f>COUNT('[4]26_京都府22:46_鹿児島県20'!P80)</f>
        <v>5</v>
      </c>
      <c r="Q79" s="731">
        <f>COUNT('[4]26_京都府22:46_鹿児島県20'!Q80)</f>
        <v>5</v>
      </c>
      <c r="R79" s="731">
        <f>COUNT('[4]26_京都府22:46_鹿児島県20'!R80)</f>
        <v>5</v>
      </c>
      <c r="S79" s="731">
        <f>COUNT('[4]26_京都府22:46_鹿児島県20'!S80)</f>
        <v>5</v>
      </c>
      <c r="T79" s="731">
        <f>COUNT('[4]26_京都府22:46_鹿児島県20'!T80)</f>
        <v>5</v>
      </c>
      <c r="U79" s="731">
        <f>COUNT('[4]26_京都府22:46_鹿児島県20'!U80)</f>
        <v>5</v>
      </c>
      <c r="V79" s="731">
        <f>COUNT('[4]26_京都府22:46_鹿児島県20'!V80)</f>
        <v>5</v>
      </c>
      <c r="W79" s="731">
        <f>COUNT('[4]26_京都府22:46_鹿児島県20'!W80)</f>
        <v>5</v>
      </c>
      <c r="X79" s="732">
        <f>COUNT('[4]26_京都府22:46_鹿児島県20'!X80)</f>
        <v>5</v>
      </c>
      <c r="Y79" s="733">
        <f>COUNT('[4]26_京都府22:46_鹿児島県20'!Y80)</f>
        <v>5</v>
      </c>
    </row>
    <row r="80" spans="1:120" s="69" customFormat="1" ht="13">
      <c r="A80" s="593"/>
      <c r="B80" s="69" t="s">
        <v>932</v>
      </c>
      <c r="C80" s="68"/>
      <c r="D80" s="68"/>
      <c r="E80" s="68"/>
      <c r="F80" s="68"/>
      <c r="G80" s="68"/>
      <c r="H80" s="68"/>
      <c r="I80" s="68"/>
      <c r="J80" s="68"/>
      <c r="K80" s="68"/>
      <c r="L80" s="68"/>
      <c r="M80" s="68"/>
      <c r="N80" s="68"/>
      <c r="O80" s="68"/>
      <c r="P80" s="68"/>
      <c r="Q80" s="68"/>
      <c r="R80" s="68"/>
      <c r="S80" s="68"/>
      <c r="T80" s="68"/>
      <c r="U80" s="68"/>
      <c r="V80" s="68"/>
      <c r="W80" s="68"/>
      <c r="X80" s="68"/>
      <c r="Y80" s="68"/>
      <c r="Z80" s="68"/>
      <c r="AA80" s="68"/>
      <c r="AB80" s="68"/>
      <c r="AC80" s="68"/>
      <c r="AD80" s="68"/>
      <c r="AE80" s="68"/>
      <c r="AF80" s="68"/>
      <c r="AG80" s="68"/>
      <c r="AH80" s="68"/>
      <c r="AI80" s="68"/>
      <c r="AJ80" s="68"/>
      <c r="AK80" s="68"/>
      <c r="AL80" s="68"/>
      <c r="AM80" s="68"/>
      <c r="AN80" s="68"/>
      <c r="AO80" s="68"/>
      <c r="AP80" s="68"/>
      <c r="AQ80" s="68"/>
      <c r="AR80" s="68"/>
      <c r="AS80" s="68"/>
      <c r="AT80" s="68"/>
      <c r="AU80" s="68"/>
      <c r="AV80" s="68"/>
      <c r="AW80" s="68"/>
      <c r="AX80" s="68"/>
      <c r="AY80" s="68"/>
      <c r="AZ80" s="68"/>
      <c r="BA80" s="68"/>
      <c r="BB80" s="68"/>
      <c r="BC80" s="68"/>
      <c r="BD80" s="68"/>
      <c r="BE80" s="68"/>
      <c r="BF80" s="68"/>
      <c r="BG80" s="68"/>
      <c r="BH80" s="68"/>
      <c r="BI80" s="68"/>
      <c r="BJ80" s="68"/>
      <c r="BK80" s="68"/>
      <c r="BL80" s="68"/>
      <c r="BM80" s="68"/>
      <c r="BN80" s="68"/>
      <c r="BO80" s="68"/>
      <c r="BP80" s="68"/>
      <c r="BQ80" s="68"/>
      <c r="BR80" s="68"/>
      <c r="BS80" s="68"/>
      <c r="BT80" s="68"/>
      <c r="BU80" s="68"/>
      <c r="BV80" s="68"/>
      <c r="BW80" s="68"/>
      <c r="BX80" s="68"/>
      <c r="BY80" s="68"/>
      <c r="BZ80" s="68"/>
      <c r="CA80" s="68"/>
      <c r="CB80" s="68"/>
      <c r="CC80" s="68"/>
      <c r="CD80" s="68"/>
      <c r="CE80" s="68"/>
      <c r="CF80" s="68"/>
      <c r="CG80" s="68"/>
      <c r="CH80" s="68"/>
      <c r="CI80" s="68"/>
      <c r="CJ80" s="68"/>
      <c r="CK80" s="68"/>
      <c r="CL80" s="68"/>
      <c r="CM80" s="68"/>
      <c r="CN80" s="68"/>
      <c r="CO80" s="68"/>
      <c r="CP80" s="68"/>
      <c r="CQ80" s="68"/>
      <c r="CR80" s="68"/>
      <c r="CS80" s="68"/>
      <c r="CT80" s="68"/>
      <c r="CU80" s="68"/>
      <c r="CV80" s="68"/>
      <c r="CW80" s="68"/>
      <c r="CX80" s="68"/>
      <c r="CY80" s="68"/>
      <c r="CZ80" s="68"/>
      <c r="DA80" s="68"/>
      <c r="DB80" s="68"/>
      <c r="DC80" s="68"/>
      <c r="DD80" s="68"/>
      <c r="DE80" s="68"/>
      <c r="DF80" s="68"/>
      <c r="DG80" s="68"/>
      <c r="DH80" s="68"/>
      <c r="DI80" s="68"/>
      <c r="DJ80" s="68"/>
      <c r="DK80" s="68"/>
      <c r="DL80" s="68"/>
      <c r="DM80" s="68"/>
      <c r="DN80" s="68"/>
      <c r="DO80" s="68"/>
      <c r="DP80" s="68"/>
    </row>
    <row r="81" spans="1:120" s="69" customFormat="1" ht="13">
      <c r="A81" s="593"/>
      <c r="C81" s="68"/>
      <c r="D81" s="68"/>
      <c r="E81" s="68"/>
      <c r="F81" s="734"/>
      <c r="G81" s="734"/>
      <c r="H81" s="734"/>
      <c r="I81" s="734"/>
      <c r="J81" s="734"/>
      <c r="K81" s="734"/>
      <c r="L81" s="734"/>
      <c r="M81" s="734"/>
      <c r="N81" s="734"/>
      <c r="O81" s="734"/>
      <c r="P81" s="734"/>
      <c r="Q81" s="734"/>
      <c r="R81" s="734"/>
      <c r="S81" s="734"/>
      <c r="T81" s="734"/>
      <c r="U81" s="734"/>
      <c r="V81" s="734"/>
      <c r="W81" s="734"/>
      <c r="X81" s="734"/>
      <c r="Y81" s="734"/>
      <c r="Z81" s="68"/>
      <c r="AA81" s="68"/>
      <c r="AB81" s="68"/>
      <c r="AC81" s="68"/>
      <c r="AD81" s="68"/>
      <c r="AE81" s="68"/>
      <c r="AF81" s="68"/>
      <c r="AG81" s="68"/>
      <c r="AH81" s="68"/>
      <c r="AI81" s="68"/>
      <c r="AJ81" s="68"/>
      <c r="AK81" s="68"/>
      <c r="AL81" s="68"/>
      <c r="AM81" s="68"/>
      <c r="AN81" s="68"/>
      <c r="AO81" s="68"/>
      <c r="AP81" s="68"/>
      <c r="AQ81" s="68"/>
      <c r="AR81" s="68"/>
      <c r="AS81" s="68"/>
      <c r="AT81" s="68"/>
      <c r="AU81" s="68"/>
      <c r="AV81" s="68"/>
      <c r="AW81" s="68"/>
      <c r="AX81" s="68"/>
      <c r="AY81" s="68"/>
      <c r="AZ81" s="68"/>
      <c r="BA81" s="68"/>
      <c r="BB81" s="68"/>
      <c r="BC81" s="68"/>
      <c r="BD81" s="68"/>
      <c r="BE81" s="68"/>
      <c r="BF81" s="68"/>
      <c r="BG81" s="68"/>
      <c r="BH81" s="68"/>
      <c r="BI81" s="68"/>
      <c r="BJ81" s="68"/>
      <c r="BK81" s="68"/>
      <c r="BL81" s="68"/>
      <c r="BM81" s="68"/>
      <c r="BN81" s="68"/>
      <c r="BO81" s="68"/>
      <c r="BP81" s="68"/>
      <c r="BQ81" s="68"/>
      <c r="BR81" s="68"/>
      <c r="BS81" s="68"/>
      <c r="BT81" s="68"/>
      <c r="BU81" s="68"/>
      <c r="BV81" s="68"/>
      <c r="BW81" s="68"/>
      <c r="BX81" s="68"/>
      <c r="BY81" s="68"/>
      <c r="BZ81" s="68"/>
      <c r="CA81" s="68"/>
      <c r="CB81" s="68"/>
      <c r="CC81" s="68"/>
      <c r="CD81" s="68"/>
      <c r="CE81" s="68"/>
      <c r="CF81" s="68"/>
      <c r="CG81" s="68"/>
      <c r="CH81" s="68"/>
      <c r="CI81" s="68"/>
      <c r="CJ81" s="68"/>
      <c r="CK81" s="68"/>
      <c r="CL81" s="68"/>
      <c r="CM81" s="68"/>
      <c r="CN81" s="68"/>
      <c r="CO81" s="68"/>
      <c r="CP81" s="68"/>
      <c r="CQ81" s="68"/>
      <c r="CR81" s="68"/>
      <c r="CS81" s="68"/>
      <c r="CT81" s="68"/>
      <c r="CU81" s="68"/>
      <c r="CV81" s="68"/>
      <c r="CW81" s="68"/>
      <c r="CX81" s="68"/>
      <c r="CY81" s="68"/>
      <c r="CZ81" s="68"/>
      <c r="DA81" s="68"/>
      <c r="DB81" s="68"/>
      <c r="DC81" s="68"/>
      <c r="DD81" s="68"/>
      <c r="DE81" s="68"/>
      <c r="DF81" s="68"/>
      <c r="DG81" s="68"/>
      <c r="DH81" s="68"/>
      <c r="DI81" s="68"/>
      <c r="DJ81" s="68"/>
      <c r="DK81" s="68"/>
      <c r="DL81" s="68"/>
      <c r="DM81" s="68"/>
      <c r="DN81" s="68"/>
      <c r="DO81" s="68"/>
      <c r="DP81" s="68"/>
    </row>
    <row r="82" spans="1:120" s="69" customFormat="1" ht="13">
      <c r="A82" s="593"/>
      <c r="C82" s="68"/>
      <c r="D82" s="68"/>
      <c r="E82" s="68"/>
      <c r="F82" s="68"/>
      <c r="G82" s="68"/>
      <c r="H82" s="68"/>
      <c r="I82" s="68"/>
      <c r="J82" s="68"/>
      <c r="K82" s="68"/>
      <c r="L82" s="68"/>
      <c r="M82" s="68"/>
      <c r="N82" s="68"/>
      <c r="O82" s="68"/>
      <c r="P82" s="68"/>
      <c r="Q82" s="68"/>
      <c r="R82" s="68"/>
      <c r="S82" s="68"/>
      <c r="T82" s="68"/>
      <c r="U82" s="68"/>
      <c r="V82" s="68"/>
      <c r="W82" s="68"/>
      <c r="X82" s="68"/>
      <c r="Y82" s="68"/>
      <c r="Z82" s="68"/>
      <c r="AA82" s="68"/>
      <c r="AB82" s="68"/>
      <c r="AC82" s="68"/>
      <c r="AD82" s="68"/>
      <c r="AE82" s="68"/>
      <c r="AF82" s="68"/>
      <c r="AG82" s="68"/>
      <c r="AH82" s="68"/>
      <c r="AI82" s="68"/>
      <c r="AJ82" s="68"/>
      <c r="AK82" s="68"/>
      <c r="AL82" s="68"/>
      <c r="AM82" s="68"/>
      <c r="AN82" s="68"/>
      <c r="AO82" s="68"/>
      <c r="AP82" s="68"/>
      <c r="AQ82" s="68"/>
      <c r="AR82" s="68"/>
      <c r="AS82" s="68"/>
      <c r="AT82" s="68"/>
      <c r="AU82" s="68"/>
      <c r="AV82" s="68"/>
      <c r="AW82" s="68"/>
      <c r="AX82" s="68"/>
      <c r="AY82" s="68"/>
      <c r="AZ82" s="68"/>
      <c r="BA82" s="68"/>
      <c r="BB82" s="68"/>
      <c r="BC82" s="68"/>
      <c r="BD82" s="68"/>
      <c r="BE82" s="68"/>
      <c r="BF82" s="68"/>
      <c r="BG82" s="68"/>
      <c r="BH82" s="68"/>
      <c r="BI82" s="68"/>
      <c r="BJ82" s="68"/>
      <c r="BK82" s="68"/>
      <c r="BL82" s="68"/>
      <c r="BM82" s="68"/>
      <c r="BN82" s="68"/>
      <c r="BO82" s="68"/>
      <c r="BP82" s="68"/>
      <c r="BQ82" s="68"/>
      <c r="BR82" s="68"/>
      <c r="BS82" s="68"/>
      <c r="BT82" s="68"/>
      <c r="BU82" s="68"/>
      <c r="BV82" s="68"/>
      <c r="BW82" s="68"/>
      <c r="BX82" s="68"/>
      <c r="BY82" s="68"/>
      <c r="BZ82" s="68"/>
      <c r="CA82" s="68"/>
      <c r="CB82" s="68"/>
      <c r="CC82" s="68"/>
      <c r="CD82" s="68"/>
      <c r="CE82" s="68"/>
      <c r="CF82" s="68"/>
      <c r="CG82" s="68"/>
      <c r="CH82" s="68"/>
      <c r="CI82" s="68"/>
      <c r="CJ82" s="68"/>
      <c r="CK82" s="68"/>
      <c r="CL82" s="68"/>
      <c r="CM82" s="68"/>
      <c r="CN82" s="68"/>
      <c r="CO82" s="68"/>
      <c r="CP82" s="68"/>
      <c r="CQ82" s="68"/>
      <c r="CR82" s="68"/>
      <c r="CS82" s="68"/>
      <c r="CT82" s="68"/>
      <c r="CU82" s="68"/>
      <c r="CV82" s="68"/>
      <c r="CW82" s="68"/>
      <c r="CX82" s="68"/>
      <c r="CY82" s="68"/>
      <c r="CZ82" s="68"/>
      <c r="DA82" s="68"/>
      <c r="DB82" s="68"/>
      <c r="DC82" s="68"/>
      <c r="DD82" s="68"/>
      <c r="DE82" s="68"/>
      <c r="DF82" s="68"/>
      <c r="DG82" s="68"/>
      <c r="DH82" s="68"/>
      <c r="DI82" s="68"/>
      <c r="DJ82" s="68"/>
      <c r="DK82" s="68"/>
      <c r="DL82" s="68"/>
      <c r="DM82" s="68"/>
      <c r="DN82" s="68"/>
      <c r="DO82" s="68"/>
      <c r="DP82" s="68"/>
    </row>
    <row r="83" spans="1:120" s="69" customFormat="1" ht="13">
      <c r="A83" s="593"/>
      <c r="B83" s="593"/>
      <c r="C83" s="68"/>
      <c r="D83" s="68"/>
      <c r="E83" s="68"/>
      <c r="F83" s="68"/>
      <c r="G83" s="68"/>
      <c r="H83" s="68"/>
      <c r="I83" s="68"/>
      <c r="J83" s="68"/>
      <c r="K83" s="68"/>
      <c r="L83" s="68"/>
      <c r="M83" s="68"/>
      <c r="N83" s="68"/>
      <c r="O83" s="68"/>
      <c r="P83" s="68"/>
      <c r="Q83" s="68"/>
      <c r="R83" s="68"/>
      <c r="S83" s="68"/>
      <c r="T83" s="68"/>
      <c r="U83" s="68"/>
      <c r="V83" s="68"/>
      <c r="W83" s="68"/>
      <c r="X83" s="68"/>
      <c r="Y83" s="68"/>
      <c r="Z83" s="68"/>
      <c r="AA83" s="68"/>
      <c r="AB83" s="68"/>
      <c r="AC83" s="68"/>
      <c r="AD83" s="68"/>
      <c r="AE83" s="68"/>
      <c r="AF83" s="68"/>
      <c r="AG83" s="68"/>
      <c r="AH83" s="68"/>
      <c r="AI83" s="68"/>
      <c r="AJ83" s="68"/>
      <c r="AK83" s="68"/>
      <c r="AL83" s="68"/>
      <c r="AM83" s="68"/>
      <c r="AN83" s="68"/>
      <c r="AO83" s="68"/>
      <c r="AP83" s="68"/>
      <c r="AQ83" s="68"/>
      <c r="AR83" s="68"/>
      <c r="AS83" s="68"/>
      <c r="AT83" s="68"/>
      <c r="AU83" s="68"/>
      <c r="AV83" s="68"/>
      <c r="AW83" s="68"/>
      <c r="AX83" s="68"/>
      <c r="AY83" s="68"/>
      <c r="AZ83" s="68"/>
      <c r="BA83" s="68"/>
      <c r="BB83" s="68"/>
      <c r="BC83" s="68"/>
      <c r="BD83" s="68"/>
      <c r="BE83" s="68"/>
      <c r="BF83" s="68"/>
      <c r="BG83" s="68"/>
      <c r="BH83" s="68"/>
      <c r="BI83" s="68"/>
      <c r="BJ83" s="68"/>
      <c r="BK83" s="68"/>
      <c r="BL83" s="68"/>
      <c r="BM83" s="68"/>
      <c r="BN83" s="68"/>
      <c r="BO83" s="68"/>
      <c r="BP83" s="68"/>
      <c r="BQ83" s="68"/>
      <c r="BR83" s="68"/>
      <c r="BS83" s="68"/>
      <c r="BT83" s="68"/>
      <c r="BU83" s="68"/>
      <c r="BV83" s="68"/>
      <c r="BW83" s="68"/>
      <c r="BX83" s="68"/>
      <c r="BY83" s="68"/>
      <c r="BZ83" s="68"/>
      <c r="CA83" s="68"/>
      <c r="CB83" s="68"/>
      <c r="CC83" s="68"/>
      <c r="CD83" s="68"/>
      <c r="CE83" s="68"/>
      <c r="CF83" s="68"/>
      <c r="CG83" s="68"/>
      <c r="CH83" s="68"/>
      <c r="CI83" s="68"/>
      <c r="CJ83" s="68"/>
      <c r="CK83" s="68"/>
      <c r="CL83" s="68"/>
      <c r="CM83" s="68"/>
      <c r="CN83" s="68"/>
      <c r="CO83" s="68"/>
      <c r="CP83" s="68"/>
      <c r="CQ83" s="68"/>
      <c r="CR83" s="68"/>
      <c r="CS83" s="68"/>
      <c r="CT83" s="68"/>
      <c r="CU83" s="68"/>
      <c r="CV83" s="68"/>
      <c r="CW83" s="68"/>
      <c r="CX83" s="68"/>
      <c r="CY83" s="68"/>
      <c r="CZ83" s="68"/>
      <c r="DA83" s="68"/>
      <c r="DB83" s="68"/>
      <c r="DC83" s="68"/>
      <c r="DD83" s="68"/>
      <c r="DE83" s="68"/>
      <c r="DF83" s="68"/>
      <c r="DG83" s="68"/>
      <c r="DH83" s="68"/>
      <c r="DI83" s="68"/>
      <c r="DJ83" s="68"/>
      <c r="DK83" s="68"/>
      <c r="DL83" s="68"/>
      <c r="DM83" s="68"/>
      <c r="DN83" s="68"/>
      <c r="DO83" s="68"/>
      <c r="DP83" s="68"/>
    </row>
    <row r="84" spans="1:120" s="69" customFormat="1" ht="13">
      <c r="A84" s="593"/>
      <c r="B84" s="593"/>
      <c r="C84" s="68"/>
      <c r="D84" s="68"/>
      <c r="E84" s="68"/>
      <c r="F84" s="68"/>
      <c r="G84" s="68"/>
      <c r="H84" s="68"/>
      <c r="I84" s="68"/>
      <c r="J84" s="68"/>
      <c r="K84" s="68"/>
      <c r="L84" s="68"/>
      <c r="M84" s="68"/>
      <c r="N84" s="68"/>
      <c r="O84" s="68"/>
      <c r="P84" s="68"/>
      <c r="Q84" s="68"/>
      <c r="R84" s="68"/>
      <c r="S84" s="68"/>
      <c r="T84" s="68"/>
      <c r="U84" s="68"/>
      <c r="V84" s="68"/>
      <c r="W84" s="68"/>
      <c r="X84" s="68"/>
      <c r="Y84" s="68"/>
      <c r="Z84" s="68"/>
      <c r="AA84" s="68"/>
      <c r="AB84" s="68"/>
      <c r="AC84" s="68"/>
      <c r="AD84" s="68"/>
      <c r="AE84" s="68"/>
      <c r="AF84" s="68"/>
      <c r="AG84" s="68"/>
      <c r="AH84" s="68"/>
      <c r="AI84" s="68"/>
      <c r="AJ84" s="68"/>
      <c r="AK84" s="68"/>
      <c r="AL84" s="68"/>
      <c r="AM84" s="68"/>
      <c r="AN84" s="68"/>
      <c r="AO84" s="68"/>
      <c r="AP84" s="68"/>
      <c r="AQ84" s="68"/>
      <c r="AR84" s="68"/>
      <c r="AS84" s="68"/>
      <c r="AT84" s="68"/>
      <c r="AU84" s="68"/>
      <c r="AV84" s="68"/>
      <c r="AW84" s="68"/>
      <c r="AX84" s="68"/>
      <c r="AY84" s="68"/>
      <c r="AZ84" s="68"/>
      <c r="BA84" s="68"/>
      <c r="BB84" s="68"/>
      <c r="BC84" s="68"/>
      <c r="BD84" s="68"/>
      <c r="BE84" s="68"/>
      <c r="BF84" s="68"/>
      <c r="BG84" s="68"/>
      <c r="BH84" s="68"/>
      <c r="BI84" s="68"/>
      <c r="BJ84" s="68"/>
      <c r="BK84" s="68"/>
      <c r="BL84" s="68"/>
      <c r="BM84" s="68"/>
      <c r="BN84" s="68"/>
      <c r="BO84" s="68"/>
      <c r="BP84" s="68"/>
      <c r="BQ84" s="68"/>
      <c r="BR84" s="68"/>
      <c r="BS84" s="68"/>
      <c r="BT84" s="68"/>
      <c r="BU84" s="68"/>
      <c r="BV84" s="68"/>
      <c r="BW84" s="68"/>
      <c r="BX84" s="68"/>
      <c r="BY84" s="68"/>
      <c r="BZ84" s="68"/>
      <c r="CA84" s="68"/>
      <c r="CB84" s="68"/>
      <c r="CC84" s="68"/>
      <c r="CD84" s="68"/>
      <c r="CE84" s="68"/>
      <c r="CF84" s="68"/>
      <c r="CG84" s="68"/>
      <c r="CH84" s="68"/>
      <c r="CI84" s="68"/>
      <c r="CJ84" s="68"/>
      <c r="CK84" s="68"/>
      <c r="CL84" s="68"/>
      <c r="CM84" s="68"/>
      <c r="CN84" s="68"/>
      <c r="CO84" s="68"/>
      <c r="CP84" s="68"/>
      <c r="CQ84" s="68"/>
      <c r="CR84" s="68"/>
      <c r="CS84" s="68"/>
      <c r="CT84" s="68"/>
      <c r="CU84" s="68"/>
      <c r="CV84" s="68"/>
      <c r="CW84" s="68"/>
      <c r="CX84" s="68"/>
      <c r="CY84" s="68"/>
      <c r="CZ84" s="68"/>
      <c r="DA84" s="68"/>
      <c r="DB84" s="68"/>
      <c r="DC84" s="68"/>
      <c r="DD84" s="68"/>
      <c r="DE84" s="68"/>
      <c r="DF84" s="68"/>
      <c r="DG84" s="68"/>
      <c r="DH84" s="68"/>
      <c r="DI84" s="68"/>
      <c r="DJ84" s="68"/>
      <c r="DK84" s="68"/>
      <c r="DL84" s="68"/>
      <c r="DM84" s="68"/>
      <c r="DN84" s="68"/>
      <c r="DO84" s="68"/>
      <c r="DP84" s="68"/>
    </row>
  </sheetData>
  <phoneticPr fontId="16"/>
  <pageMargins left="0.39370078740157483" right="0.39370078740157483" top="0.24" bottom="0.39" header="0.2" footer="0.2"/>
  <pageSetup paperSize="9" scale="48" orientation="landscape" horizontalDpi="4294967293" r:id="rId1"/>
  <headerFooter alignWithMargins="0">
    <oddHeader>&amp;L&amp;"ＭＳ Ｐ明朝,標準"&amp;18調査票Ⅱ－１</oddHeader>
    <oddFooter>&amp;C5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8FC64E3000D304FB68E5FAA5DD5359B" ma:contentTypeVersion="14" ma:contentTypeDescription="新しいドキュメントを作成します。" ma:contentTypeScope="" ma:versionID="54a343b84c7e44d94ef9269371887015">
  <xsd:schema xmlns:xsd="http://www.w3.org/2001/XMLSchema" xmlns:xs="http://www.w3.org/2001/XMLSchema" xmlns:p="http://schemas.microsoft.com/office/2006/metadata/properties" xmlns:ns2="882901bd-f2e9-42a3-aff7-083fa3316aaf" xmlns:ns3="44072bf6-2910-405c-80b1-19093bade0cc" targetNamespace="http://schemas.microsoft.com/office/2006/metadata/properties" ma:root="true" ma:fieldsID="dd313132e8856c6e47506e542d52c69b" ns2:_="" ns3:_="">
    <xsd:import namespace="882901bd-f2e9-42a3-aff7-083fa3316aaf"/>
    <xsd:import namespace="44072bf6-2910-405c-80b1-19093bade0c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2901bd-f2e9-42a3-aff7-083fa3316aa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4072bf6-2910-405c-80b1-19093bade0c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581e0ebc-a185-4c85-a69c-e6cf443fbdfe}" ma:internalName="TaxCatchAll" ma:showField="CatchAllData" ma:web="44072bf6-2910-405c-80b1-19093bade0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4072bf6-2910-405c-80b1-19093bade0cc" xsi:nil="true"/>
    <lcf76f155ced4ddcb4097134ff3c332f xmlns="882901bd-f2e9-42a3-aff7-083fa3316aaf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5C1C23E-A212-4217-B8ED-035B676395B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2901bd-f2e9-42a3-aff7-083fa3316aaf"/>
    <ds:schemaRef ds:uri="44072bf6-2910-405c-80b1-19093bade0c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3BFB6A8-914F-4851-A567-F101AC3F1F72}">
  <ds:schemaRefs>
    <ds:schemaRef ds:uri="http://purl.org/dc/dcmitype/"/>
    <ds:schemaRef ds:uri="http://purl.org/dc/terms/"/>
    <ds:schemaRef ds:uri="http://schemas.openxmlformats.org/package/2006/metadata/core-properties"/>
    <ds:schemaRef ds:uri="882901bd-f2e9-42a3-aff7-083fa3316aaf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44072bf6-2910-405c-80b1-19093bade0cc"/>
    <ds:schemaRef ds:uri="http://schemas.microsoft.com/office/2006/metadata/properties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83661F71-95AA-49E1-8209-3B073E20BA6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22</vt:i4>
      </vt:variant>
      <vt:variant>
        <vt:lpstr>名前付き一覧</vt:lpstr>
      </vt:variant>
      <vt:variant>
        <vt:i4>22</vt:i4>
      </vt:variant>
    </vt:vector>
  </HeadingPairs>
  <TitlesOfParts>
    <vt:vector size="44" baseType="lpstr">
      <vt:lpstr>表Ⅱ・8</vt:lpstr>
      <vt:lpstr>表Ⅲ・2</vt:lpstr>
      <vt:lpstr>表Ⅲ・3</vt:lpstr>
      <vt:lpstr>表Ⅲ・4</vt:lpstr>
      <vt:lpstr>表Ⅲ・5</vt:lpstr>
      <vt:lpstr>表Ⅲ・6</vt:lpstr>
      <vt:lpstr>表Ⅲ・7</vt:lpstr>
      <vt:lpstr>表Ⅲ・8</vt:lpstr>
      <vt:lpstr>表Ⅲ・9</vt:lpstr>
      <vt:lpstr>表Ⅲ・1</vt:lpstr>
      <vt:lpstr>図表番号の目次‗本編</vt:lpstr>
      <vt:lpstr>×表Ⅱ・4</vt:lpstr>
      <vt:lpstr>表V1</vt:lpstr>
      <vt:lpstr>表V2</vt:lpstr>
      <vt:lpstr>表V2 (2)</vt:lpstr>
      <vt:lpstr>表V3</vt:lpstr>
      <vt:lpstr>表Ⅵ1</vt:lpstr>
      <vt:lpstr>表Ⅵ2 (2)</vt:lpstr>
      <vt:lpstr>表Ⅵ2,3,4</vt:lpstr>
      <vt:lpstr>表Ⅵ5,6,7</vt:lpstr>
      <vt:lpstr>旧分類　赤字要確認</vt:lpstr>
      <vt:lpstr>×00_全国25</vt:lpstr>
      <vt:lpstr>×00_全国25!Print_Area</vt:lpstr>
      <vt:lpstr>'旧分類　赤字要確認'!Print_Area</vt:lpstr>
      <vt:lpstr>表Ⅲ・1!Print_Area</vt:lpstr>
      <vt:lpstr>表Ⅲ・2!Print_Area</vt:lpstr>
      <vt:lpstr>表Ⅲ・3!Print_Area</vt:lpstr>
      <vt:lpstr>表Ⅲ・4!Print_Area</vt:lpstr>
      <vt:lpstr>表Ⅲ・5!Print_Area</vt:lpstr>
      <vt:lpstr>表Ⅲ・6!Print_Area</vt:lpstr>
      <vt:lpstr>表Ⅲ・7!Print_Area</vt:lpstr>
      <vt:lpstr>表Ⅲ・8!Print_Area</vt:lpstr>
      <vt:lpstr>表Ⅲ・9!Print_Area</vt:lpstr>
      <vt:lpstr>表Ⅵ1!Print_Area</vt:lpstr>
      <vt:lpstr>'表Ⅵ5,6,7'!Print_Area</vt:lpstr>
      <vt:lpstr>表V1!Print_Area</vt:lpstr>
      <vt:lpstr>表V3!Print_Area</vt:lpstr>
      <vt:lpstr>表Ⅲ・5!Print_Titles</vt:lpstr>
      <vt:lpstr>'表Ⅵ2 (2)'!Print_Titles</vt:lpstr>
      <vt:lpstr>'表Ⅵ2,3,4'!Print_Titles</vt:lpstr>
      <vt:lpstr>'表Ⅵ5,6,7'!Print_Titles</vt:lpstr>
      <vt:lpstr>表V2!Print_Titles</vt:lpstr>
      <vt:lpstr>'表V2 (2)'!Print_Titles</vt:lpstr>
      <vt:lpstr>表V3!Print_Titles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2006-09-16T00:00:00Z</dcterms:created>
  <dcterms:modified xsi:type="dcterms:W3CDTF">2026-05-08T00:42:22Z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0x01010028FC64E3000D304FB68E5FAA5DD5359B</vt:lpwstr>
  </property>
  <property fmtid="{D5CDD505-2E9C-101B-9397-08002B2CF9AE}" pid="3" name="MediaServiceImageTags">
    <vt:lpwstr/>
  </property>
</Properties>
</file>