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MOFJ0269\Desktop\"/>
    </mc:Choice>
  </mc:AlternateContent>
  <bookViews>
    <workbookView xWindow="28680" yWindow="-3570" windowWidth="29040" windowHeight="15840" tabRatio="519" xr2:uid="{00000000-000D-0000-FFFF-FFFF00000000}"/>
  </bookViews>
  <sheets>
    <sheet name="令和６年上半期の税関における知的財産侵害物品の差止状況（資料）" sheetId="18" r:id="rId1"/>
  </sheets>
  <definedNames>
    <definedName name="_xlnm.Print_Area" localSheetId="0">'令和６年上半期の税関における知的財産侵害物品の差止状況（資料）'!$A$1:$J$224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22" i="18" l="1"/>
  <c r="G222" i="18"/>
  <c r="F222" i="18"/>
  <c r="E222" i="18"/>
  <c r="H221" i="18"/>
  <c r="G221" i="18"/>
  <c r="F221" i="18"/>
  <c r="E221" i="18"/>
  <c r="D222" i="18"/>
  <c r="D221" i="18"/>
  <c r="H201" i="18"/>
  <c r="G201" i="18"/>
  <c r="F201" i="18"/>
  <c r="E201" i="18"/>
  <c r="D201" i="18"/>
  <c r="H185" i="18"/>
  <c r="G185" i="18"/>
  <c r="F185" i="18"/>
  <c r="E185" i="18"/>
  <c r="D185" i="18"/>
  <c r="H180" i="18"/>
  <c r="J164" i="18" s="1"/>
  <c r="G180" i="18"/>
  <c r="F180" i="18"/>
  <c r="E180" i="18"/>
  <c r="D180" i="18"/>
  <c r="H179" i="18"/>
  <c r="J165" i="18" s="1"/>
  <c r="G179" i="18"/>
  <c r="F179" i="18"/>
  <c r="E179" i="18"/>
  <c r="D179" i="18"/>
  <c r="I166" i="18"/>
  <c r="I165" i="18"/>
  <c r="I164" i="18"/>
  <c r="I163" i="18"/>
  <c r="I162" i="18"/>
  <c r="I161" i="18"/>
  <c r="H157" i="18"/>
  <c r="G157" i="18"/>
  <c r="F157" i="18"/>
  <c r="E157" i="18"/>
  <c r="D157" i="18"/>
  <c r="J162" i="18" l="1"/>
  <c r="J166" i="18"/>
  <c r="J161" i="18"/>
  <c r="J163" i="18"/>
  <c r="H145" i="18"/>
  <c r="G145" i="18"/>
  <c r="F145" i="18"/>
  <c r="E145" i="18"/>
  <c r="D145" i="18"/>
  <c r="D137" i="18"/>
  <c r="F137" i="18"/>
  <c r="E137" i="18"/>
  <c r="G137" i="18"/>
  <c r="H137" i="18"/>
  <c r="H120" i="18"/>
  <c r="G120" i="18"/>
  <c r="F120" i="18"/>
  <c r="E120" i="18"/>
  <c r="D120" i="18"/>
  <c r="H96" i="18"/>
  <c r="G96" i="18"/>
  <c r="F96" i="18"/>
  <c r="E96" i="18"/>
  <c r="D96" i="18"/>
  <c r="H44" i="18"/>
  <c r="G44" i="18"/>
  <c r="F44" i="18"/>
  <c r="E44" i="18"/>
  <c r="D44" i="18"/>
  <c r="D35" i="18"/>
  <c r="E35" i="18"/>
  <c r="F35" i="18"/>
  <c r="G35" i="18"/>
  <c r="H35" i="18"/>
  <c r="D16" i="18"/>
  <c r="E16" i="18"/>
  <c r="F16" i="18"/>
  <c r="G16" i="18"/>
  <c r="H16" i="18"/>
  <c r="H23" i="18"/>
  <c r="G23" i="18"/>
  <c r="F23" i="18"/>
  <c r="E23" i="18"/>
  <c r="D23" i="18"/>
  <c r="J137" i="18" l="1"/>
  <c r="I122" i="18"/>
  <c r="J99" i="18"/>
  <c r="J98" i="18"/>
  <c r="I101" i="18"/>
  <c r="I100" i="18"/>
  <c r="I99" i="18"/>
  <c r="I98" i="18"/>
  <c r="I47" i="18" l="1"/>
  <c r="I46" i="18"/>
  <c r="J16" i="18" l="1"/>
  <c r="D151" i="18" l="1"/>
  <c r="I138" i="18"/>
  <c r="J130" i="18"/>
  <c r="J127" i="18"/>
  <c r="J126" i="18"/>
  <c r="J123" i="18"/>
  <c r="J122" i="18"/>
  <c r="I123" i="18" l="1"/>
  <c r="I128" i="18" l="1"/>
  <c r="J131" i="18"/>
  <c r="J132" i="18"/>
  <c r="J129" i="18"/>
  <c r="J133" i="18"/>
  <c r="J134" i="18"/>
  <c r="J135" i="18"/>
  <c r="J136" i="18"/>
  <c r="J124" i="18"/>
  <c r="J125" i="18"/>
  <c r="J128" i="18"/>
  <c r="J138" i="18"/>
  <c r="I125" i="18"/>
  <c r="I127" i="18"/>
  <c r="I130" i="18"/>
  <c r="I126" i="18"/>
  <c r="I131" i="18"/>
  <c r="I132" i="18"/>
  <c r="I129" i="18"/>
  <c r="I133" i="18"/>
  <c r="I134" i="18"/>
  <c r="I135" i="18"/>
  <c r="I136" i="18"/>
  <c r="I124" i="18"/>
  <c r="I111" i="18"/>
  <c r="J100" i="18"/>
  <c r="J101" i="18"/>
  <c r="J102" i="18"/>
  <c r="J103" i="18"/>
  <c r="J104" i="18"/>
  <c r="J105" i="18"/>
  <c r="J106" i="18"/>
  <c r="J107" i="18"/>
  <c r="J108" i="18"/>
  <c r="J109" i="18"/>
  <c r="J110" i="18"/>
  <c r="J111" i="18"/>
  <c r="J112" i="18"/>
  <c r="J113" i="18"/>
  <c r="I114" i="18" l="1"/>
  <c r="I113" i="18"/>
  <c r="I109" i="18"/>
  <c r="I112" i="18"/>
  <c r="I105" i="18"/>
  <c r="I106" i="18"/>
  <c r="I110" i="18"/>
  <c r="I102" i="18"/>
  <c r="I104" i="18"/>
  <c r="I103" i="18"/>
  <c r="I108" i="18"/>
  <c r="I107" i="18"/>
  <c r="J114" i="18"/>
  <c r="I74" i="18" l="1"/>
  <c r="F63" i="18" l="1"/>
  <c r="F75" i="18" s="1"/>
  <c r="F62" i="18"/>
  <c r="H63" i="18"/>
  <c r="H75" i="18" s="1"/>
  <c r="H62" i="18"/>
  <c r="G63" i="18"/>
  <c r="G75" i="18" s="1"/>
  <c r="G62" i="18"/>
  <c r="E63" i="18"/>
  <c r="E75" i="18" s="1"/>
  <c r="E62" i="18"/>
  <c r="D63" i="18"/>
  <c r="D75" i="18" s="1"/>
  <c r="D62" i="18"/>
  <c r="J36" i="18"/>
  <c r="J35" i="18"/>
  <c r="J34" i="18"/>
  <c r="J33" i="18"/>
  <c r="J32" i="18"/>
  <c r="J31" i="18"/>
  <c r="J30" i="18"/>
  <c r="J29" i="18"/>
  <c r="J28" i="18"/>
  <c r="J27" i="18"/>
  <c r="J26" i="18"/>
  <c r="J25" i="18"/>
  <c r="I25" i="18"/>
  <c r="J52" i="18" l="1"/>
  <c r="J46" i="18"/>
  <c r="J51" i="18"/>
  <c r="J47" i="18"/>
  <c r="J55" i="18"/>
  <c r="J53" i="18"/>
  <c r="I75" i="18"/>
  <c r="I34" i="18"/>
  <c r="I36" i="18"/>
  <c r="I16" i="18"/>
  <c r="I17" i="18"/>
  <c r="I26" i="18"/>
  <c r="I32" i="18"/>
  <c r="I28" i="18"/>
  <c r="I29" i="18"/>
  <c r="I30" i="18"/>
  <c r="I33" i="18"/>
  <c r="I31" i="18"/>
  <c r="I35" i="18"/>
  <c r="I27" i="18"/>
  <c r="I6" i="18"/>
  <c r="J17" i="18"/>
  <c r="J14" i="18"/>
  <c r="J15" i="18"/>
  <c r="J8" i="18"/>
  <c r="J7" i="18"/>
  <c r="J6" i="18"/>
  <c r="J10" i="18" l="1"/>
  <c r="J12" i="18"/>
  <c r="J11" i="18"/>
  <c r="J9" i="18"/>
  <c r="J13" i="18"/>
  <c r="I10" i="18"/>
  <c r="I12" i="18"/>
  <c r="I11" i="18"/>
  <c r="I9" i="18"/>
  <c r="I13" i="18"/>
  <c r="I15" i="18"/>
  <c r="I8" i="18"/>
  <c r="I14" i="18"/>
  <c r="I7" i="18"/>
  <c r="J206" i="18" l="1"/>
  <c r="J221" i="18"/>
  <c r="J220" i="18"/>
  <c r="I220" i="18"/>
  <c r="J219" i="18"/>
  <c r="I219" i="18"/>
  <c r="J208" i="18"/>
  <c r="I208" i="18"/>
  <c r="J207" i="18"/>
  <c r="I207" i="18"/>
  <c r="J218" i="18"/>
  <c r="I218" i="18"/>
  <c r="J217" i="18"/>
  <c r="I217" i="18"/>
  <c r="J216" i="18"/>
  <c r="I216" i="18"/>
  <c r="J215" i="18"/>
  <c r="I215" i="18"/>
  <c r="J214" i="18"/>
  <c r="I214" i="18"/>
  <c r="J213" i="18"/>
  <c r="I213" i="18"/>
  <c r="J204" i="18"/>
  <c r="I204" i="18"/>
  <c r="I203" i="18"/>
  <c r="J210" i="18"/>
  <c r="I210" i="18"/>
  <c r="J209" i="18"/>
  <c r="I209" i="18"/>
  <c r="J212" i="18"/>
  <c r="I212" i="18"/>
  <c r="J211" i="18"/>
  <c r="I211" i="18"/>
  <c r="I206" i="18"/>
  <c r="I205" i="18"/>
  <c r="H194" i="18"/>
  <c r="J194" i="18" s="1"/>
  <c r="G194" i="18"/>
  <c r="F194" i="18"/>
  <c r="E194" i="18"/>
  <c r="D194" i="18"/>
  <c r="H193" i="18"/>
  <c r="J193" i="18" s="1"/>
  <c r="G193" i="18"/>
  <c r="F193" i="18"/>
  <c r="E193" i="18"/>
  <c r="D193" i="18"/>
  <c r="J192" i="18"/>
  <c r="I192" i="18"/>
  <c r="J191" i="18"/>
  <c r="I191" i="18"/>
  <c r="J190" i="18"/>
  <c r="I190" i="18"/>
  <c r="J189" i="18"/>
  <c r="I189" i="18"/>
  <c r="I188" i="18"/>
  <c r="I187" i="18"/>
  <c r="J167" i="18"/>
  <c r="I168" i="18"/>
  <c r="I167" i="18"/>
  <c r="I160" i="18"/>
  <c r="I159" i="18"/>
  <c r="J176" i="18"/>
  <c r="I176" i="18"/>
  <c r="J175" i="18"/>
  <c r="I175" i="18"/>
  <c r="J174" i="18"/>
  <c r="I174" i="18"/>
  <c r="J173" i="18"/>
  <c r="I173" i="18"/>
  <c r="J178" i="18"/>
  <c r="I178" i="18"/>
  <c r="J177" i="18"/>
  <c r="I177" i="18"/>
  <c r="I172" i="18"/>
  <c r="I171" i="18"/>
  <c r="I170" i="18"/>
  <c r="I169" i="18"/>
  <c r="H152" i="18"/>
  <c r="G152" i="18"/>
  <c r="F152" i="18"/>
  <c r="E152" i="18"/>
  <c r="D152" i="18"/>
  <c r="H151" i="18"/>
  <c r="G151" i="18"/>
  <c r="F151" i="18"/>
  <c r="E151" i="18"/>
  <c r="I150" i="18"/>
  <c r="J149" i="18"/>
  <c r="I149" i="18"/>
  <c r="I148" i="18"/>
  <c r="J147" i="18"/>
  <c r="I147" i="18"/>
  <c r="I137" i="18"/>
  <c r="J54" i="18"/>
  <c r="I55" i="18"/>
  <c r="I54" i="18"/>
  <c r="I53" i="18"/>
  <c r="I52" i="18"/>
  <c r="I51" i="18"/>
  <c r="I50" i="18"/>
  <c r="J203" i="18" l="1"/>
  <c r="J159" i="18"/>
  <c r="J179" i="18"/>
  <c r="J170" i="18"/>
  <c r="I180" i="18"/>
  <c r="J160" i="18"/>
  <c r="J168" i="18"/>
  <c r="J205" i="18"/>
  <c r="I221" i="18"/>
  <c r="J151" i="18"/>
  <c r="J188" i="18"/>
  <c r="I222" i="18"/>
  <c r="I152" i="18"/>
  <c r="I151" i="18"/>
  <c r="I179" i="18"/>
  <c r="J172" i="18"/>
  <c r="J180" i="18"/>
  <c r="J148" i="18"/>
  <c r="J150" i="18"/>
  <c r="I194" i="18"/>
  <c r="J222" i="18"/>
  <c r="J187" i="18"/>
  <c r="I193" i="18"/>
  <c r="J50" i="18"/>
  <c r="J169" i="18"/>
  <c r="J171" i="18"/>
  <c r="J152" i="18" l="1"/>
</calcChain>
</file>

<file path=xl/sharedStrings.xml><?xml version="1.0" encoding="utf-8"?>
<sst xmlns="http://schemas.openxmlformats.org/spreadsheetml/2006/main" count="195" uniqueCount="117">
  <si>
    <t>構成比</t>
    <rPh sb="0" eb="3">
      <t>コウセイヒ</t>
    </rPh>
    <phoneticPr fontId="3"/>
  </si>
  <si>
    <t>中国</t>
  </si>
  <si>
    <t>韓国</t>
  </si>
  <si>
    <t>合計</t>
    <rPh sb="0" eb="2">
      <t>ゴウケイ</t>
    </rPh>
    <phoneticPr fontId="3"/>
  </si>
  <si>
    <t>一般貨物</t>
  </si>
  <si>
    <t>１．仕出国（地域）別輸入差止実績（件数）</t>
  </si>
  <si>
    <t>合計</t>
  </si>
  <si>
    <t>上段：件数</t>
  </si>
  <si>
    <t>下段：点数</t>
    <phoneticPr fontId="3"/>
  </si>
  <si>
    <t>特許権</t>
  </si>
  <si>
    <t>実用新案権</t>
  </si>
  <si>
    <t>意匠権</t>
  </si>
  <si>
    <t>商標権</t>
  </si>
  <si>
    <t>著作権</t>
  </si>
  <si>
    <t>著作隣接権</t>
  </si>
  <si>
    <t>回路配置利用権</t>
  </si>
  <si>
    <t>育成者権</t>
  </si>
  <si>
    <t>不正競争防止法</t>
  </si>
  <si>
    <t>違反物品</t>
  </si>
  <si>
    <t>周知表示</t>
  </si>
  <si>
    <t>混同惹起品</t>
  </si>
  <si>
    <t>著名表示</t>
  </si>
  <si>
    <t>冒用品</t>
  </si>
  <si>
    <t>形態模倣品</t>
  </si>
  <si>
    <t>営業秘密</t>
  </si>
  <si>
    <t>侵害品</t>
  </si>
  <si>
    <t>技術的制限手段</t>
  </si>
  <si>
    <t>無効化装置</t>
  </si>
  <si>
    <t>４．品目別輸入差止実績（件数）</t>
  </si>
  <si>
    <t>その他の品目</t>
  </si>
  <si>
    <t>５．品目別輸入差止実績（点数）</t>
  </si>
  <si>
    <t>（注）各欄に掲げる構成比の合計は、四捨五入の関係で100％にならない場合があります。</t>
  </si>
  <si>
    <t>６．輸送形態別輸入差止実績</t>
  </si>
  <si>
    <t>郵便物</t>
  </si>
  <si>
    <t>７．仕向国（地域）別輸出差止実績</t>
    <rPh sb="2" eb="4">
      <t>シムケ</t>
    </rPh>
    <rPh sb="4" eb="5">
      <t>コク</t>
    </rPh>
    <rPh sb="6" eb="8">
      <t>チイキ</t>
    </rPh>
    <rPh sb="9" eb="10">
      <t>ベツ</t>
    </rPh>
    <rPh sb="10" eb="12">
      <t>ユシュツ</t>
    </rPh>
    <rPh sb="12" eb="14">
      <t>サシトメ</t>
    </rPh>
    <rPh sb="14" eb="16">
      <t>ジッセキ</t>
    </rPh>
    <phoneticPr fontId="3"/>
  </si>
  <si>
    <t>合計</t>
    <phoneticPr fontId="3"/>
  </si>
  <si>
    <t>９．品目別輸出差止実績</t>
    <phoneticPr fontId="3"/>
  </si>
  <si>
    <t>香港</t>
  </si>
  <si>
    <t>ベトナム</t>
  </si>
  <si>
    <t>バッグ類</t>
  </si>
  <si>
    <t>-</t>
  </si>
  <si>
    <t>衣類</t>
  </si>
  <si>
    <t>ベルト類</t>
  </si>
  <si>
    <t>シンガポール</t>
  </si>
  <si>
    <t>時計類</t>
  </si>
  <si>
    <t>電気製品</t>
  </si>
  <si>
    <t>その他の
国（地域）</t>
    <phoneticPr fontId="3"/>
  </si>
  <si>
    <t>（注１）本表は仕出国（地域）ベースであり、原産国（地域）を示すものではありません。</t>
    <phoneticPr fontId="3"/>
  </si>
  <si>
    <t>（注２）各欄に掲げる構成比の合計は、四捨五入の関係で100％にならない場合があります。</t>
    <phoneticPr fontId="3"/>
  </si>
  <si>
    <t>２．仕出国（地域）別輸入差止実績（点数）</t>
    <phoneticPr fontId="3"/>
  </si>
  <si>
    <t>３．知的財産別輸入差止実績</t>
    <phoneticPr fontId="3"/>
  </si>
  <si>
    <t>（注）各欄に掲げる構成比の合計は、四捨五入の関係で100％にならない場合があります。</t>
    <phoneticPr fontId="3"/>
  </si>
  <si>
    <t>８．知的財産別輸出差止実績</t>
    <phoneticPr fontId="3"/>
  </si>
  <si>
    <t>その他</t>
    <phoneticPr fontId="3"/>
  </si>
  <si>
    <t>令和３年</t>
    <rPh sb="0" eb="2">
      <t>レイワ</t>
    </rPh>
    <rPh sb="3" eb="4">
      <t>ネン</t>
    </rPh>
    <phoneticPr fontId="3"/>
  </si>
  <si>
    <t>-</t>
    <phoneticPr fontId="3"/>
  </si>
  <si>
    <t>上段：件数</t>
    <phoneticPr fontId="3"/>
  </si>
  <si>
    <t>前年
同期比</t>
    <rPh sb="0" eb="2">
      <t>ゼンネン</t>
    </rPh>
    <rPh sb="3" eb="6">
      <t>ドウキヒ</t>
    </rPh>
    <phoneticPr fontId="3"/>
  </si>
  <si>
    <t>令和４年</t>
    <rPh sb="0" eb="2">
      <t>レイワ</t>
    </rPh>
    <rPh sb="3" eb="4">
      <t>ネン</t>
    </rPh>
    <phoneticPr fontId="3"/>
  </si>
  <si>
    <t>米国</t>
  </si>
  <si>
    <t>香港</t>
    <rPh sb="0" eb="2">
      <t>ホンコン</t>
    </rPh>
    <phoneticPr fontId="3"/>
  </si>
  <si>
    <t>米国</t>
    <rPh sb="0" eb="2">
      <t>ベイコク</t>
    </rPh>
    <phoneticPr fontId="3"/>
  </si>
  <si>
    <t>中国</t>
    <rPh sb="0" eb="2">
      <t>チュウゴク</t>
    </rPh>
    <phoneticPr fontId="3"/>
  </si>
  <si>
    <t>著作権</t>
    <rPh sb="0" eb="2">
      <t>チョサク</t>
    </rPh>
    <rPh sb="2" eb="3">
      <t>ケン</t>
    </rPh>
    <phoneticPr fontId="3"/>
  </si>
  <si>
    <t>商標権</t>
    <rPh sb="0" eb="3">
      <t>ショウヒョウケン</t>
    </rPh>
    <phoneticPr fontId="3"/>
  </si>
  <si>
    <t>特許権</t>
    <rPh sb="0" eb="3">
      <t>トッキョケン</t>
    </rPh>
    <phoneticPr fontId="3"/>
  </si>
  <si>
    <t>バッグ類</t>
    <rPh sb="3" eb="4">
      <t>ルイ</t>
    </rPh>
    <phoneticPr fontId="3"/>
  </si>
  <si>
    <t>令和５年</t>
    <rPh sb="0" eb="2">
      <t>レイワ</t>
    </rPh>
    <rPh sb="3" eb="4">
      <t>ネン</t>
    </rPh>
    <phoneticPr fontId="3"/>
  </si>
  <si>
    <t>令和５年
上半期</t>
    <rPh sb="0" eb="2">
      <t>レイワ</t>
    </rPh>
    <rPh sb="3" eb="4">
      <t>ネン</t>
    </rPh>
    <rPh sb="5" eb="8">
      <t>カミハンキ</t>
    </rPh>
    <phoneticPr fontId="3"/>
  </si>
  <si>
    <t>（注２）各欄に掲げる構成比の合計は、四捨五入の関係で100％にならない場合があります。</t>
    <phoneticPr fontId="3"/>
  </si>
  <si>
    <t>インドネシア</t>
    <phoneticPr fontId="3"/>
  </si>
  <si>
    <t>煙草及び喫煙用具</t>
    <rPh sb="0" eb="2">
      <t>タバコ</t>
    </rPh>
    <rPh sb="2" eb="3">
      <t>オヨ</t>
    </rPh>
    <rPh sb="4" eb="6">
      <t>キツエン</t>
    </rPh>
    <rPh sb="6" eb="8">
      <t>ヨウグ</t>
    </rPh>
    <phoneticPr fontId="3"/>
  </si>
  <si>
    <t>グアム</t>
    <phoneticPr fontId="3"/>
  </si>
  <si>
    <t>ジョージア</t>
    <phoneticPr fontId="3"/>
  </si>
  <si>
    <t>令和６年上半期の税関における知的財産侵害物品の差止状況（資料）</t>
    <rPh sb="4" eb="7">
      <t>カミハンキ</t>
    </rPh>
    <phoneticPr fontId="3"/>
  </si>
  <si>
    <t>令和６年
上半期</t>
    <rPh sb="0" eb="2">
      <t>レイワ</t>
    </rPh>
    <rPh sb="3" eb="4">
      <t>ネン</t>
    </rPh>
    <rPh sb="5" eb="8">
      <t>カミハンキ</t>
    </rPh>
    <phoneticPr fontId="3"/>
  </si>
  <si>
    <t>タイ</t>
    <phoneticPr fontId="3"/>
  </si>
  <si>
    <t>フィリピン</t>
    <phoneticPr fontId="3"/>
  </si>
  <si>
    <t>マレーシア</t>
    <phoneticPr fontId="3"/>
  </si>
  <si>
    <t>香港</t>
    <phoneticPr fontId="3"/>
  </si>
  <si>
    <t>ベトナム</t>
    <phoneticPr fontId="3"/>
  </si>
  <si>
    <t>台湾</t>
    <phoneticPr fontId="3"/>
  </si>
  <si>
    <t>韓国</t>
    <phoneticPr fontId="3"/>
  </si>
  <si>
    <t>マレーシア</t>
    <phoneticPr fontId="3"/>
  </si>
  <si>
    <t>バングラデシュ</t>
    <phoneticPr fontId="3"/>
  </si>
  <si>
    <t>靴類</t>
    <phoneticPr fontId="3"/>
  </si>
  <si>
    <t>携帯電話及び付属品</t>
    <phoneticPr fontId="3"/>
  </si>
  <si>
    <t>帽子類</t>
    <phoneticPr fontId="3"/>
  </si>
  <si>
    <t>家庭用雑貨</t>
    <phoneticPr fontId="3"/>
  </si>
  <si>
    <t>化粧品</t>
    <rPh sb="0" eb="3">
      <t>ケショウヒン</t>
    </rPh>
    <phoneticPr fontId="3"/>
  </si>
  <si>
    <t>キーホルダー類</t>
    <rPh sb="6" eb="7">
      <t>ルイ</t>
    </rPh>
    <phoneticPr fontId="3"/>
  </si>
  <si>
    <t>自動車付属品</t>
    <phoneticPr fontId="3"/>
  </si>
  <si>
    <t>身辺細貨類</t>
    <phoneticPr fontId="3"/>
  </si>
  <si>
    <t>眼鏡類及び付属品</t>
    <rPh sb="0" eb="2">
      <t>メガネ</t>
    </rPh>
    <rPh sb="2" eb="3">
      <t>ルイ</t>
    </rPh>
    <rPh sb="3" eb="4">
      <t>オヨ</t>
    </rPh>
    <rPh sb="5" eb="7">
      <t>フゾク</t>
    </rPh>
    <rPh sb="7" eb="8">
      <t>ヒン</t>
    </rPh>
    <phoneticPr fontId="3"/>
  </si>
  <si>
    <t>玩具類</t>
    <rPh sb="0" eb="2">
      <t>ガング</t>
    </rPh>
    <rPh sb="2" eb="3">
      <t>ルイ</t>
    </rPh>
    <phoneticPr fontId="3"/>
  </si>
  <si>
    <t>衣類</t>
    <phoneticPr fontId="3"/>
  </si>
  <si>
    <t>紙製品</t>
    <phoneticPr fontId="3"/>
  </si>
  <si>
    <t>身辺細貨類</t>
    <phoneticPr fontId="3"/>
  </si>
  <si>
    <t>布製品</t>
    <rPh sb="0" eb="1">
      <t>ヌノ</t>
    </rPh>
    <phoneticPr fontId="3"/>
  </si>
  <si>
    <t>医薬品</t>
    <phoneticPr fontId="3"/>
  </si>
  <si>
    <t>電気製品</t>
    <phoneticPr fontId="3"/>
  </si>
  <si>
    <t>バッグ類</t>
    <phoneticPr fontId="3"/>
  </si>
  <si>
    <t>コンピュータ製品</t>
    <phoneticPr fontId="3"/>
  </si>
  <si>
    <t>玩具類</t>
    <rPh sb="0" eb="2">
      <t>ガング</t>
    </rPh>
    <phoneticPr fontId="3"/>
  </si>
  <si>
    <t>靴類</t>
    <rPh sb="0" eb="1">
      <t>クツ</t>
    </rPh>
    <rPh sb="1" eb="2">
      <t>ルイ</t>
    </rPh>
    <phoneticPr fontId="3"/>
  </si>
  <si>
    <t>文具類</t>
    <rPh sb="0" eb="3">
      <t>ブングルイ</t>
    </rPh>
    <phoneticPr fontId="3"/>
  </si>
  <si>
    <t>自動車付属品</t>
    <rPh sb="0" eb="3">
      <t>ジドウシャ</t>
    </rPh>
    <rPh sb="3" eb="6">
      <t>フゾクヒン</t>
    </rPh>
    <phoneticPr fontId="3"/>
  </si>
  <si>
    <t>トルコ</t>
    <phoneticPr fontId="3"/>
  </si>
  <si>
    <t>モンゴル</t>
    <phoneticPr fontId="3"/>
  </si>
  <si>
    <t>アラブ首長国連邦</t>
    <phoneticPr fontId="3"/>
  </si>
  <si>
    <t>韓国</t>
    <phoneticPr fontId="3"/>
  </si>
  <si>
    <t>自動車付属品</t>
    <phoneticPr fontId="3"/>
  </si>
  <si>
    <t>文具類</t>
    <phoneticPr fontId="3"/>
  </si>
  <si>
    <t>化粧品</t>
    <phoneticPr fontId="3"/>
  </si>
  <si>
    <t>電気製品</t>
    <phoneticPr fontId="3"/>
  </si>
  <si>
    <t>時計類</t>
    <phoneticPr fontId="3"/>
  </si>
  <si>
    <t>身辺細貨類</t>
    <rPh sb="0" eb="2">
      <t>シンペン</t>
    </rPh>
    <rPh sb="2" eb="3">
      <t>コマ</t>
    </rPh>
    <rPh sb="3" eb="4">
      <t>カ</t>
    </rPh>
    <rPh sb="4" eb="5">
      <t>ルイ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</si>
</sst>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 "/>
    <numFmt numFmtId="178" formatCode="#,##0.0%\ "/>
    <numFmt numFmtId="179" formatCode="#,##0.0#%"/>
    <numFmt numFmtId="180" formatCode="#,##0.0%"/>
    <numFmt numFmtId="181" formatCode="#,##0_ "/>
    <numFmt numFmtId="182" formatCode="#,##0_ ;[Red]\-#,##0\ "/>
    <numFmt numFmtId="183" formatCode="0_ "/>
  </numFmts>
  <fonts count="23"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b/>
      <sz val="12"/>
      <color theme="1"/>
      <name val="ＭＳ ゴシック"/>
      <family val="3"/>
      <charset val="128"/>
    </font>
    <font>
      <sz val="10"/>
      <color theme="1"/>
      <name val="ＭＳ ゴシック"/>
      <family val="3"/>
      <charset val="128"/>
    </font>
    <font>
      <sz val="10"/>
      <color rgb="FF000000"/>
      <name val="ＭＳ ゴシック"/>
      <family val="3"/>
      <charset val="128"/>
    </font>
    <font>
      <sz val="11"/>
      <color rgb="FF000000"/>
      <name val="ＭＳ ゴシック"/>
      <family val="3"/>
      <charset val="128"/>
    </font>
    <font>
      <b/>
      <sz val="12"/>
      <color rgb="FF000000"/>
      <name val="Times New Roman"/>
      <family val="1"/>
    </font>
    <font>
      <b/>
      <sz val="10.5"/>
      <color rgb="FF000000"/>
      <name val="Times New Roman"/>
      <family val="1"/>
    </font>
    <font>
      <sz val="9"/>
      <color theme="1"/>
      <name val="ＭＳ Ｐゴシック"/>
      <family val="2"/>
      <scheme val="minor"/>
    </font>
    <font>
      <sz val="9"/>
      <color rgb="FF000000"/>
      <name val="ＭＳ Ｐゴシック"/>
      <family val="3"/>
      <charset val="128"/>
      <scheme val="minor"/>
    </font>
    <font>
      <sz val="9"/>
      <color rgb="FF000000"/>
      <name val="ＭＳ Ｐゴシック"/>
      <family val="3"/>
      <charset val="128"/>
    </font>
    <font>
      <sz val="9"/>
      <color rgb="FF000000"/>
      <name val="ＭＳ ゴシック"/>
      <family val="3"/>
      <charset val="128"/>
    </font>
    <font>
      <sz val="8"/>
      <color theme="1"/>
      <name val="ＭＳ Ｐゴシック"/>
      <family val="2"/>
      <scheme val="minor"/>
    </font>
    <font>
      <sz val="8"/>
      <color theme="1"/>
      <name val="ＭＳ Ｐゴシック"/>
      <family val="3"/>
      <charset val="128"/>
      <scheme val="minor"/>
    </font>
    <font>
      <b/>
      <sz val="11"/>
      <color rgb="FF000000"/>
      <name val="Times New Roman"/>
      <family val="1"/>
    </font>
    <font>
      <sz val="11"/>
      <color rgb="FF000000"/>
      <name val="ＭＳ Ｐゴシック"/>
      <family val="3"/>
      <charset val="128"/>
    </font>
    <font>
      <b/>
      <sz val="12"/>
      <color rgb="FF000000"/>
      <name val="ＭＳ ゴシック"/>
      <family val="3"/>
      <charset val="128"/>
    </font>
    <font>
      <b/>
      <sz val="12"/>
      <color theme="1"/>
      <name val="Times New Roman"/>
      <family val="1"/>
    </font>
    <font>
      <b/>
      <sz val="12"/>
      <name val="Times New Roman"/>
      <family val="1"/>
    </font>
    <font>
      <b/>
      <sz val="10.5"/>
      <name val="Times New Roman"/>
      <family val="1"/>
    </font>
    <font>
      <b/>
      <sz val="11"/>
      <name val="Times New Roman"/>
      <family val="1"/>
    </font>
  </fonts>
  <fills count="5">
    <fill>
      <patternFill patternType="none"/>
    </fill>
    <fill>
      <patternFill patternType="gray125"/>
    </fill>
    <fill>
      <patternFill patternType="solid">
        <fgColor theme="0"/>
        <bgColor indexed="64"/>
      </patternFill>
    </fill>
    <fill>
      <patternFill patternType="solid">
        <fgColor rgb="FFCCFFCC"/>
        <bgColor indexed="64"/>
      </patternFill>
    </fill>
    <fill>
      <patternFill patternType="solid">
        <fgColor rgb="FFE5F5FF"/>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rgb="FF000000"/>
      </bottom>
      <diagonal/>
    </border>
    <border>
      <left style="thin">
        <color indexed="64"/>
      </left>
      <right style="thin">
        <color indexed="64"/>
      </right>
      <top/>
      <bottom style="double">
        <color indexed="64"/>
      </bottom>
      <diagonal/>
    </border>
    <border>
      <left style="thin">
        <color indexed="64"/>
      </left>
      <right style="thin">
        <color indexed="64"/>
      </right>
      <top/>
      <bottom style="double">
        <color rgb="FF000000"/>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double">
        <color indexed="64"/>
      </left>
      <right style="thin">
        <color indexed="64"/>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style="thin">
        <color indexed="64"/>
      </right>
      <top/>
      <bottom/>
      <diagonal/>
    </border>
    <border>
      <left style="double">
        <color indexed="64"/>
      </left>
      <right style="thin">
        <color indexed="64"/>
      </right>
      <top style="dotted">
        <color indexed="64"/>
      </top>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double">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double">
        <color indexed="64"/>
      </right>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thin">
        <color indexed="64"/>
      </right>
      <top style="double">
        <color rgb="FF000000"/>
      </top>
      <bottom style="dotted">
        <color indexed="64"/>
      </bottom>
      <diagonal/>
    </border>
    <border>
      <left/>
      <right style="thin">
        <color indexed="64"/>
      </right>
      <top style="double">
        <color rgb="FF000000"/>
      </top>
      <bottom style="dotted">
        <color indexed="64"/>
      </bottom>
      <diagonal/>
    </border>
    <border>
      <left/>
      <right style="double">
        <color rgb="FF000000"/>
      </right>
      <top/>
      <bottom style="thin">
        <color indexed="64"/>
      </bottom>
      <diagonal/>
    </border>
    <border>
      <left style="double">
        <color rgb="FF000000"/>
      </left>
      <right style="thin">
        <color indexed="64"/>
      </right>
      <top style="dotted">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style="double">
        <color rgb="FF000000"/>
      </top>
      <bottom style="thin">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thin">
        <color indexed="64"/>
      </bottom>
      <diagonal/>
    </border>
    <border>
      <left/>
      <right style="double">
        <color indexed="64"/>
      </right>
      <top style="double">
        <color indexed="64"/>
      </top>
      <bottom/>
      <diagonal/>
    </border>
    <border>
      <left/>
      <right/>
      <top style="dotted">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top style="double">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dotted">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tted">
        <color indexed="64"/>
      </top>
      <bottom style="double">
        <color indexed="64"/>
      </bottom>
      <diagonal/>
    </border>
    <border>
      <left/>
      <right style="thin">
        <color indexed="64"/>
      </right>
      <top style="dotted">
        <color indexed="64"/>
      </top>
      <bottom style="double">
        <color indexed="64"/>
      </bottom>
      <diagonal/>
    </border>
    <border>
      <left/>
      <right/>
      <top style="double">
        <color indexed="64"/>
      </top>
      <bottom/>
      <diagonal/>
    </border>
    <border>
      <left style="double">
        <color indexed="64"/>
      </left>
      <right style="thin">
        <color indexed="64"/>
      </right>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bottom style="double">
        <color indexed="64"/>
      </bottom>
      <diagonal/>
    </border>
    <border>
      <left style="thin">
        <color indexed="64"/>
      </left>
      <right style="double">
        <color indexed="64"/>
      </right>
      <top style="double">
        <color indexed="64"/>
      </top>
      <bottom style="dotted">
        <color indexed="64"/>
      </bottom>
      <diagonal/>
    </border>
    <border>
      <left style="thin">
        <color indexed="64"/>
      </left>
      <right style="double">
        <color indexed="64"/>
      </right>
      <top style="dotted">
        <color indexed="64"/>
      </top>
      <bottom/>
      <diagonal/>
    </border>
    <border>
      <left style="thin">
        <color indexed="64"/>
      </left>
      <right style="double">
        <color indexed="64"/>
      </right>
      <top style="thin">
        <color indexed="64"/>
      </top>
      <bottom style="dotted">
        <color indexed="64"/>
      </bottom>
      <diagonal/>
    </border>
    <border>
      <left style="thin">
        <color indexed="64"/>
      </left>
      <right style="double">
        <color indexed="64"/>
      </right>
      <top style="dotted">
        <color indexed="64"/>
      </top>
      <bottom style="thin">
        <color indexed="64"/>
      </bottom>
      <diagonal/>
    </border>
    <border>
      <left style="thin">
        <color indexed="64"/>
      </left>
      <right style="double">
        <color indexed="64"/>
      </right>
      <top style="dotted">
        <color indexed="64"/>
      </top>
      <bottom style="double">
        <color indexed="64"/>
      </bottom>
      <diagonal/>
    </border>
    <border>
      <left style="thin">
        <color indexed="64"/>
      </left>
      <right style="double">
        <color indexed="64"/>
      </right>
      <top/>
      <bottom style="dotted">
        <color indexed="64"/>
      </bottom>
      <diagonal/>
    </border>
    <border>
      <left/>
      <right/>
      <top style="double">
        <color indexed="64"/>
      </top>
      <bottom style="thin">
        <color indexed="64"/>
      </bottom>
      <diagonal/>
    </border>
    <border>
      <left/>
      <right/>
      <top/>
      <bottom style="double">
        <color indexed="64"/>
      </bottom>
      <diagonal/>
    </border>
    <border>
      <left/>
      <right style="thin">
        <color indexed="64"/>
      </right>
      <top/>
      <bottom style="double">
        <color indexed="64"/>
      </bottom>
      <diagonal/>
    </border>
    <border>
      <left style="double">
        <color indexed="64"/>
      </left>
      <right style="thin">
        <color indexed="64"/>
      </right>
      <top/>
      <bottom/>
      <diagonal/>
    </border>
  </borders>
  <cellStyleXfs count="8">
    <xf numFmtId="0" fontId="0" fillId="0" borderId="0"/>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xf numFmtId="9" fontId="2" fillId="0" borderId="0" applyFont="0" applyFill="0" applyBorder="0" applyAlignment="0" applyProtection="0">
      <alignment vertical="center"/>
    </xf>
  </cellStyleXfs>
  <cellXfs count="246">
    <xf numFmtId="0" fontId="0" fillId="0" borderId="0" xfId="0"/>
    <xf numFmtId="0" fontId="0" fillId="2" borderId="0" xfId="0" applyFill="1" applyAlignment="1" applyProtection="1">
      <alignment vertical="center"/>
      <protection locked="0"/>
    </xf>
    <xf numFmtId="0" fontId="0" fillId="2" borderId="0" xfId="0" applyFill="1" applyAlignment="1">
      <alignment vertical="center"/>
    </xf>
    <xf numFmtId="0" fontId="0" fillId="2" borderId="0" xfId="0" applyFill="1"/>
    <xf numFmtId="177" fontId="8" fillId="0" borderId="19" xfId="0" applyNumberFormat="1" applyFont="1" applyBorder="1" applyAlignment="1">
      <alignment horizontal="right" vertical="center"/>
    </xf>
    <xf numFmtId="177" fontId="8" fillId="0" borderId="17" xfId="0" applyNumberFormat="1" applyFont="1" applyBorder="1" applyAlignment="1">
      <alignment horizontal="right" vertical="center"/>
    </xf>
    <xf numFmtId="178" fontId="8" fillId="0" borderId="20" xfId="0" applyNumberFormat="1" applyFont="1" applyBorder="1" applyAlignment="1">
      <alignment horizontal="right" vertical="center"/>
    </xf>
    <xf numFmtId="177" fontId="8" fillId="0" borderId="22" xfId="0" applyNumberFormat="1" applyFont="1" applyBorder="1" applyAlignment="1">
      <alignment horizontal="right" vertical="center"/>
    </xf>
    <xf numFmtId="177" fontId="8" fillId="0" borderId="1" xfId="0" applyNumberFormat="1" applyFont="1" applyBorder="1" applyAlignment="1">
      <alignment horizontal="right" vertical="center"/>
    </xf>
    <xf numFmtId="177" fontId="8" fillId="0" borderId="23" xfId="0" applyNumberFormat="1" applyFont="1" applyBorder="1" applyAlignment="1">
      <alignment horizontal="right" vertical="center"/>
    </xf>
    <xf numFmtId="177" fontId="8" fillId="0" borderId="20" xfId="0" applyNumberFormat="1" applyFont="1" applyBorder="1" applyAlignment="1">
      <alignment horizontal="right" vertical="center"/>
    </xf>
    <xf numFmtId="177" fontId="8" fillId="0" borderId="26" xfId="0" applyNumberFormat="1" applyFont="1" applyBorder="1" applyAlignment="1">
      <alignment horizontal="right" vertical="center"/>
    </xf>
    <xf numFmtId="177" fontId="8" fillId="0" borderId="24" xfId="0" applyNumberFormat="1" applyFont="1" applyBorder="1" applyAlignment="1">
      <alignment horizontal="right" vertical="center"/>
    </xf>
    <xf numFmtId="178" fontId="8" fillId="0" borderId="24" xfId="0" applyNumberFormat="1" applyFont="1" applyBorder="1" applyAlignment="1">
      <alignment horizontal="right" vertical="center"/>
    </xf>
    <xf numFmtId="178" fontId="8" fillId="0" borderId="17" xfId="0" applyNumberFormat="1" applyFont="1" applyBorder="1" applyAlignment="1">
      <alignment horizontal="right" vertical="center"/>
    </xf>
    <xf numFmtId="0" fontId="5" fillId="2" borderId="0" xfId="0" applyFont="1" applyFill="1" applyAlignment="1" applyProtection="1">
      <alignment vertical="center"/>
      <protection locked="0"/>
    </xf>
    <xf numFmtId="0" fontId="4" fillId="2" borderId="0" xfId="0" applyFont="1" applyFill="1" applyAlignment="1">
      <alignment vertical="center"/>
    </xf>
    <xf numFmtId="0" fontId="10" fillId="2" borderId="0" xfId="0" applyFont="1" applyFill="1" applyAlignment="1">
      <alignment horizontal="center"/>
    </xf>
    <xf numFmtId="176" fontId="11" fillId="4" borderId="0" xfId="0" applyNumberFormat="1" applyFont="1" applyFill="1" applyAlignment="1">
      <alignment horizontal="center" vertical="center"/>
    </xf>
    <xf numFmtId="177" fontId="9" fillId="0" borderId="29" xfId="1" applyNumberFormat="1" applyFont="1" applyBorder="1" applyAlignment="1">
      <alignment horizontal="right" vertical="center"/>
    </xf>
    <xf numFmtId="177" fontId="9" fillId="0" borderId="30" xfId="1" applyNumberFormat="1" applyFont="1" applyBorder="1" applyAlignment="1">
      <alignment horizontal="right" vertical="center"/>
    </xf>
    <xf numFmtId="178" fontId="9" fillId="0" borderId="30" xfId="2" applyNumberFormat="1" applyFont="1" applyBorder="1" applyAlignment="1">
      <alignment horizontal="right" vertical="center"/>
    </xf>
    <xf numFmtId="178" fontId="9" fillId="0" borderId="31" xfId="2" applyNumberFormat="1" applyFont="1" applyBorder="1" applyAlignment="1">
      <alignment horizontal="right" vertical="center"/>
    </xf>
    <xf numFmtId="177" fontId="9" fillId="4" borderId="33" xfId="1" applyNumberFormat="1" applyFont="1" applyFill="1" applyBorder="1" applyAlignment="1">
      <alignment horizontal="right" vertical="center"/>
    </xf>
    <xf numFmtId="177" fontId="9" fillId="4" borderId="34" xfId="1" applyNumberFormat="1" applyFont="1" applyFill="1" applyBorder="1" applyAlignment="1">
      <alignment horizontal="right" vertical="center"/>
    </xf>
    <xf numFmtId="178" fontId="9" fillId="4" borderId="34" xfId="2" applyNumberFormat="1" applyFont="1" applyFill="1" applyBorder="1" applyAlignment="1">
      <alignment horizontal="right" vertical="center"/>
    </xf>
    <xf numFmtId="178" fontId="9" fillId="4" borderId="35" xfId="2" applyNumberFormat="1" applyFont="1" applyFill="1" applyBorder="1" applyAlignment="1">
      <alignment horizontal="right" vertical="center"/>
    </xf>
    <xf numFmtId="177" fontId="9" fillId="0" borderId="36" xfId="1" applyNumberFormat="1" applyFont="1" applyBorder="1" applyAlignment="1">
      <alignment horizontal="right" vertical="center"/>
    </xf>
    <xf numFmtId="177" fontId="9" fillId="0" borderId="37" xfId="1" applyNumberFormat="1" applyFont="1" applyBorder="1" applyAlignment="1">
      <alignment horizontal="right" vertical="center"/>
    </xf>
    <xf numFmtId="178" fontId="9" fillId="0" borderId="37" xfId="2" applyNumberFormat="1" applyFont="1" applyBorder="1" applyAlignment="1">
      <alignment horizontal="right" vertical="center"/>
    </xf>
    <xf numFmtId="178" fontId="9" fillId="0" borderId="38" xfId="2" applyNumberFormat="1" applyFont="1" applyBorder="1" applyAlignment="1">
      <alignment horizontal="right" vertical="center"/>
    </xf>
    <xf numFmtId="177" fontId="9" fillId="4" borderId="39" xfId="1" applyNumberFormat="1" applyFont="1" applyFill="1" applyBorder="1" applyAlignment="1">
      <alignment horizontal="right" vertical="center"/>
    </xf>
    <xf numFmtId="177" fontId="9" fillId="4" borderId="40" xfId="1" applyNumberFormat="1" applyFont="1" applyFill="1" applyBorder="1" applyAlignment="1">
      <alignment horizontal="right" vertical="center"/>
    </xf>
    <xf numFmtId="178" fontId="9" fillId="4" borderId="40" xfId="2" applyNumberFormat="1" applyFont="1" applyFill="1" applyBorder="1" applyAlignment="1">
      <alignment horizontal="right" vertical="center"/>
    </xf>
    <xf numFmtId="178" fontId="9" fillId="4" borderId="41" xfId="2" applyNumberFormat="1" applyFont="1" applyFill="1" applyBorder="1" applyAlignment="1">
      <alignment horizontal="right" vertical="center"/>
    </xf>
    <xf numFmtId="0" fontId="13" fillId="3" borderId="44" xfId="0" applyFont="1" applyFill="1" applyBorder="1" applyAlignment="1">
      <alignment horizontal="center" vertical="center" wrapText="1"/>
    </xf>
    <xf numFmtId="177" fontId="9" fillId="0" borderId="46" xfId="1" applyNumberFormat="1" applyFont="1" applyBorder="1" applyAlignment="1">
      <alignment horizontal="right" vertical="center"/>
    </xf>
    <xf numFmtId="178" fontId="9" fillId="0" borderId="46" xfId="2" applyNumberFormat="1" applyFont="1" applyBorder="1" applyAlignment="1">
      <alignment horizontal="right" vertical="center"/>
    </xf>
    <xf numFmtId="178" fontId="9" fillId="0" borderId="47" xfId="2" applyNumberFormat="1" applyFont="1" applyBorder="1" applyAlignment="1">
      <alignment horizontal="right" vertical="center"/>
    </xf>
    <xf numFmtId="177" fontId="9" fillId="4" borderId="49" xfId="1" applyNumberFormat="1" applyFont="1" applyFill="1" applyBorder="1" applyAlignment="1">
      <alignment horizontal="right" vertical="center"/>
    </xf>
    <xf numFmtId="0" fontId="14" fillId="0" borderId="0" xfId="0" applyFont="1" applyAlignment="1" applyProtection="1">
      <alignment vertical="center" wrapText="1"/>
      <protection locked="0"/>
    </xf>
    <xf numFmtId="0" fontId="14" fillId="2" borderId="0" xfId="0" applyFont="1" applyFill="1" applyAlignment="1" applyProtection="1">
      <alignment vertical="center" wrapText="1"/>
      <protection locked="0"/>
    </xf>
    <xf numFmtId="0" fontId="15" fillId="0" borderId="0" xfId="0" applyFont="1" applyAlignment="1" applyProtection="1">
      <alignment vertical="center"/>
      <protection locked="0"/>
    </xf>
    <xf numFmtId="0" fontId="0" fillId="0" borderId="0" xfId="0" applyAlignment="1" applyProtection="1">
      <alignment vertical="center"/>
      <protection locked="0"/>
    </xf>
    <xf numFmtId="178" fontId="16" fillId="0" borderId="17" xfId="2" applyNumberFormat="1" applyFont="1" applyBorder="1" applyAlignment="1">
      <alignment horizontal="right" vertical="center"/>
    </xf>
    <xf numFmtId="0" fontId="6" fillId="0" borderId="0" xfId="0" applyFont="1" applyAlignment="1" applyProtection="1">
      <alignment horizontal="center" vertical="center"/>
      <protection locked="0"/>
    </xf>
    <xf numFmtId="38" fontId="9" fillId="0" borderId="0" xfId="0" applyNumberFormat="1" applyFont="1" applyAlignment="1" applyProtection="1">
      <alignment horizontal="right" vertical="center"/>
      <protection locked="0"/>
    </xf>
    <xf numFmtId="179" fontId="9" fillId="2" borderId="0" xfId="0" applyNumberFormat="1" applyFont="1" applyFill="1" applyAlignment="1" applyProtection="1">
      <alignment horizontal="right" vertical="center"/>
      <protection locked="0"/>
    </xf>
    <xf numFmtId="179" fontId="9" fillId="0" borderId="0" xfId="0" applyNumberFormat="1" applyFont="1" applyAlignment="1" applyProtection="1">
      <alignment horizontal="right" vertical="center"/>
      <protection locked="0"/>
    </xf>
    <xf numFmtId="0" fontId="10" fillId="2" borderId="0" xfId="0" applyFont="1" applyFill="1" applyAlignment="1">
      <alignment horizontal="center" vertical="center"/>
    </xf>
    <xf numFmtId="181" fontId="16" fillId="0" borderId="17" xfId="0" applyNumberFormat="1" applyFont="1" applyBorder="1" applyAlignment="1">
      <alignment horizontal="right" vertical="center"/>
    </xf>
    <xf numFmtId="181" fontId="16" fillId="0" borderId="52" xfId="0" applyNumberFormat="1" applyFont="1" applyBorder="1" applyAlignment="1">
      <alignment horizontal="right" vertical="center"/>
    </xf>
    <xf numFmtId="178" fontId="16" fillId="2" borderId="27" xfId="2" applyNumberFormat="1" applyFont="1" applyFill="1" applyBorder="1" applyAlignment="1">
      <alignment horizontal="right" vertical="center"/>
    </xf>
    <xf numFmtId="177" fontId="16" fillId="4" borderId="35" xfId="1" applyNumberFormat="1" applyFont="1" applyFill="1" applyBorder="1" applyAlignment="1">
      <alignment horizontal="right" vertical="center"/>
    </xf>
    <xf numFmtId="177" fontId="16" fillId="4" borderId="34" xfId="1" applyNumberFormat="1" applyFont="1" applyFill="1" applyBorder="1" applyAlignment="1">
      <alignment horizontal="right" vertical="center"/>
    </xf>
    <xf numFmtId="177" fontId="16" fillId="4" borderId="59" xfId="1" applyNumberFormat="1" applyFont="1" applyFill="1" applyBorder="1" applyAlignment="1">
      <alignment horizontal="right" vertical="center"/>
    </xf>
    <xf numFmtId="178" fontId="16" fillId="4" borderId="2" xfId="2" applyNumberFormat="1" applyFont="1" applyFill="1" applyBorder="1" applyAlignment="1">
      <alignment horizontal="right" vertical="center"/>
    </xf>
    <xf numFmtId="178" fontId="16" fillId="4" borderId="1" xfId="2" applyNumberFormat="1" applyFont="1" applyFill="1" applyBorder="1" applyAlignment="1">
      <alignment horizontal="right" vertical="center"/>
    </xf>
    <xf numFmtId="181" fontId="16" fillId="0" borderId="54" xfId="0" applyNumberFormat="1" applyFont="1" applyBorder="1" applyAlignment="1">
      <alignment horizontal="right" vertical="center"/>
    </xf>
    <xf numFmtId="181" fontId="16" fillId="0" borderId="1" xfId="0" applyNumberFormat="1" applyFont="1" applyBorder="1" applyAlignment="1">
      <alignment horizontal="right" vertical="center"/>
    </xf>
    <xf numFmtId="178" fontId="16" fillId="2" borderId="32" xfId="2" applyNumberFormat="1" applyFont="1" applyFill="1" applyBorder="1" applyAlignment="1">
      <alignment horizontal="right" vertical="center"/>
    </xf>
    <xf numFmtId="177" fontId="16" fillId="4" borderId="56" xfId="1" applyNumberFormat="1" applyFont="1" applyFill="1" applyBorder="1" applyAlignment="1">
      <alignment horizontal="right" vertical="center"/>
    </xf>
    <xf numFmtId="177" fontId="16" fillId="4" borderId="24" xfId="1" applyNumberFormat="1" applyFont="1" applyFill="1" applyBorder="1" applyAlignment="1">
      <alignment horizontal="right" vertical="center"/>
    </xf>
    <xf numFmtId="178" fontId="16" fillId="4" borderId="24" xfId="2" applyNumberFormat="1" applyFont="1" applyFill="1" applyBorder="1" applyAlignment="1">
      <alignment horizontal="right" vertical="center"/>
    </xf>
    <xf numFmtId="181" fontId="16" fillId="0" borderId="8" xfId="0" applyNumberFormat="1" applyFont="1" applyBorder="1" applyAlignment="1">
      <alignment horizontal="right" vertical="center"/>
    </xf>
    <xf numFmtId="181" fontId="16" fillId="0" borderId="20" xfId="0" applyNumberFormat="1" applyFont="1" applyBorder="1" applyAlignment="1">
      <alignment horizontal="right" vertical="center"/>
    </xf>
    <xf numFmtId="177" fontId="16" fillId="4" borderId="41" xfId="1" applyNumberFormat="1" applyFont="1" applyFill="1" applyBorder="1" applyAlignment="1">
      <alignment horizontal="right" vertical="center"/>
    </xf>
    <xf numFmtId="177" fontId="16" fillId="4" borderId="40" xfId="1" applyNumberFormat="1" applyFont="1" applyFill="1" applyBorder="1" applyAlignment="1">
      <alignment horizontal="right" vertical="center"/>
    </xf>
    <xf numFmtId="177" fontId="9" fillId="0" borderId="62" xfId="1" applyNumberFormat="1" applyFont="1" applyBorder="1" applyAlignment="1">
      <alignment horizontal="right" vertical="center"/>
    </xf>
    <xf numFmtId="177" fontId="9" fillId="0" borderId="63" xfId="1" applyNumberFormat="1" applyFont="1" applyBorder="1" applyAlignment="1">
      <alignment horizontal="right" vertical="center"/>
    </xf>
    <xf numFmtId="178" fontId="9" fillId="0" borderId="63" xfId="2" applyNumberFormat="1" applyFont="1" applyBorder="1" applyAlignment="1">
      <alignment horizontal="right" vertical="center"/>
    </xf>
    <xf numFmtId="178" fontId="9" fillId="0" borderId="64" xfId="2" applyNumberFormat="1" applyFont="1" applyBorder="1" applyAlignment="1">
      <alignment horizontal="right" vertical="center"/>
    </xf>
    <xf numFmtId="182" fontId="9" fillId="4" borderId="39" xfId="1" applyNumberFormat="1" applyFont="1" applyFill="1" applyBorder="1" applyAlignment="1">
      <alignment horizontal="right" vertical="center"/>
    </xf>
    <xf numFmtId="182" fontId="9" fillId="4" borderId="40" xfId="1" applyNumberFormat="1" applyFont="1" applyFill="1" applyBorder="1" applyAlignment="1">
      <alignment horizontal="right" vertical="center"/>
    </xf>
    <xf numFmtId="0" fontId="13" fillId="2" borderId="0" xfId="0" applyFont="1" applyFill="1" applyAlignment="1" applyProtection="1">
      <alignment vertical="center"/>
      <protection locked="0"/>
    </xf>
    <xf numFmtId="0" fontId="6" fillId="2" borderId="0" xfId="0" applyFont="1" applyFill="1" applyAlignment="1" applyProtection="1">
      <alignment vertical="center"/>
      <protection locked="0"/>
    </xf>
    <xf numFmtId="0" fontId="9" fillId="2" borderId="0" xfId="0" applyFont="1" applyFill="1" applyAlignment="1" applyProtection="1">
      <alignment horizontal="right" vertical="center"/>
      <protection locked="0"/>
    </xf>
    <xf numFmtId="183" fontId="9" fillId="2" borderId="0" xfId="0" applyNumberFormat="1" applyFont="1" applyFill="1" applyAlignment="1" applyProtection="1">
      <alignment horizontal="right" vertical="center"/>
      <protection locked="0"/>
    </xf>
    <xf numFmtId="0" fontId="9" fillId="2" borderId="0" xfId="0" applyFont="1" applyFill="1" applyAlignment="1" applyProtection="1">
      <alignment vertical="center"/>
      <protection locked="0"/>
    </xf>
    <xf numFmtId="176" fontId="11" fillId="2" borderId="0" xfId="0" applyNumberFormat="1" applyFont="1" applyFill="1" applyAlignment="1">
      <alignment horizontal="center" vertical="center"/>
    </xf>
    <xf numFmtId="177" fontId="9" fillId="0" borderId="65" xfId="1" applyNumberFormat="1" applyFont="1" applyBorder="1" applyAlignment="1">
      <alignment horizontal="right" vertical="center"/>
    </xf>
    <xf numFmtId="177" fontId="9" fillId="4" borderId="66" xfId="1" applyNumberFormat="1" applyFont="1" applyFill="1" applyBorder="1" applyAlignment="1">
      <alignment horizontal="right" vertical="center"/>
    </xf>
    <xf numFmtId="177" fontId="9" fillId="0" borderId="67" xfId="1" applyNumberFormat="1" applyFont="1" applyBorder="1" applyAlignment="1">
      <alignment horizontal="right" vertical="center"/>
    </xf>
    <xf numFmtId="0" fontId="5" fillId="2" borderId="0" xfId="0" applyFont="1" applyFill="1" applyAlignment="1">
      <alignment vertical="center"/>
    </xf>
    <xf numFmtId="0" fontId="0" fillId="2" borderId="3" xfId="0" applyFill="1" applyBorder="1" applyAlignment="1" applyProtection="1">
      <alignment vertical="center"/>
      <protection locked="0"/>
    </xf>
    <xf numFmtId="0" fontId="0" fillId="2" borderId="3" xfId="0" applyFill="1" applyBorder="1" applyAlignment="1">
      <alignment vertical="center"/>
    </xf>
    <xf numFmtId="0" fontId="5" fillId="2" borderId="0" xfId="0" applyFont="1" applyFill="1" applyProtection="1">
      <protection locked="0"/>
    </xf>
    <xf numFmtId="177" fontId="9" fillId="4" borderId="68" xfId="1" applyNumberFormat="1" applyFont="1" applyFill="1" applyBorder="1" applyAlignment="1">
      <alignment horizontal="right" vertical="center"/>
    </xf>
    <xf numFmtId="178" fontId="9" fillId="4" borderId="68" xfId="2" applyNumberFormat="1" applyFont="1" applyFill="1" applyBorder="1" applyAlignment="1">
      <alignment horizontal="right" vertical="center"/>
    </xf>
    <xf numFmtId="177" fontId="16" fillId="0" borderId="36" xfId="0" applyNumberFormat="1" applyFont="1" applyBorder="1" applyAlignment="1">
      <alignment horizontal="right" vertical="center"/>
    </xf>
    <xf numFmtId="177" fontId="9" fillId="4" borderId="23" xfId="1" applyNumberFormat="1" applyFont="1" applyFill="1" applyBorder="1" applyAlignment="1">
      <alignment horizontal="right" vertical="center"/>
    </xf>
    <xf numFmtId="177" fontId="9" fillId="4" borderId="69" xfId="1" applyNumberFormat="1" applyFont="1" applyFill="1" applyBorder="1" applyAlignment="1">
      <alignment horizontal="right" vertical="center"/>
    </xf>
    <xf numFmtId="178" fontId="9" fillId="4" borderId="70" xfId="2" applyNumberFormat="1" applyFont="1" applyFill="1" applyBorder="1" applyAlignment="1">
      <alignment horizontal="right" vertical="center"/>
    </xf>
    <xf numFmtId="0" fontId="13" fillId="3" borderId="12" xfId="0" applyFont="1" applyFill="1" applyBorder="1" applyAlignment="1">
      <alignment horizontal="center" vertical="center" wrapText="1"/>
    </xf>
    <xf numFmtId="0" fontId="13" fillId="3" borderId="2" xfId="0" applyFont="1" applyFill="1" applyBorder="1" applyAlignment="1">
      <alignment horizontal="center" vertical="center" shrinkToFit="1"/>
    </xf>
    <xf numFmtId="0" fontId="5" fillId="2" borderId="0" xfId="0" applyFont="1" applyFill="1" applyAlignment="1" applyProtection="1">
      <alignment vertical="top"/>
      <protection locked="0"/>
    </xf>
    <xf numFmtId="181" fontId="16" fillId="0" borderId="23" xfId="0" applyNumberFormat="1" applyFont="1" applyBorder="1" applyAlignment="1">
      <alignment horizontal="right" vertical="center"/>
    </xf>
    <xf numFmtId="0" fontId="4" fillId="2" borderId="0" xfId="0" applyFont="1" applyFill="1"/>
    <xf numFmtId="178" fontId="16" fillId="0" borderId="1" xfId="2" applyNumberFormat="1" applyFont="1" applyFill="1" applyBorder="1" applyAlignment="1">
      <alignment horizontal="right" vertical="center"/>
    </xf>
    <xf numFmtId="180" fontId="16" fillId="0" borderId="1" xfId="0" applyNumberFormat="1" applyFont="1" applyBorder="1" applyAlignment="1">
      <alignment horizontal="right" vertical="center"/>
    </xf>
    <xf numFmtId="0" fontId="0" fillId="0" borderId="0" xfId="0" applyAlignment="1">
      <alignment vertical="center"/>
    </xf>
    <xf numFmtId="177" fontId="9" fillId="0" borderId="76" xfId="1" applyNumberFormat="1" applyFont="1" applyBorder="1" applyAlignment="1">
      <alignment horizontal="right" vertical="center"/>
    </xf>
    <xf numFmtId="177" fontId="9" fillId="4" borderId="77" xfId="1" applyNumberFormat="1" applyFont="1" applyFill="1" applyBorder="1" applyAlignment="1">
      <alignment horizontal="right" vertical="center"/>
    </xf>
    <xf numFmtId="177" fontId="9" fillId="0" borderId="78" xfId="1" applyNumberFormat="1" applyFont="1" applyBorder="1" applyAlignment="1">
      <alignment horizontal="right" vertical="center"/>
    </xf>
    <xf numFmtId="177" fontId="9" fillId="4" borderId="79" xfId="1" applyNumberFormat="1" applyFont="1" applyFill="1" applyBorder="1" applyAlignment="1">
      <alignment horizontal="right" vertical="center"/>
    </xf>
    <xf numFmtId="177" fontId="9" fillId="4" borderId="80" xfId="1" applyNumberFormat="1" applyFont="1" applyFill="1" applyBorder="1" applyAlignment="1">
      <alignment horizontal="right" vertical="center"/>
    </xf>
    <xf numFmtId="177" fontId="9" fillId="0" borderId="81" xfId="1" applyNumberFormat="1" applyFont="1" applyBorder="1" applyAlignment="1">
      <alignment horizontal="right" vertical="center"/>
    </xf>
    <xf numFmtId="181" fontId="16" fillId="0" borderId="73" xfId="0" applyNumberFormat="1" applyFont="1" applyBorder="1" applyAlignment="1">
      <alignment horizontal="right" vertical="center"/>
    </xf>
    <xf numFmtId="181" fontId="16" fillId="0" borderId="19" xfId="0" applyNumberFormat="1" applyFont="1" applyBorder="1" applyAlignment="1">
      <alignment horizontal="right" vertical="center"/>
    </xf>
    <xf numFmtId="177" fontId="16" fillId="4" borderId="77" xfId="1" applyNumberFormat="1" applyFont="1" applyFill="1" applyBorder="1" applyAlignment="1">
      <alignment horizontal="right" vertical="center"/>
    </xf>
    <xf numFmtId="177" fontId="16" fillId="4" borderId="33" xfId="1" applyNumberFormat="1" applyFont="1" applyFill="1" applyBorder="1" applyAlignment="1">
      <alignment horizontal="right" vertical="center"/>
    </xf>
    <xf numFmtId="181" fontId="16" fillId="0" borderId="60" xfId="0" applyNumberFormat="1" applyFont="1" applyBorder="1" applyAlignment="1">
      <alignment horizontal="right" vertical="center"/>
    </xf>
    <xf numFmtId="181" fontId="16" fillId="0" borderId="22" xfId="0" applyNumberFormat="1" applyFont="1" applyBorder="1" applyAlignment="1">
      <alignment horizontal="right" vertical="center"/>
    </xf>
    <xf numFmtId="177" fontId="16" fillId="4" borderId="74" xfId="1" applyNumberFormat="1" applyFont="1" applyFill="1" applyBorder="1" applyAlignment="1">
      <alignment horizontal="right" vertical="center"/>
    </xf>
    <xf numFmtId="177" fontId="16" fillId="4" borderId="26" xfId="1" applyNumberFormat="1" applyFont="1" applyFill="1" applyBorder="1" applyAlignment="1">
      <alignment horizontal="right" vertical="center"/>
    </xf>
    <xf numFmtId="181" fontId="16" fillId="0" borderId="45" xfId="0" applyNumberFormat="1" applyFont="1" applyBorder="1" applyAlignment="1">
      <alignment horizontal="right" vertical="center"/>
    </xf>
    <xf numFmtId="177" fontId="16" fillId="4" borderId="79" xfId="1" applyNumberFormat="1" applyFont="1" applyFill="1" applyBorder="1" applyAlignment="1">
      <alignment horizontal="right" vertical="center"/>
    </xf>
    <xf numFmtId="177" fontId="16" fillId="4" borderId="39" xfId="1" applyNumberFormat="1" applyFont="1" applyFill="1" applyBorder="1" applyAlignment="1">
      <alignment horizontal="right" vertical="center"/>
    </xf>
    <xf numFmtId="182" fontId="9" fillId="4" borderId="79" xfId="1" applyNumberFormat="1" applyFont="1" applyFill="1" applyBorder="1" applyAlignment="1">
      <alignment horizontal="right" vertical="center"/>
    </xf>
    <xf numFmtId="0" fontId="13" fillId="3" borderId="43" xfId="0" applyFont="1" applyFill="1" applyBorder="1" applyAlignment="1">
      <alignment horizontal="center" vertical="center" wrapText="1"/>
    </xf>
    <xf numFmtId="0" fontId="4" fillId="2" borderId="7" xfId="0" applyFont="1" applyFill="1" applyBorder="1" applyAlignment="1">
      <alignment vertical="center"/>
    </xf>
    <xf numFmtId="177" fontId="8" fillId="0" borderId="18" xfId="0" applyNumberFormat="1" applyFont="1" applyBorder="1" applyAlignment="1">
      <alignment horizontal="right" vertical="center"/>
    </xf>
    <xf numFmtId="177" fontId="8" fillId="0" borderId="21" xfId="0" applyNumberFormat="1" applyFont="1" applyBorder="1" applyAlignment="1">
      <alignment horizontal="right" vertical="center"/>
    </xf>
    <xf numFmtId="177" fontId="8" fillId="0" borderId="6" xfId="0" applyNumberFormat="1" applyFont="1" applyBorder="1" applyAlignment="1">
      <alignment horizontal="right" vertical="center"/>
    </xf>
    <xf numFmtId="177" fontId="8" fillId="0" borderId="25" xfId="0" applyNumberFormat="1" applyFont="1" applyBorder="1" applyAlignment="1">
      <alignment horizontal="right" vertical="center"/>
    </xf>
    <xf numFmtId="178" fontId="8" fillId="0" borderId="8" xfId="0" applyNumberFormat="1" applyFont="1" applyBorder="1" applyAlignment="1">
      <alignment horizontal="right" vertical="center"/>
    </xf>
    <xf numFmtId="178" fontId="8" fillId="0" borderId="54" xfId="0" applyNumberFormat="1" applyFont="1" applyBorder="1" applyAlignment="1">
      <alignment horizontal="right" vertical="center"/>
    </xf>
    <xf numFmtId="178" fontId="8" fillId="0" borderId="4" xfId="0" applyNumberFormat="1" applyFont="1" applyBorder="1" applyAlignment="1">
      <alignment horizontal="right" vertical="center"/>
    </xf>
    <xf numFmtId="178" fontId="8" fillId="0" borderId="1" xfId="2" applyNumberFormat="1" applyFont="1" applyBorder="1" applyAlignment="1">
      <alignment horizontal="right" vertical="center"/>
    </xf>
    <xf numFmtId="178" fontId="8" fillId="0" borderId="20" xfId="2" applyNumberFormat="1" applyFont="1" applyBorder="1" applyAlignment="1">
      <alignment horizontal="right" vertical="center"/>
    </xf>
    <xf numFmtId="177" fontId="8" fillId="0" borderId="11" xfId="0" applyNumberFormat="1" applyFont="1" applyBorder="1" applyAlignment="1">
      <alignment horizontal="right" vertical="center"/>
    </xf>
    <xf numFmtId="177" fontId="8" fillId="0" borderId="2" xfId="0" applyNumberFormat="1" applyFont="1" applyBorder="1" applyAlignment="1">
      <alignment horizontal="right" vertical="center"/>
    </xf>
    <xf numFmtId="178" fontId="8" fillId="0" borderId="24" xfId="2" applyNumberFormat="1" applyFont="1" applyBorder="1" applyAlignment="1">
      <alignment horizontal="right" vertical="center"/>
    </xf>
    <xf numFmtId="178" fontId="8" fillId="0" borderId="8" xfId="2" applyNumberFormat="1" applyFont="1" applyBorder="1" applyAlignment="1">
      <alignment horizontal="right" vertical="center"/>
    </xf>
    <xf numFmtId="178" fontId="8" fillId="0" borderId="17" xfId="2" applyNumberFormat="1" applyFont="1" applyBorder="1" applyAlignment="1">
      <alignment horizontal="right" vertical="center"/>
    </xf>
    <xf numFmtId="176" fontId="8" fillId="0" borderId="52" xfId="2" applyNumberFormat="1" applyFont="1" applyBorder="1" applyAlignment="1">
      <alignment horizontal="right" vertical="center"/>
    </xf>
    <xf numFmtId="177" fontId="19" fillId="0" borderId="73" xfId="1" applyNumberFormat="1" applyFont="1" applyBorder="1" applyAlignment="1">
      <alignment horizontal="right" vertical="center"/>
    </xf>
    <xf numFmtId="177" fontId="19" fillId="0" borderId="60" xfId="1" applyNumberFormat="1" applyFont="1" applyBorder="1" applyAlignment="1">
      <alignment horizontal="right" vertical="center"/>
    </xf>
    <xf numFmtId="177" fontId="19" fillId="0" borderId="74" xfId="1" applyNumberFormat="1" applyFont="1" applyBorder="1" applyAlignment="1">
      <alignment horizontal="right" vertical="center"/>
    </xf>
    <xf numFmtId="177" fontId="19" fillId="0" borderId="45" xfId="1" applyNumberFormat="1" applyFont="1" applyBorder="1" applyAlignment="1">
      <alignment horizontal="right" vertical="center"/>
    </xf>
    <xf numFmtId="177" fontId="19" fillId="0" borderId="51" xfId="1" applyNumberFormat="1" applyFont="1" applyBorder="1" applyAlignment="1">
      <alignment horizontal="right" vertical="center"/>
    </xf>
    <xf numFmtId="177" fontId="19" fillId="0" borderId="1" xfId="1" applyNumberFormat="1" applyFont="1" applyBorder="1" applyAlignment="1">
      <alignment horizontal="right" vertical="center"/>
    </xf>
    <xf numFmtId="177" fontId="19" fillId="0" borderId="24" xfId="1" applyNumberFormat="1" applyFont="1" applyBorder="1" applyAlignment="1">
      <alignment horizontal="right" vertical="center"/>
    </xf>
    <xf numFmtId="177" fontId="19" fillId="0" borderId="17" xfId="1" applyNumberFormat="1" applyFont="1" applyBorder="1" applyAlignment="1">
      <alignment horizontal="right" vertical="center"/>
    </xf>
    <xf numFmtId="177" fontId="19" fillId="0" borderId="11" xfId="1" applyNumberFormat="1" applyFont="1" applyBorder="1" applyAlignment="1">
      <alignment horizontal="right" vertical="center"/>
    </xf>
    <xf numFmtId="177" fontId="19" fillId="0" borderId="20" xfId="1" applyNumberFormat="1" applyFont="1" applyBorder="1" applyAlignment="1">
      <alignment horizontal="right" vertical="center"/>
    </xf>
    <xf numFmtId="177" fontId="19" fillId="0" borderId="43" xfId="1" applyNumberFormat="1" applyFont="1" applyBorder="1" applyAlignment="1">
      <alignment horizontal="right" vertical="center"/>
    </xf>
    <xf numFmtId="177" fontId="16" fillId="0" borderId="29" xfId="0" applyNumberFormat="1" applyFont="1" applyBorder="1" applyAlignment="1">
      <alignment horizontal="right" vertical="center"/>
    </xf>
    <xf numFmtId="180" fontId="9" fillId="4" borderId="41" xfId="2" applyNumberFormat="1" applyFont="1" applyFill="1" applyBorder="1" applyAlignment="1">
      <alignment horizontal="right" vertical="center"/>
    </xf>
    <xf numFmtId="180" fontId="9" fillId="4" borderId="34" xfId="2" applyNumberFormat="1" applyFont="1" applyFill="1" applyBorder="1" applyAlignment="1">
      <alignment horizontal="right" vertical="center"/>
    </xf>
    <xf numFmtId="180" fontId="9" fillId="4" borderId="40" xfId="2" applyNumberFormat="1" applyFont="1" applyFill="1" applyBorder="1" applyAlignment="1">
      <alignment horizontal="right" vertical="center"/>
    </xf>
    <xf numFmtId="177" fontId="20" fillId="0" borderId="1" xfId="1" applyNumberFormat="1" applyFont="1" applyBorder="1" applyAlignment="1">
      <alignment horizontal="right" vertical="center"/>
    </xf>
    <xf numFmtId="177" fontId="20" fillId="0" borderId="24" xfId="1" applyNumberFormat="1" applyFont="1" applyBorder="1" applyAlignment="1">
      <alignment horizontal="right" vertical="center"/>
    </xf>
    <xf numFmtId="177" fontId="20" fillId="0" borderId="17" xfId="1" applyNumberFormat="1" applyFont="1" applyBorder="1" applyAlignment="1">
      <alignment horizontal="right" vertical="center"/>
    </xf>
    <xf numFmtId="177" fontId="21" fillId="0" borderId="37" xfId="1" applyNumberFormat="1" applyFont="1" applyBorder="1" applyAlignment="1">
      <alignment horizontal="right" vertical="center"/>
    </xf>
    <xf numFmtId="177" fontId="21" fillId="4" borderId="40" xfId="1" applyNumberFormat="1" applyFont="1" applyFill="1" applyBorder="1" applyAlignment="1">
      <alignment horizontal="right" vertical="center"/>
    </xf>
    <xf numFmtId="177" fontId="21" fillId="0" borderId="63" xfId="1" applyNumberFormat="1" applyFont="1" applyBorder="1" applyAlignment="1">
      <alignment horizontal="right" vertical="center"/>
    </xf>
    <xf numFmtId="177" fontId="20" fillId="0" borderId="11" xfId="1" applyNumberFormat="1" applyFont="1" applyBorder="1" applyAlignment="1">
      <alignment horizontal="right" vertical="center"/>
    </xf>
    <xf numFmtId="177" fontId="20" fillId="0" borderId="0" xfId="1" applyNumberFormat="1" applyFont="1" applyAlignment="1">
      <alignment horizontal="right" vertical="center"/>
    </xf>
    <xf numFmtId="181" fontId="22" fillId="0" borderId="61" xfId="0" applyNumberFormat="1" applyFont="1" applyBorder="1" applyAlignment="1">
      <alignment horizontal="right" vertical="center"/>
    </xf>
    <xf numFmtId="177" fontId="22" fillId="4" borderId="56" xfId="1" applyNumberFormat="1" applyFont="1" applyFill="1" applyBorder="1" applyAlignment="1">
      <alignment horizontal="right" vertical="center"/>
    </xf>
    <xf numFmtId="181" fontId="22" fillId="0" borderId="8" xfId="0" applyNumberFormat="1" applyFont="1" applyBorder="1" applyAlignment="1">
      <alignment horizontal="right" vertical="center"/>
    </xf>
    <xf numFmtId="177" fontId="22" fillId="4" borderId="41" xfId="1" applyNumberFormat="1" applyFont="1" applyFill="1" applyBorder="1" applyAlignment="1">
      <alignment horizontal="right" vertical="center"/>
    </xf>
    <xf numFmtId="0" fontId="6" fillId="3" borderId="28" xfId="0" applyFont="1" applyFill="1" applyBorder="1" applyAlignment="1">
      <alignment horizontal="center" vertical="center"/>
    </xf>
    <xf numFmtId="0" fontId="6" fillId="3" borderId="58"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57" xfId="0" applyFont="1" applyFill="1" applyBorder="1" applyAlignment="1">
      <alignment horizontal="center" vertical="center"/>
    </xf>
    <xf numFmtId="49" fontId="6" fillId="3" borderId="2" xfId="0" applyNumberFormat="1" applyFont="1" applyFill="1" applyBorder="1" applyAlignment="1">
      <alignment horizontal="center" vertical="center"/>
    </xf>
    <xf numFmtId="0" fontId="6" fillId="3" borderId="9" xfId="0" applyFont="1" applyFill="1" applyBorder="1" applyAlignment="1">
      <alignment horizontal="center" vertical="center"/>
    </xf>
    <xf numFmtId="0" fontId="7" fillId="3" borderId="11" xfId="0" applyFont="1" applyFill="1" applyBorder="1" applyAlignment="1">
      <alignment horizontal="center" vertical="center" wrapText="1"/>
    </xf>
    <xf numFmtId="0" fontId="7" fillId="3" borderId="15" xfId="0" applyFont="1" applyFill="1" applyBorder="1" applyAlignment="1">
      <alignment horizontal="center" vertical="center" wrapText="1"/>
    </xf>
    <xf numFmtId="49" fontId="6" fillId="3" borderId="5" xfId="0" applyNumberFormat="1" applyFont="1" applyFill="1" applyBorder="1" applyAlignment="1">
      <alignment horizontal="center" vertical="center"/>
    </xf>
    <xf numFmtId="0" fontId="6" fillId="3" borderId="42" xfId="0" applyFont="1" applyFill="1" applyBorder="1" applyAlignment="1">
      <alignment horizontal="center" vertical="center"/>
    </xf>
    <xf numFmtId="49" fontId="6" fillId="3" borderId="28" xfId="0" applyNumberFormat="1" applyFont="1" applyFill="1" applyBorder="1" applyAlignment="1">
      <alignment horizontal="center" vertical="center"/>
    </xf>
    <xf numFmtId="0" fontId="13" fillId="3" borderId="5" xfId="0" applyFont="1" applyFill="1" applyBorder="1" applyAlignment="1">
      <alignment horizontal="center" vertical="center"/>
    </xf>
    <xf numFmtId="0" fontId="13" fillId="3" borderId="0" xfId="0" applyFont="1" applyFill="1" applyAlignment="1">
      <alignment horizontal="center" vertical="center"/>
    </xf>
    <xf numFmtId="0" fontId="13" fillId="3" borderId="6" xfId="0" applyFont="1" applyFill="1" applyBorder="1" applyAlignment="1">
      <alignment horizontal="center" vertical="center"/>
    </xf>
    <xf numFmtId="0" fontId="13" fillId="3" borderId="48" xfId="0" applyFont="1" applyFill="1" applyBorder="1" applyAlignment="1">
      <alignment horizontal="center" vertical="center"/>
    </xf>
    <xf numFmtId="0" fontId="18" fillId="2" borderId="0" xfId="0" applyFont="1" applyFill="1" applyAlignment="1">
      <alignment vertical="center"/>
    </xf>
    <xf numFmtId="0" fontId="18" fillId="2" borderId="7" xfId="0" applyFont="1" applyFill="1" applyBorder="1" applyAlignment="1">
      <alignment vertical="center"/>
    </xf>
    <xf numFmtId="0" fontId="6" fillId="3" borderId="2"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0" fontId="7" fillId="3" borderId="1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7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6" fillId="3" borderId="32"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20"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15" xfId="0" applyFont="1" applyFill="1" applyBorder="1" applyAlignment="1">
      <alignment horizontal="center" vertical="center"/>
    </xf>
    <xf numFmtId="0" fontId="4" fillId="2" borderId="0" xfId="0" applyFont="1" applyFill="1" applyAlignment="1">
      <alignment horizontal="left" vertical="center"/>
    </xf>
    <xf numFmtId="0" fontId="4" fillId="2" borderId="7" xfId="0" applyFont="1" applyFill="1" applyBorder="1" applyAlignment="1">
      <alignment horizontal="left" vertical="center"/>
    </xf>
    <xf numFmtId="0" fontId="7" fillId="3" borderId="32" xfId="0" applyFont="1" applyFill="1" applyBorder="1" applyAlignment="1">
      <alignment horizontal="center" vertical="center" wrapText="1"/>
    </xf>
    <xf numFmtId="0" fontId="7" fillId="3" borderId="28" xfId="0" applyFont="1" applyFill="1" applyBorder="1" applyAlignment="1">
      <alignment horizontal="center" vertical="center"/>
    </xf>
    <xf numFmtId="0" fontId="7" fillId="3" borderId="5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57" xfId="0" applyFont="1" applyFill="1" applyBorder="1" applyAlignment="1">
      <alignment horizontal="center" vertical="center"/>
    </xf>
    <xf numFmtId="0" fontId="4" fillId="2" borderId="0" xfId="0" applyFont="1" applyFill="1" applyAlignment="1">
      <alignment vertical="center"/>
    </xf>
    <xf numFmtId="0" fontId="4" fillId="2" borderId="7" xfId="0" applyFont="1" applyFill="1" applyBorder="1" applyAlignment="1">
      <alignment vertical="center"/>
    </xf>
    <xf numFmtId="0" fontId="7" fillId="3" borderId="85" xfId="0" applyFont="1" applyFill="1" applyBorder="1" applyAlignment="1">
      <alignment horizontal="center" vertical="center" wrapText="1"/>
    </xf>
    <xf numFmtId="0" fontId="7" fillId="3" borderId="44" xfId="0" applyFont="1" applyFill="1" applyBorder="1" applyAlignment="1">
      <alignment horizontal="center" vertical="center" wrapText="1"/>
    </xf>
    <xf numFmtId="0" fontId="7" fillId="3" borderId="5" xfId="0" applyFont="1" applyFill="1" applyBorder="1" applyAlignment="1">
      <alignment horizontal="center" vertical="center"/>
    </xf>
    <xf numFmtId="0" fontId="7" fillId="3" borderId="42"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60" xfId="0" applyFont="1" applyFill="1" applyBorder="1" applyAlignment="1">
      <alignment horizontal="center" vertical="center"/>
    </xf>
    <xf numFmtId="0" fontId="17" fillId="3" borderId="11" xfId="0" applyFont="1" applyFill="1" applyBorder="1" applyAlignment="1">
      <alignment horizontal="center" vertical="center"/>
    </xf>
    <xf numFmtId="0" fontId="17" fillId="3" borderId="4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6" fillId="3" borderId="21" xfId="0" applyFont="1" applyFill="1" applyBorder="1" applyAlignment="1">
      <alignment horizontal="center" vertical="center"/>
    </xf>
    <xf numFmtId="0" fontId="6" fillId="3" borderId="53" xfId="0" applyFont="1" applyFill="1" applyBorder="1" applyAlignment="1">
      <alignment horizontal="center" vertical="center"/>
    </xf>
    <xf numFmtId="0" fontId="6" fillId="3" borderId="25" xfId="0" applyFont="1" applyFill="1" applyBorder="1" applyAlignment="1">
      <alignment horizontal="center" vertical="center"/>
    </xf>
    <xf numFmtId="0" fontId="6" fillId="3" borderId="55"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50" xfId="0" applyFont="1" applyFill="1" applyBorder="1" applyAlignment="1">
      <alignment horizontal="center" vertical="center"/>
    </xf>
    <xf numFmtId="0" fontId="7" fillId="3" borderId="1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2" xfId="0" applyFont="1" applyFill="1" applyBorder="1" applyAlignment="1">
      <alignment horizontal="center" vertical="center" wrapText="1"/>
    </xf>
    <xf numFmtId="0" fontId="12" fillId="3" borderId="5" xfId="0" applyFont="1" applyFill="1" applyBorder="1" applyAlignment="1">
      <alignment horizontal="justify" vertical="center" textRotation="255" wrapText="1"/>
    </xf>
    <xf numFmtId="0" fontId="12" fillId="3" borderId="12" xfId="0" applyFont="1" applyFill="1" applyBorder="1" applyAlignment="1">
      <alignment horizontal="justify" vertical="center" textRotation="255" wrapText="1"/>
    </xf>
    <xf numFmtId="0" fontId="13" fillId="3" borderId="43"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6" fillId="3" borderId="71"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27"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61" xfId="0" applyFont="1" applyFill="1" applyBorder="1" applyAlignment="1">
      <alignment horizontal="center" vertical="center"/>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4" xfId="0" applyFont="1" applyFill="1" applyBorder="1" applyAlignment="1">
      <alignment horizontal="center" vertical="center" wrapText="1"/>
    </xf>
    <xf numFmtId="0" fontId="7" fillId="3" borderId="84" xfId="0" applyFont="1" applyFill="1" applyBorder="1" applyAlignment="1">
      <alignment horizontal="center" vertical="center" wrapText="1"/>
    </xf>
    <xf numFmtId="0" fontId="7" fillId="3" borderId="18" xfId="0" applyFont="1" applyFill="1" applyBorder="1" applyAlignment="1">
      <alignment horizontal="center" vertical="center"/>
    </xf>
    <xf numFmtId="0" fontId="7" fillId="3" borderId="82"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83" xfId="0" applyFont="1" applyFill="1" applyBorder="1" applyAlignment="1">
      <alignment horizontal="center" vertical="center"/>
    </xf>
    <xf numFmtId="0" fontId="4" fillId="0" borderId="0" xfId="0" applyFont="1" applyAlignment="1">
      <alignment horizontal="left" vertical="center"/>
    </xf>
  </cellXfs>
  <cellStyles count="8">
    <cellStyle name="パーセント" xfId="2" builtinId="5"/>
    <cellStyle name="パーセント 2" xfId="7" xr:uid="{00000000-0005-0000-0000-000001000000}"/>
    <cellStyle name="パーセント 3" xfId="5" xr:uid="{00000000-0005-0000-0000-000002000000}"/>
    <cellStyle name="桁区切り" xfId="1" builtinId="6"/>
    <cellStyle name="桁区切り 3" xfId="4" xr:uid="{00000000-0005-0000-0000-000004000000}"/>
    <cellStyle name="標準" xfId="0" builtinId="0"/>
    <cellStyle name="標準 2" xfId="6" xr:uid="{00000000-0005-0000-0000-000006000000}"/>
    <cellStyle name="標準 3" xfId="3" xr:uid="{00000000-0005-0000-0000-000007000000}"/>
  </cellStyles>
  <dxfs count="0"/>
  <tableStyles count="0" defaultTableStyle="TableStyleMedium2" defaultPivotStyle="PivotStyleLight16"/>
  <colors>
    <mruColors>
      <color rgb="FFFFCC99"/>
      <color rgb="FFEAB200"/>
      <color rgb="FFFFFF66"/>
      <color rgb="FFFFCCFF"/>
      <color rgb="FF960000"/>
      <color rgb="FF640266"/>
      <color rgb="FF590747"/>
      <color rgb="FFFF7C80"/>
      <color rgb="FFFFCC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28763</xdr:colOff>
      <xdr:row>114</xdr:row>
      <xdr:rowOff>102347</xdr:rowOff>
    </xdr:from>
    <xdr:ext cx="6672356" cy="649784"/>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33538" y="39183422"/>
          <a:ext cx="6672356" cy="64978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（注１）１事案で複数の品目を含んだものがある場合、それぞれに計上するため品目ごとの件数の合計と合計欄の</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件数は一致しません。なお、構成比は品目ごとの件数の合計（のべ件数）をもとに算出しています。</a:t>
          </a: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oneCellAnchor>
  <xdr:twoCellAnchor>
    <xdr:from>
      <xdr:col>1</xdr:col>
      <xdr:colOff>8281</xdr:colOff>
      <xdr:row>194</xdr:row>
      <xdr:rowOff>57977</xdr:rowOff>
    </xdr:from>
    <xdr:to>
      <xdr:col>9</xdr:col>
      <xdr:colOff>588064</xdr:colOff>
      <xdr:row>197</xdr:row>
      <xdr:rowOff>88900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13056" y="62380052"/>
          <a:ext cx="6932958" cy="14215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（注１）各権利で保護されているものは、例えば以下のものです。</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a:t>
          </a: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商標権：商標法に基づき商標登録された文字、図形等の「ロゴマークやブランド名」</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特許権：特許法に基づき特許登録された「発明」 </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a:t>
          </a: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著作権：創作されたキャラクターや音楽</a:t>
          </a:r>
          <a:r>
            <a:rPr kumimoji="1" lang="en-US" altLang="ja-JP" sz="1000">
              <a:latin typeface="ＭＳ ゴシック" panose="020B0609070205080204" pitchFamily="49" charset="-128"/>
              <a:ea typeface="ＭＳ ゴシック" panose="020B0609070205080204" pitchFamily="49" charset="-128"/>
            </a:rPr>
            <a:t>CD </a:t>
          </a:r>
          <a:r>
            <a:rPr kumimoji="1" lang="ja-JP" altLang="en-US" sz="1000">
              <a:latin typeface="ＭＳ ゴシック" panose="020B0609070205080204" pitchFamily="49" charset="-128"/>
              <a:ea typeface="ＭＳ ゴシック" panose="020B0609070205080204" pitchFamily="49" charset="-128"/>
            </a:rPr>
            <a:t>等の「著作物」</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税関では、各権利を侵害するものを輸出してはならない貨物として、取締りを行っています。</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twoCellAnchor>
  <xdr:oneCellAnchor>
    <xdr:from>
      <xdr:col>0</xdr:col>
      <xdr:colOff>57150</xdr:colOff>
      <xdr:row>75</xdr:row>
      <xdr:rowOff>32685</xdr:rowOff>
    </xdr:from>
    <xdr:ext cx="6689911" cy="2672415"/>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57150" y="26664585"/>
          <a:ext cx="6689911" cy="26724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0" rIns="36000" bIns="0" rtlCol="0" anchor="t">
          <a:noAutofit/>
        </a:bodyPr>
        <a:lstStyle/>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（注１）１事案で複数の知的財産侵害に当たる場合、件数についてはそれぞれの知的財産に、点数については表中上位の知的財産のみに計上し</a:t>
          </a:r>
          <a:endPar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ています。したがって、知的財産ごとの件数の合計と合計欄の件数は一致しません。なお、構成比は知的財産ごとの数の合計（のべ数）　　</a:t>
          </a:r>
          <a:endPar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をもとに算出しています。 </a:t>
          </a:r>
        </a:p>
        <a:p>
          <a:pPr marL="252000" indent="-457200">
            <a:lnSpc>
              <a:spcPts val="900"/>
            </a:lnSpc>
            <a:spcBef>
              <a:spcPts val="300"/>
            </a:spcBef>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（注２）各欄に掲げる構成比の合計は、四捨五入の関係で</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a:p>
          <a:pPr marL="252000" indent="-45720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（注３）各権利で保護されているものは、例えば以下のものです。 </a:t>
          </a:r>
        </a:p>
        <a:p>
          <a:pPr marL="360000" indent="0">
            <a:lnSpc>
              <a:spcPts val="900"/>
            </a:lnSpc>
            <a:spcAft>
              <a:spcPts val="0"/>
            </a:spcAft>
          </a:pP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特許権：特許法に基づき特許登録された「発明」 </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実用新案権：実用新案法に基づき実用新案登録された物品の形状、構造等の「形あるアイデア」</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意匠権：意匠法に基づき意匠登録された物品の形状、模様等の「デザイン」</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商標権：商標法に基づき商標登録された文字、図形等の「ロゴマークやブランド名」</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著作権：創作されたキャラクターや音楽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等の「著作物」</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著作隣接権：レコード会社により製作された「音楽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（日本での販売が禁止されている海外版音楽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を取締り）」</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回路配置利用権：半導体集積回路の回路配置に関する法律に基づき設定登録された「半導体集積回路の回路配置」</a:t>
          </a:r>
        </a:p>
        <a:p>
          <a:pPr marL="360000" indent="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育成者権：種苗法に基づき品種登録された「植物の新品種」</a:t>
          </a:r>
        </a:p>
        <a:p>
          <a:pPr marL="252000" indent="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不正競争防止法で輸入が規制されているものは、例えば以下のものです。</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・広く認識されている他人の「商品等表示」との混同を生じさせるもの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・著名な他人の「商品等表示」を使用するもの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・他人の商品の形態を模倣するもの </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・「営業秘密」として管理されている秘密情報の不正使用により生じたもの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・技術的に制限されているプログラムの実行を可能とする装置 </a:t>
          </a:r>
        </a:p>
        <a:p>
          <a:pPr marL="54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（例：ゲーム機器において本来は使用することができない海賊版ソフトを使用できるようにする装置）</a:t>
          </a:r>
        </a:p>
        <a:p>
          <a:pPr marL="144000" lvl="1" indent="108000">
            <a:lnSpc>
              <a:spcPts val="900"/>
            </a:lnSpc>
            <a:spcBef>
              <a:spcPts val="300"/>
            </a:spcBef>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税関では、各権利を侵害するもの及び不正競争防止法で規制されているものを輸入してはならない貨物として、取締りを行っています。</a:t>
          </a:r>
          <a:endParaRPr kumimoji="1" lang="ja-JP" altLang="en-US" sz="800">
            <a:latin typeface="ＭＳ ゴシック" panose="020B0609070205080204" pitchFamily="49" charset="-128"/>
            <a:ea typeface="ＭＳ ゴシック" panose="020B0609070205080204" pitchFamily="49" charset="-128"/>
          </a:endParaRPr>
        </a:p>
      </xdr:txBody>
    </xdr:sp>
    <xdr:clientData/>
  </xdr:oneCellAnchor>
  <xdr:oneCellAnchor>
    <xdr:from>
      <xdr:col>1</xdr:col>
      <xdr:colOff>24849</xdr:colOff>
      <xdr:row>222</xdr:row>
      <xdr:rowOff>66261</xdr:rowOff>
    </xdr:from>
    <xdr:ext cx="6528352" cy="561268"/>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129624" y="69427311"/>
          <a:ext cx="6528352" cy="56126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（注１）１事案で複数の品目を含んだものがある場合、それぞれに計上するため品目ごとの件数の合計と合計欄</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の件数は一致しません。なお、構成比は品目ごとの件数の合計（のべ件数）をもとに算出しています。</a:t>
          </a: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oneCellAnchor>
</xdr:wsDr>
</file>

<file path=xl/theme/theme1.xml><?xml version="1.0" encoding="utf-8"?>
<a:theme xmlns:a="http://schemas.openxmlformats.org/drawingml/2006/main" name="Office テーマ">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CFF"/>
  </sheetPr>
  <dimension ref="A1:M224"/>
  <sheetViews>
    <sheetView tabSelected="1" view="pageBreakPreview" topLeftCell="A202" zoomScale="85" zoomScaleNormal="55" zoomScaleSheetLayoutView="85" zoomScalePageLayoutView="85" workbookViewId="0">
      <selection activeCell="N136" sqref="N136"/>
    </sheetView>
  </sheetViews>
  <sheetFormatPr defaultColWidth="9" defaultRowHeight="13" x14ac:dyDescent="0.2"/>
  <cols>
    <col min="1" max="1" width="1.36328125" style="2" customWidth="1"/>
    <col min="2" max="2" width="5.90625" style="100" customWidth="1"/>
    <col min="3" max="3" width="12.26953125" style="100" customWidth="1"/>
    <col min="4" max="9" width="10.90625" style="100" customWidth="1"/>
    <col min="10" max="10" width="10.90625" style="2" customWidth="1"/>
    <col min="11" max="16384" width="9" style="100"/>
  </cols>
  <sheetData>
    <row r="1" spans="1:13" s="2" customFormat="1" ht="44.25" customHeight="1" x14ac:dyDescent="0.2">
      <c r="A1" s="1"/>
      <c r="B1" s="245" t="s">
        <v>74</v>
      </c>
      <c r="C1" s="245"/>
      <c r="D1" s="245"/>
      <c r="E1" s="245"/>
      <c r="F1" s="245"/>
      <c r="G1" s="245"/>
      <c r="H1" s="245"/>
      <c r="I1" s="1"/>
    </row>
    <row r="2" spans="1:13" s="2" customFormat="1" ht="9" customHeight="1" x14ac:dyDescent="0.2">
      <c r="A2" s="1"/>
      <c r="B2" s="1"/>
      <c r="C2" s="1"/>
      <c r="D2" s="1"/>
      <c r="E2" s="1"/>
      <c r="F2" s="1"/>
      <c r="G2" s="1"/>
      <c r="H2" s="1"/>
      <c r="I2" s="1"/>
    </row>
    <row r="3" spans="1:13" s="2" customFormat="1" ht="54" customHeight="1" x14ac:dyDescent="0.2">
      <c r="B3" s="16" t="s">
        <v>5</v>
      </c>
      <c r="C3" s="16"/>
      <c r="D3" s="16"/>
    </row>
    <row r="4" spans="1:13" ht="22.5" customHeight="1" x14ac:dyDescent="0.2">
      <c r="B4" s="180"/>
      <c r="C4" s="168"/>
      <c r="D4" s="183" t="s">
        <v>54</v>
      </c>
      <c r="E4" s="221" t="s">
        <v>58</v>
      </c>
      <c r="F4" s="185" t="s">
        <v>67</v>
      </c>
      <c r="G4" s="183" t="s">
        <v>68</v>
      </c>
      <c r="H4" s="169" t="s">
        <v>75</v>
      </c>
      <c r="I4" s="169" t="s">
        <v>57</v>
      </c>
      <c r="J4" s="169" t="s">
        <v>0</v>
      </c>
    </row>
    <row r="5" spans="1:13" ht="23.25" customHeight="1" thickBot="1" x14ac:dyDescent="0.25">
      <c r="B5" s="181"/>
      <c r="C5" s="182"/>
      <c r="D5" s="220"/>
      <c r="E5" s="222"/>
      <c r="F5" s="186"/>
      <c r="G5" s="184"/>
      <c r="H5" s="187"/>
      <c r="I5" s="170"/>
      <c r="J5" s="170"/>
    </row>
    <row r="6" spans="1:13" ht="45.75" customHeight="1" thickTop="1" x14ac:dyDescent="0.2">
      <c r="B6" s="241" t="s">
        <v>1</v>
      </c>
      <c r="C6" s="242"/>
      <c r="D6" s="4">
        <v>21885</v>
      </c>
      <c r="E6" s="121">
        <v>20461</v>
      </c>
      <c r="F6" s="136">
        <v>25271</v>
      </c>
      <c r="G6" s="5">
        <v>12704</v>
      </c>
      <c r="H6" s="140">
        <v>14704</v>
      </c>
      <c r="I6" s="125">
        <f>H6/G6</f>
        <v>1.1574307304785894</v>
      </c>
      <c r="J6" s="6">
        <f t="shared" ref="J6:J17" si="0">H6/$H$17</f>
        <v>0.81000385611193737</v>
      </c>
      <c r="K6" s="1"/>
      <c r="L6" s="1"/>
      <c r="M6" s="1"/>
    </row>
    <row r="7" spans="1:13" ht="45.75" customHeight="1" x14ac:dyDescent="0.2">
      <c r="B7" s="234" t="s">
        <v>38</v>
      </c>
      <c r="C7" s="235"/>
      <c r="D7" s="7">
        <v>3033</v>
      </c>
      <c r="E7" s="122">
        <v>2135</v>
      </c>
      <c r="F7" s="137">
        <v>2690</v>
      </c>
      <c r="G7" s="8">
        <v>1203</v>
      </c>
      <c r="H7" s="141">
        <v>1621</v>
      </c>
      <c r="I7" s="126">
        <f>H7/G7</f>
        <v>1.3474646716541978</v>
      </c>
      <c r="J7" s="6">
        <f t="shared" si="0"/>
        <v>8.9296535007987662E-2</v>
      </c>
    </row>
    <row r="8" spans="1:13" ht="45.75" customHeight="1" x14ac:dyDescent="0.2">
      <c r="B8" s="234" t="s">
        <v>78</v>
      </c>
      <c r="C8" s="235"/>
      <c r="D8" s="9">
        <v>23</v>
      </c>
      <c r="E8" s="123">
        <v>34</v>
      </c>
      <c r="F8" s="137">
        <v>486</v>
      </c>
      <c r="G8" s="10">
        <v>34</v>
      </c>
      <c r="H8" s="141">
        <v>566</v>
      </c>
      <c r="I8" s="126">
        <f>H8/G8</f>
        <v>16.647058823529413</v>
      </c>
      <c r="J8" s="6">
        <f t="shared" si="0"/>
        <v>3.1179419379716852E-2</v>
      </c>
    </row>
    <row r="9" spans="1:13" ht="45.75" customHeight="1" x14ac:dyDescent="0.2">
      <c r="B9" s="234" t="s">
        <v>2</v>
      </c>
      <c r="C9" s="235"/>
      <c r="D9" s="7">
        <v>589</v>
      </c>
      <c r="E9" s="122">
        <v>649</v>
      </c>
      <c r="F9" s="137">
        <v>751</v>
      </c>
      <c r="G9" s="8">
        <v>333</v>
      </c>
      <c r="H9" s="141">
        <v>488</v>
      </c>
      <c r="I9" s="126">
        <f>H9/G9</f>
        <v>1.4654654654654655</v>
      </c>
      <c r="J9" s="6">
        <f t="shared" si="0"/>
        <v>2.6882608935162231E-2</v>
      </c>
    </row>
    <row r="10" spans="1:13" ht="45.75" customHeight="1" x14ac:dyDescent="0.2">
      <c r="B10" s="234" t="s">
        <v>37</v>
      </c>
      <c r="C10" s="235"/>
      <c r="D10" s="7">
        <v>335</v>
      </c>
      <c r="E10" s="122">
        <v>325</v>
      </c>
      <c r="F10" s="137">
        <v>318</v>
      </c>
      <c r="G10" s="8">
        <v>105</v>
      </c>
      <c r="H10" s="151">
        <v>216</v>
      </c>
      <c r="I10" s="126">
        <f t="shared" ref="I10:I15" si="1">H10/G10</f>
        <v>2.0571428571428569</v>
      </c>
      <c r="J10" s="6">
        <f t="shared" si="0"/>
        <v>1.1898859692612791E-2</v>
      </c>
    </row>
    <row r="11" spans="1:13" ht="45.75" customHeight="1" x14ac:dyDescent="0.2">
      <c r="B11" s="234" t="s">
        <v>43</v>
      </c>
      <c r="C11" s="235"/>
      <c r="D11" s="7">
        <v>354</v>
      </c>
      <c r="E11" s="122">
        <v>569</v>
      </c>
      <c r="F11" s="137">
        <v>315</v>
      </c>
      <c r="G11" s="8">
        <v>226</v>
      </c>
      <c r="H11" s="151">
        <v>139</v>
      </c>
      <c r="I11" s="126">
        <f>H11/G11</f>
        <v>0.61504424778761058</v>
      </c>
      <c r="J11" s="6">
        <f t="shared" si="0"/>
        <v>7.657136561449898E-3</v>
      </c>
    </row>
    <row r="12" spans="1:13" ht="45.75" customHeight="1" x14ac:dyDescent="0.2">
      <c r="B12" s="234" t="s">
        <v>76</v>
      </c>
      <c r="C12" s="235"/>
      <c r="D12" s="7">
        <v>240</v>
      </c>
      <c r="E12" s="122">
        <v>226</v>
      </c>
      <c r="F12" s="137">
        <v>494</v>
      </c>
      <c r="G12" s="8">
        <v>414</v>
      </c>
      <c r="H12" s="151">
        <v>94</v>
      </c>
      <c r="I12" s="126">
        <f t="shared" si="1"/>
        <v>0.22705314009661837</v>
      </c>
      <c r="J12" s="6">
        <f t="shared" si="0"/>
        <v>5.1782074588222335E-3</v>
      </c>
    </row>
    <row r="13" spans="1:13" ht="45.75" customHeight="1" x14ac:dyDescent="0.2">
      <c r="B13" s="234" t="s">
        <v>77</v>
      </c>
      <c r="C13" s="235"/>
      <c r="D13" s="7">
        <v>1112</v>
      </c>
      <c r="E13" s="122">
        <v>631</v>
      </c>
      <c r="F13" s="137">
        <v>230</v>
      </c>
      <c r="G13" s="8">
        <v>126</v>
      </c>
      <c r="H13" s="151">
        <v>92</v>
      </c>
      <c r="I13" s="126">
        <f t="shared" si="1"/>
        <v>0.73015873015873012</v>
      </c>
      <c r="J13" s="6">
        <f t="shared" si="0"/>
        <v>5.0680328320387817E-3</v>
      </c>
    </row>
    <row r="14" spans="1:13" ht="45.75" customHeight="1" x14ac:dyDescent="0.2">
      <c r="B14" s="234" t="s">
        <v>59</v>
      </c>
      <c r="C14" s="235"/>
      <c r="D14" s="9">
        <v>39</v>
      </c>
      <c r="E14" s="123">
        <v>48</v>
      </c>
      <c r="F14" s="137">
        <v>99</v>
      </c>
      <c r="G14" s="10">
        <v>57</v>
      </c>
      <c r="H14" s="151">
        <v>36</v>
      </c>
      <c r="I14" s="126">
        <f>H14/G14</f>
        <v>0.63157894736842102</v>
      </c>
      <c r="J14" s="6">
        <f t="shared" si="0"/>
        <v>1.9831432821021317E-3</v>
      </c>
    </row>
    <row r="15" spans="1:13" ht="45.75" customHeight="1" x14ac:dyDescent="0.2">
      <c r="B15" s="234" t="s">
        <v>70</v>
      </c>
      <c r="C15" s="235"/>
      <c r="D15" s="7">
        <v>49</v>
      </c>
      <c r="E15" s="122">
        <v>47</v>
      </c>
      <c r="F15" s="137">
        <v>66</v>
      </c>
      <c r="G15" s="8">
        <v>35</v>
      </c>
      <c r="H15" s="151">
        <v>30</v>
      </c>
      <c r="I15" s="126">
        <f t="shared" si="1"/>
        <v>0.8571428571428571</v>
      </c>
      <c r="J15" s="6">
        <f t="shared" si="0"/>
        <v>1.6526194017517765E-3</v>
      </c>
    </row>
    <row r="16" spans="1:13" ht="45.75" customHeight="1" thickBot="1" x14ac:dyDescent="0.25">
      <c r="B16" s="236" t="s">
        <v>46</v>
      </c>
      <c r="C16" s="237"/>
      <c r="D16" s="11">
        <f>D17-SUM(D6:D15)</f>
        <v>611</v>
      </c>
      <c r="E16" s="124">
        <f>E17-SUM(E6:E15)</f>
        <v>1817</v>
      </c>
      <c r="F16" s="138">
        <f>F17-SUM(F6:F15)</f>
        <v>946</v>
      </c>
      <c r="G16" s="142">
        <f>G17-SUM(G6:G15)</f>
        <v>379</v>
      </c>
      <c r="H16" s="152">
        <f>H17-SUM(H6:H15)</f>
        <v>167</v>
      </c>
      <c r="I16" s="127">
        <f>H16/G16</f>
        <v>0.44063324538258575</v>
      </c>
      <c r="J16" s="6">
        <f>H16/$H$17</f>
        <v>9.1995813364182232E-3</v>
      </c>
    </row>
    <row r="17" spans="1:10" ht="45.75" customHeight="1" thickTop="1" x14ac:dyDescent="0.2">
      <c r="B17" s="238" t="s">
        <v>6</v>
      </c>
      <c r="C17" s="198"/>
      <c r="D17" s="9">
        <v>28270</v>
      </c>
      <c r="E17" s="123">
        <v>26942</v>
      </c>
      <c r="F17" s="139">
        <v>31666</v>
      </c>
      <c r="G17" s="5">
        <v>15616</v>
      </c>
      <c r="H17" s="153">
        <v>18153</v>
      </c>
      <c r="I17" s="14">
        <f>H17/G17</f>
        <v>1.1624615778688525</v>
      </c>
      <c r="J17" s="14">
        <f t="shared" si="0"/>
        <v>1</v>
      </c>
    </row>
    <row r="18" spans="1:10" s="2" customFormat="1" ht="5.25" customHeight="1" x14ac:dyDescent="0.2">
      <c r="A18" s="1"/>
      <c r="B18" s="84"/>
      <c r="C18" s="84"/>
      <c r="D18" s="84"/>
      <c r="E18" s="84"/>
      <c r="F18" s="84"/>
      <c r="G18" s="84"/>
      <c r="H18" s="84"/>
      <c r="I18" s="84"/>
      <c r="J18" s="85"/>
    </row>
    <row r="19" spans="1:10" s="2" customFormat="1" ht="18" customHeight="1" x14ac:dyDescent="0.2">
      <c r="A19" s="1"/>
      <c r="B19" s="86" t="s">
        <v>47</v>
      </c>
      <c r="C19" s="86"/>
      <c r="D19" s="86"/>
      <c r="E19" s="86"/>
      <c r="F19" s="86"/>
      <c r="G19" s="86"/>
      <c r="H19" s="86"/>
      <c r="I19" s="15"/>
      <c r="J19" s="15"/>
    </row>
    <row r="20" spans="1:10" s="2" customFormat="1" ht="26.25" customHeight="1" x14ac:dyDescent="0.2">
      <c r="A20" s="1"/>
      <c r="B20" s="15" t="s">
        <v>69</v>
      </c>
      <c r="C20" s="15"/>
      <c r="D20" s="15"/>
      <c r="E20" s="15"/>
      <c r="F20" s="15"/>
      <c r="G20" s="15"/>
      <c r="H20" s="15"/>
      <c r="I20" s="15"/>
      <c r="J20" s="15"/>
    </row>
    <row r="21" spans="1:10" s="2" customFormat="1" ht="31.5" customHeight="1" x14ac:dyDescent="0.2">
      <c r="A21" s="1"/>
      <c r="B21" s="95"/>
      <c r="C21" s="15"/>
      <c r="D21" s="15"/>
      <c r="E21" s="15"/>
      <c r="F21" s="15"/>
      <c r="G21" s="15"/>
      <c r="H21" s="15"/>
      <c r="I21" s="15"/>
      <c r="J21" s="15"/>
    </row>
    <row r="22" spans="1:10" s="2" customFormat="1" ht="54" customHeight="1" x14ac:dyDescent="0.2">
      <c r="B22" s="16" t="s">
        <v>49</v>
      </c>
      <c r="C22" s="16"/>
      <c r="D22" s="16"/>
    </row>
    <row r="23" spans="1:10" ht="22.5" customHeight="1" x14ac:dyDescent="0.2">
      <c r="B23" s="210"/>
      <c r="C23" s="243"/>
      <c r="D23" s="183" t="str">
        <f>D4</f>
        <v>令和３年</v>
      </c>
      <c r="E23" s="169" t="str">
        <f>E4</f>
        <v>令和４年</v>
      </c>
      <c r="F23" s="185" t="str">
        <f>F4</f>
        <v>令和５年</v>
      </c>
      <c r="G23" s="239" t="str">
        <f>G4</f>
        <v>令和５年
上半期</v>
      </c>
      <c r="H23" s="169" t="str">
        <f>H4</f>
        <v>令和６年
上半期</v>
      </c>
      <c r="I23" s="169" t="s">
        <v>57</v>
      </c>
      <c r="J23" s="169" t="s">
        <v>0</v>
      </c>
    </row>
    <row r="24" spans="1:10" ht="23.25" customHeight="1" thickBot="1" x14ac:dyDescent="0.25">
      <c r="B24" s="212"/>
      <c r="C24" s="244"/>
      <c r="D24" s="220"/>
      <c r="E24" s="170"/>
      <c r="F24" s="186"/>
      <c r="G24" s="240"/>
      <c r="H24" s="187"/>
      <c r="I24" s="170"/>
      <c r="J24" s="170"/>
    </row>
    <row r="25" spans="1:10" ht="45.75" customHeight="1" thickTop="1" x14ac:dyDescent="0.2">
      <c r="B25" s="241" t="s">
        <v>1</v>
      </c>
      <c r="C25" s="242"/>
      <c r="D25" s="4">
        <v>615539</v>
      </c>
      <c r="E25" s="121">
        <v>671133</v>
      </c>
      <c r="F25" s="136">
        <v>921579</v>
      </c>
      <c r="G25" s="8">
        <v>631925</v>
      </c>
      <c r="H25" s="140">
        <v>636977</v>
      </c>
      <c r="I25" s="125">
        <f t="shared" ref="I25:I31" si="2">H25/G25</f>
        <v>1.0079946196146694</v>
      </c>
      <c r="J25" s="6">
        <f t="shared" ref="J25:J36" si="3">H25/$H$36</f>
        <v>0.87311064781118197</v>
      </c>
    </row>
    <row r="26" spans="1:10" ht="45.75" customHeight="1" x14ac:dyDescent="0.2">
      <c r="B26" s="234" t="s">
        <v>79</v>
      </c>
      <c r="C26" s="235"/>
      <c r="D26" s="7">
        <v>38554</v>
      </c>
      <c r="E26" s="122">
        <v>64204</v>
      </c>
      <c r="F26" s="137">
        <v>27720</v>
      </c>
      <c r="G26" s="8">
        <v>12580</v>
      </c>
      <c r="H26" s="151">
        <v>29770</v>
      </c>
      <c r="I26" s="125">
        <f t="shared" si="2"/>
        <v>2.3664546899841019</v>
      </c>
      <c r="J26" s="6">
        <f t="shared" si="3"/>
        <v>4.0806032219905725E-2</v>
      </c>
    </row>
    <row r="27" spans="1:10" ht="45.75" customHeight="1" x14ac:dyDescent="0.2">
      <c r="B27" s="234" t="s">
        <v>80</v>
      </c>
      <c r="C27" s="235"/>
      <c r="D27" s="7">
        <v>91303</v>
      </c>
      <c r="E27" s="122">
        <v>70614</v>
      </c>
      <c r="F27" s="137">
        <v>66487</v>
      </c>
      <c r="G27" s="8">
        <v>30083</v>
      </c>
      <c r="H27" s="141">
        <v>26691</v>
      </c>
      <c r="I27" s="125">
        <f t="shared" si="2"/>
        <v>0.88724528803643254</v>
      </c>
      <c r="J27" s="6">
        <f t="shared" si="3"/>
        <v>3.6585616593265154E-2</v>
      </c>
    </row>
    <row r="28" spans="1:10" ht="45.75" customHeight="1" x14ac:dyDescent="0.2">
      <c r="B28" s="234" t="s">
        <v>81</v>
      </c>
      <c r="C28" s="235"/>
      <c r="D28" s="7">
        <v>5254</v>
      </c>
      <c r="E28" s="122">
        <v>4537</v>
      </c>
      <c r="F28" s="137">
        <v>5539</v>
      </c>
      <c r="G28" s="8">
        <v>1824</v>
      </c>
      <c r="H28" s="141">
        <v>20999</v>
      </c>
      <c r="I28" s="125">
        <f t="shared" si="2"/>
        <v>11.512609649122806</v>
      </c>
      <c r="J28" s="6">
        <f t="shared" si="3"/>
        <v>2.8783536129855569E-2</v>
      </c>
    </row>
    <row r="29" spans="1:10" ht="45.75" customHeight="1" x14ac:dyDescent="0.2">
      <c r="B29" s="234" t="s">
        <v>82</v>
      </c>
      <c r="C29" s="235"/>
      <c r="D29" s="7">
        <v>23342</v>
      </c>
      <c r="E29" s="122">
        <v>30567</v>
      </c>
      <c r="F29" s="137">
        <v>20235</v>
      </c>
      <c r="G29" s="8">
        <v>7515</v>
      </c>
      <c r="H29" s="141">
        <v>7975</v>
      </c>
      <c r="I29" s="125">
        <f t="shared" si="2"/>
        <v>1.0612109115103128</v>
      </c>
      <c r="J29" s="6">
        <f t="shared" si="3"/>
        <v>1.093141104984038E-2</v>
      </c>
    </row>
    <row r="30" spans="1:10" ht="45.75" customHeight="1" x14ac:dyDescent="0.2">
      <c r="B30" s="234" t="s">
        <v>77</v>
      </c>
      <c r="C30" s="235"/>
      <c r="D30" s="7">
        <v>29116</v>
      </c>
      <c r="E30" s="122">
        <v>11749</v>
      </c>
      <c r="F30" s="137">
        <v>3635</v>
      </c>
      <c r="G30" s="8">
        <v>2366</v>
      </c>
      <c r="H30" s="141">
        <v>1936</v>
      </c>
      <c r="I30" s="125">
        <f t="shared" si="2"/>
        <v>0.81825866441251061</v>
      </c>
      <c r="J30" s="6">
        <f t="shared" si="3"/>
        <v>2.6536942686509061E-3</v>
      </c>
    </row>
    <row r="31" spans="1:10" ht="45.75" customHeight="1" x14ac:dyDescent="0.2">
      <c r="B31" s="234" t="s">
        <v>76</v>
      </c>
      <c r="C31" s="235"/>
      <c r="D31" s="7">
        <v>4482</v>
      </c>
      <c r="E31" s="122">
        <v>5733</v>
      </c>
      <c r="F31" s="137">
        <v>5521</v>
      </c>
      <c r="G31" s="8">
        <v>2178</v>
      </c>
      <c r="H31" s="141">
        <v>1221</v>
      </c>
      <c r="I31" s="125">
        <f t="shared" si="2"/>
        <v>0.56060606060606055</v>
      </c>
      <c r="J31" s="6">
        <f t="shared" si="3"/>
        <v>1.6736367262514238E-3</v>
      </c>
    </row>
    <row r="32" spans="1:10" ht="45.75" customHeight="1" x14ac:dyDescent="0.2">
      <c r="B32" s="234" t="s">
        <v>43</v>
      </c>
      <c r="C32" s="235"/>
      <c r="D32" s="7">
        <v>8706</v>
      </c>
      <c r="E32" s="122">
        <v>19401</v>
      </c>
      <c r="F32" s="137">
        <v>1340</v>
      </c>
      <c r="G32" s="8">
        <v>553</v>
      </c>
      <c r="H32" s="141">
        <v>1131</v>
      </c>
      <c r="I32" s="125">
        <f t="shared" ref="I32:I35" si="4">H32/G32</f>
        <v>2.0452079566003616</v>
      </c>
      <c r="J32" s="6">
        <f t="shared" si="3"/>
        <v>1.5502728397955448E-3</v>
      </c>
    </row>
    <row r="33" spans="1:10" ht="45.75" customHeight="1" x14ac:dyDescent="0.2">
      <c r="B33" s="234" t="s">
        <v>83</v>
      </c>
      <c r="C33" s="235"/>
      <c r="D33" s="7">
        <v>185</v>
      </c>
      <c r="E33" s="122">
        <v>514</v>
      </c>
      <c r="F33" s="137">
        <v>613</v>
      </c>
      <c r="G33" s="8">
        <v>54</v>
      </c>
      <c r="H33" s="141">
        <v>828</v>
      </c>
      <c r="I33" s="125">
        <f t="shared" si="4"/>
        <v>15.333333333333334</v>
      </c>
      <c r="J33" s="6">
        <f t="shared" si="3"/>
        <v>1.1349477553940859E-3</v>
      </c>
    </row>
    <row r="34" spans="1:10" ht="45.75" customHeight="1" x14ac:dyDescent="0.2">
      <c r="B34" s="234" t="s">
        <v>84</v>
      </c>
      <c r="C34" s="235"/>
      <c r="D34" s="7">
        <v>103</v>
      </c>
      <c r="E34" s="122">
        <v>2035</v>
      </c>
      <c r="F34" s="137">
        <v>279</v>
      </c>
      <c r="G34" s="8">
        <v>189</v>
      </c>
      <c r="H34" s="141">
        <v>801</v>
      </c>
      <c r="I34" s="125">
        <f>H34/G34</f>
        <v>4.2380952380952381</v>
      </c>
      <c r="J34" s="6">
        <f t="shared" si="3"/>
        <v>1.0979385894573223E-3</v>
      </c>
    </row>
    <row r="35" spans="1:10" ht="45.75" customHeight="1" thickBot="1" x14ac:dyDescent="0.25">
      <c r="B35" s="236" t="s">
        <v>46</v>
      </c>
      <c r="C35" s="237"/>
      <c r="D35" s="11">
        <f>D36-SUM(D25:D34)</f>
        <v>2827</v>
      </c>
      <c r="E35" s="124">
        <f>E36-SUM(E25:E34)</f>
        <v>2160</v>
      </c>
      <c r="F35" s="138">
        <f>F36-SUM(F25:F34)</f>
        <v>3297</v>
      </c>
      <c r="G35" s="12">
        <f>G36-SUM(G25:G34)</f>
        <v>1332</v>
      </c>
      <c r="H35" s="144">
        <f>H36-SUM(H25:H34)</f>
        <v>1220</v>
      </c>
      <c r="I35" s="13">
        <f t="shared" si="4"/>
        <v>0.91591591591591592</v>
      </c>
      <c r="J35" s="6">
        <f t="shared" si="3"/>
        <v>1.6722660164019141E-3</v>
      </c>
    </row>
    <row r="36" spans="1:10" ht="45.75" customHeight="1" thickTop="1" x14ac:dyDescent="0.2">
      <c r="B36" s="238" t="s">
        <v>6</v>
      </c>
      <c r="C36" s="198"/>
      <c r="D36" s="9">
        <v>819411</v>
      </c>
      <c r="E36" s="123">
        <v>882647</v>
      </c>
      <c r="F36" s="136">
        <v>1056245</v>
      </c>
      <c r="G36" s="5">
        <v>690599</v>
      </c>
      <c r="H36" s="153">
        <v>729549</v>
      </c>
      <c r="I36" s="125">
        <f>H36/G36</f>
        <v>1.0564003133511632</v>
      </c>
      <c r="J36" s="14">
        <f t="shared" si="3"/>
        <v>1</v>
      </c>
    </row>
    <row r="37" spans="1:10" s="2" customFormat="1" ht="5.25" customHeight="1" x14ac:dyDescent="0.2">
      <c r="A37" s="1"/>
      <c r="B37" s="84"/>
      <c r="C37" s="84"/>
      <c r="D37" s="84"/>
      <c r="E37" s="84"/>
      <c r="F37" s="84"/>
      <c r="G37" s="84"/>
      <c r="H37" s="84"/>
      <c r="I37" s="84"/>
      <c r="J37" s="85"/>
    </row>
    <row r="38" spans="1:10" s="2" customFormat="1" ht="18" customHeight="1" x14ac:dyDescent="0.2">
      <c r="A38" s="1"/>
      <c r="B38" s="86" t="s">
        <v>47</v>
      </c>
      <c r="C38" s="86"/>
      <c r="D38" s="86"/>
      <c r="E38" s="86"/>
      <c r="F38" s="86"/>
      <c r="G38" s="86"/>
      <c r="H38" s="86"/>
      <c r="I38" s="15"/>
      <c r="J38" s="15"/>
    </row>
    <row r="39" spans="1:10" s="2" customFormat="1" ht="26.25" customHeight="1" x14ac:dyDescent="0.2">
      <c r="A39" s="1"/>
      <c r="B39" s="15" t="s">
        <v>48</v>
      </c>
      <c r="C39" s="15"/>
      <c r="D39" s="15"/>
      <c r="E39" s="15"/>
      <c r="F39" s="15"/>
      <c r="G39" s="15"/>
      <c r="H39" s="15"/>
      <c r="I39" s="15"/>
      <c r="J39" s="15"/>
    </row>
    <row r="40" spans="1:10" s="2" customFormat="1" ht="9" customHeight="1" x14ac:dyDescent="0.2">
      <c r="C40" s="16"/>
      <c r="D40" s="16"/>
      <c r="E40" s="16"/>
      <c r="F40" s="16"/>
      <c r="G40" s="16"/>
    </row>
    <row r="41" spans="1:10" s="2" customFormat="1" ht="19.5" customHeight="1" x14ac:dyDescent="0.2">
      <c r="B41" s="193" t="s">
        <v>50</v>
      </c>
      <c r="C41" s="193"/>
      <c r="D41" s="193"/>
      <c r="E41" s="193"/>
      <c r="F41" s="193"/>
      <c r="G41" s="16"/>
      <c r="I41" s="3"/>
      <c r="J41" s="17"/>
    </row>
    <row r="42" spans="1:10" s="2" customFormat="1" ht="17.25" customHeight="1" x14ac:dyDescent="0.2">
      <c r="B42" s="193"/>
      <c r="C42" s="193"/>
      <c r="D42" s="193"/>
      <c r="E42" s="193"/>
      <c r="F42" s="193"/>
      <c r="G42" s="16"/>
      <c r="I42" s="3"/>
      <c r="J42" s="17" t="s">
        <v>7</v>
      </c>
    </row>
    <row r="43" spans="1:10" s="2" customFormat="1" ht="17.25" customHeight="1" x14ac:dyDescent="0.2">
      <c r="B43" s="194"/>
      <c r="C43" s="194"/>
      <c r="D43" s="194"/>
      <c r="E43" s="194"/>
      <c r="F43" s="194"/>
      <c r="G43" s="120"/>
      <c r="I43" s="3"/>
      <c r="J43" s="18" t="s">
        <v>8</v>
      </c>
    </row>
    <row r="44" spans="1:10" ht="17.25" customHeight="1" x14ac:dyDescent="0.2">
      <c r="B44" s="180"/>
      <c r="C44" s="168"/>
      <c r="D44" s="183" t="str">
        <f>D4</f>
        <v>令和３年</v>
      </c>
      <c r="E44" s="169" t="str">
        <f>E4</f>
        <v>令和４年</v>
      </c>
      <c r="F44" s="185" t="str">
        <f>F4</f>
        <v>令和５年</v>
      </c>
      <c r="G44" s="183" t="str">
        <f>G4</f>
        <v>令和５年
上半期</v>
      </c>
      <c r="H44" s="169" t="str">
        <f>H4</f>
        <v>令和６年
上半期</v>
      </c>
      <c r="I44" s="169" t="s">
        <v>57</v>
      </c>
      <c r="J44" s="169" t="s">
        <v>0</v>
      </c>
    </row>
    <row r="45" spans="1:10" ht="17.25" customHeight="1" thickBot="1" x14ac:dyDescent="0.25">
      <c r="B45" s="181"/>
      <c r="C45" s="182"/>
      <c r="D45" s="184"/>
      <c r="E45" s="170"/>
      <c r="F45" s="186"/>
      <c r="G45" s="184"/>
      <c r="H45" s="170"/>
      <c r="I45" s="170"/>
      <c r="J45" s="170"/>
    </row>
    <row r="46" spans="1:10" ht="17.25" customHeight="1" thickTop="1" x14ac:dyDescent="0.2">
      <c r="B46" s="233" t="s">
        <v>9</v>
      </c>
      <c r="C46" s="163"/>
      <c r="D46" s="19">
        <v>174</v>
      </c>
      <c r="E46" s="20">
        <v>280</v>
      </c>
      <c r="F46" s="101">
        <v>230</v>
      </c>
      <c r="G46" s="19">
        <v>114</v>
      </c>
      <c r="H46" s="20">
        <v>130</v>
      </c>
      <c r="I46" s="21">
        <f>H46/G46</f>
        <v>1.1403508771929824</v>
      </c>
      <c r="J46" s="22">
        <f>H46/($H$46+$H$48+$H$50+$H$52+$H$54+$H$56+$H$58+$H$60+$H$62)</f>
        <v>7.0902645214071447E-3</v>
      </c>
    </row>
    <row r="47" spans="1:10" ht="17.25" customHeight="1" x14ac:dyDescent="0.2">
      <c r="B47" s="188"/>
      <c r="C47" s="189"/>
      <c r="D47" s="23">
        <v>27429</v>
      </c>
      <c r="E47" s="24">
        <v>34631</v>
      </c>
      <c r="F47" s="102">
        <v>34127</v>
      </c>
      <c r="G47" s="23">
        <v>8288</v>
      </c>
      <c r="H47" s="24">
        <v>230561</v>
      </c>
      <c r="I47" s="25">
        <f>H47/G47</f>
        <v>27.818653474903474</v>
      </c>
      <c r="J47" s="26">
        <f>H47/$H$75</f>
        <v>0.31603223361282107</v>
      </c>
    </row>
    <row r="48" spans="1:10" ht="17.25" customHeight="1" x14ac:dyDescent="0.2">
      <c r="B48" s="191" t="s">
        <v>10</v>
      </c>
      <c r="C48" s="180"/>
      <c r="D48" s="27">
        <v>0</v>
      </c>
      <c r="E48" s="28">
        <v>0</v>
      </c>
      <c r="F48" s="103">
        <v>0</v>
      </c>
      <c r="G48" s="27">
        <v>0</v>
      </c>
      <c r="H48" s="28">
        <v>0</v>
      </c>
      <c r="I48" s="29" t="s">
        <v>55</v>
      </c>
      <c r="J48" s="30" t="s">
        <v>55</v>
      </c>
    </row>
    <row r="49" spans="2:10" ht="17.25" customHeight="1" x14ac:dyDescent="0.2">
      <c r="B49" s="190"/>
      <c r="C49" s="165"/>
      <c r="D49" s="31">
        <v>0</v>
      </c>
      <c r="E49" s="32">
        <v>0</v>
      </c>
      <c r="F49" s="104">
        <v>0</v>
      </c>
      <c r="G49" s="31">
        <v>0</v>
      </c>
      <c r="H49" s="32">
        <v>0</v>
      </c>
      <c r="I49" s="33" t="s">
        <v>55</v>
      </c>
      <c r="J49" s="34" t="s">
        <v>55</v>
      </c>
    </row>
    <row r="50" spans="2:10" ht="17.25" customHeight="1" x14ac:dyDescent="0.2">
      <c r="B50" s="191" t="s">
        <v>11</v>
      </c>
      <c r="C50" s="180"/>
      <c r="D50" s="27">
        <v>302</v>
      </c>
      <c r="E50" s="28">
        <v>354</v>
      </c>
      <c r="F50" s="103">
        <v>348</v>
      </c>
      <c r="G50" s="27">
        <v>194</v>
      </c>
      <c r="H50" s="28">
        <v>186</v>
      </c>
      <c r="I50" s="29">
        <f t="shared" ref="I50:I55" si="5">H50/G50</f>
        <v>0.95876288659793818</v>
      </c>
      <c r="J50" s="30">
        <f>H50/($H$46+$H$48+$H$50+$H$52+$H$54+$H$56+$H$58+$H$60+$H$62)</f>
        <v>1.0144532315244068E-2</v>
      </c>
    </row>
    <row r="51" spans="2:10" ht="17.25" customHeight="1" x14ac:dyDescent="0.2">
      <c r="B51" s="190"/>
      <c r="C51" s="165"/>
      <c r="D51" s="31">
        <v>73953</v>
      </c>
      <c r="E51" s="32">
        <v>136148</v>
      </c>
      <c r="F51" s="104">
        <v>442073</v>
      </c>
      <c r="G51" s="31">
        <v>370763</v>
      </c>
      <c r="H51" s="32">
        <v>14119</v>
      </c>
      <c r="I51" s="33">
        <f t="shared" si="5"/>
        <v>3.8080930405676942E-2</v>
      </c>
      <c r="J51" s="34">
        <f>H51/$H$75</f>
        <v>1.9353052365228381E-2</v>
      </c>
    </row>
    <row r="52" spans="2:10" ht="17.25" customHeight="1" x14ac:dyDescent="0.2">
      <c r="B52" s="191" t="s">
        <v>12</v>
      </c>
      <c r="C52" s="180"/>
      <c r="D52" s="27">
        <v>27424</v>
      </c>
      <c r="E52" s="28">
        <v>25705</v>
      </c>
      <c r="F52" s="103">
        <v>30448</v>
      </c>
      <c r="G52" s="27">
        <v>15047</v>
      </c>
      <c r="H52" s="154">
        <v>17334</v>
      </c>
      <c r="I52" s="29">
        <f t="shared" si="5"/>
        <v>1.1519904299860437</v>
      </c>
      <c r="J52" s="30">
        <f>H52/($H$46+$H$48+$H$50+$H$52+$H$54+$H$56+$H$58+$H$60+$H$62)</f>
        <v>0.94540496318516498</v>
      </c>
    </row>
    <row r="53" spans="2:10" ht="17.25" customHeight="1" x14ac:dyDescent="0.2">
      <c r="B53" s="190"/>
      <c r="C53" s="165"/>
      <c r="D53" s="31">
        <v>621684</v>
      </c>
      <c r="E53" s="32">
        <v>548972</v>
      </c>
      <c r="F53" s="104">
        <v>500824</v>
      </c>
      <c r="G53" s="31">
        <v>270170</v>
      </c>
      <c r="H53" s="155">
        <v>258527</v>
      </c>
      <c r="I53" s="33">
        <f t="shared" si="5"/>
        <v>0.95690491172224901</v>
      </c>
      <c r="J53" s="34">
        <f>H53/$H$75</f>
        <v>0.35436550526421118</v>
      </c>
    </row>
    <row r="54" spans="2:10" ht="17.25" customHeight="1" x14ac:dyDescent="0.2">
      <c r="B54" s="191" t="s">
        <v>13</v>
      </c>
      <c r="C54" s="180"/>
      <c r="D54" s="27">
        <v>674</v>
      </c>
      <c r="E54" s="28">
        <v>841</v>
      </c>
      <c r="F54" s="103">
        <v>863</v>
      </c>
      <c r="G54" s="27">
        <v>376</v>
      </c>
      <c r="H54" s="28">
        <v>685</v>
      </c>
      <c r="I54" s="29">
        <f t="shared" si="5"/>
        <v>1.821808510638298</v>
      </c>
      <c r="J54" s="30">
        <f>H54/($H$46+$H$48+$H$50+$H$52+$H$54+$H$56+$H$58+$H$60+$H$62)</f>
        <v>3.7360239978183801E-2</v>
      </c>
    </row>
    <row r="55" spans="2:10" ht="17.25" customHeight="1" x14ac:dyDescent="0.2">
      <c r="B55" s="190"/>
      <c r="C55" s="165"/>
      <c r="D55" s="31">
        <v>96345</v>
      </c>
      <c r="E55" s="32">
        <v>162896</v>
      </c>
      <c r="F55" s="104">
        <v>79221</v>
      </c>
      <c r="G55" s="31">
        <v>41378</v>
      </c>
      <c r="H55" s="32">
        <v>226342</v>
      </c>
      <c r="I55" s="33">
        <f t="shared" si="5"/>
        <v>5.4701048866547444</v>
      </c>
      <c r="J55" s="34">
        <f>H55/$H$75</f>
        <v>0.31024920875773937</v>
      </c>
    </row>
    <row r="56" spans="2:10" ht="17.25" customHeight="1" x14ac:dyDescent="0.2">
      <c r="B56" s="191" t="s">
        <v>14</v>
      </c>
      <c r="C56" s="180"/>
      <c r="D56" s="27">
        <v>0</v>
      </c>
      <c r="E56" s="28">
        <v>0</v>
      </c>
      <c r="F56" s="103">
        <v>0</v>
      </c>
      <c r="G56" s="27">
        <v>0</v>
      </c>
      <c r="H56" s="28">
        <v>0</v>
      </c>
      <c r="I56" s="29" t="s">
        <v>55</v>
      </c>
      <c r="J56" s="30" t="s">
        <v>40</v>
      </c>
    </row>
    <row r="57" spans="2:10" ht="17.25" customHeight="1" x14ac:dyDescent="0.2">
      <c r="B57" s="190"/>
      <c r="C57" s="165"/>
      <c r="D57" s="31">
        <v>0</v>
      </c>
      <c r="E57" s="32">
        <v>0</v>
      </c>
      <c r="F57" s="104">
        <v>0</v>
      </c>
      <c r="G57" s="31">
        <v>0</v>
      </c>
      <c r="H57" s="32">
        <v>0</v>
      </c>
      <c r="I57" s="33" t="s">
        <v>55</v>
      </c>
      <c r="J57" s="34" t="s">
        <v>40</v>
      </c>
    </row>
    <row r="58" spans="2:10" ht="17.25" customHeight="1" x14ac:dyDescent="0.2">
      <c r="B58" s="191" t="s">
        <v>15</v>
      </c>
      <c r="C58" s="180"/>
      <c r="D58" s="27">
        <v>0</v>
      </c>
      <c r="E58" s="28">
        <v>0</v>
      </c>
      <c r="F58" s="103">
        <v>0</v>
      </c>
      <c r="G58" s="27">
        <v>0</v>
      </c>
      <c r="H58" s="28">
        <v>0</v>
      </c>
      <c r="I58" s="29" t="s">
        <v>55</v>
      </c>
      <c r="J58" s="30" t="s">
        <v>40</v>
      </c>
    </row>
    <row r="59" spans="2:10" ht="17.25" customHeight="1" x14ac:dyDescent="0.2">
      <c r="B59" s="190"/>
      <c r="C59" s="165"/>
      <c r="D59" s="31">
        <v>0</v>
      </c>
      <c r="E59" s="32">
        <v>0</v>
      </c>
      <c r="F59" s="104">
        <v>0</v>
      </c>
      <c r="G59" s="31">
        <v>0</v>
      </c>
      <c r="H59" s="32">
        <v>0</v>
      </c>
      <c r="I59" s="33" t="s">
        <v>55</v>
      </c>
      <c r="J59" s="34" t="s">
        <v>40</v>
      </c>
    </row>
    <row r="60" spans="2:10" ht="18" customHeight="1" x14ac:dyDescent="0.2">
      <c r="B60" s="191" t="s">
        <v>16</v>
      </c>
      <c r="C60" s="180"/>
      <c r="D60" s="27">
        <v>0</v>
      </c>
      <c r="E60" s="28">
        <v>0</v>
      </c>
      <c r="F60" s="103">
        <v>0</v>
      </c>
      <c r="G60" s="27">
        <v>0</v>
      </c>
      <c r="H60" s="28">
        <v>0</v>
      </c>
      <c r="I60" s="29" t="s">
        <v>55</v>
      </c>
      <c r="J60" s="30" t="s">
        <v>40</v>
      </c>
    </row>
    <row r="61" spans="2:10" ht="17.25" customHeight="1" x14ac:dyDescent="0.2">
      <c r="B61" s="188"/>
      <c r="C61" s="189"/>
      <c r="D61" s="31">
        <v>0</v>
      </c>
      <c r="E61" s="32">
        <v>0</v>
      </c>
      <c r="F61" s="104">
        <v>0</v>
      </c>
      <c r="G61" s="31">
        <v>0</v>
      </c>
      <c r="H61" s="32">
        <v>0</v>
      </c>
      <c r="I61" s="33" t="s">
        <v>55</v>
      </c>
      <c r="J61" s="34" t="s">
        <v>40</v>
      </c>
    </row>
    <row r="62" spans="2:10" ht="17.25" customHeight="1" x14ac:dyDescent="0.2">
      <c r="B62" s="223" t="s">
        <v>17</v>
      </c>
      <c r="C62" s="224"/>
      <c r="D62" s="27">
        <f t="shared" ref="D62:H63" si="6">D64+D66+D68+D70+D72</f>
        <v>0</v>
      </c>
      <c r="E62" s="28">
        <f t="shared" si="6"/>
        <v>0</v>
      </c>
      <c r="F62" s="103">
        <f t="shared" si="6"/>
        <v>0</v>
      </c>
      <c r="G62" s="27">
        <f t="shared" si="6"/>
        <v>0</v>
      </c>
      <c r="H62" s="28">
        <f t="shared" si="6"/>
        <v>0</v>
      </c>
      <c r="I62" s="29" t="s">
        <v>55</v>
      </c>
      <c r="J62" s="30" t="s">
        <v>40</v>
      </c>
    </row>
    <row r="63" spans="2:10" ht="17.25" customHeight="1" x14ac:dyDescent="0.2">
      <c r="B63" s="225" t="s">
        <v>18</v>
      </c>
      <c r="C63" s="226"/>
      <c r="D63" s="31">
        <f t="shared" si="6"/>
        <v>0</v>
      </c>
      <c r="E63" s="32">
        <f t="shared" si="6"/>
        <v>0</v>
      </c>
      <c r="F63" s="104">
        <f t="shared" si="6"/>
        <v>0</v>
      </c>
      <c r="G63" s="31">
        <f t="shared" si="6"/>
        <v>0</v>
      </c>
      <c r="H63" s="32">
        <f t="shared" si="6"/>
        <v>0</v>
      </c>
      <c r="I63" s="33" t="s">
        <v>55</v>
      </c>
      <c r="J63" s="34" t="s">
        <v>40</v>
      </c>
    </row>
    <row r="64" spans="2:10" ht="17.25" customHeight="1" x14ac:dyDescent="0.2">
      <c r="B64" s="227"/>
      <c r="C64" s="119" t="s">
        <v>19</v>
      </c>
      <c r="D64" s="27">
        <v>0</v>
      </c>
      <c r="E64" s="28">
        <v>0</v>
      </c>
      <c r="F64" s="103">
        <v>0</v>
      </c>
      <c r="G64" s="27">
        <v>0</v>
      </c>
      <c r="H64" s="28">
        <v>0</v>
      </c>
      <c r="I64" s="29" t="s">
        <v>55</v>
      </c>
      <c r="J64" s="30" t="s">
        <v>40</v>
      </c>
    </row>
    <row r="65" spans="1:10" ht="17.25" customHeight="1" x14ac:dyDescent="0.2">
      <c r="B65" s="227"/>
      <c r="C65" s="35" t="s">
        <v>20</v>
      </c>
      <c r="D65" s="31">
        <v>0</v>
      </c>
      <c r="E65" s="32">
        <v>0</v>
      </c>
      <c r="F65" s="104">
        <v>0</v>
      </c>
      <c r="G65" s="31">
        <v>0</v>
      </c>
      <c r="H65" s="32">
        <v>0</v>
      </c>
      <c r="I65" s="33" t="s">
        <v>55</v>
      </c>
      <c r="J65" s="34" t="s">
        <v>40</v>
      </c>
    </row>
    <row r="66" spans="1:10" ht="17.25" customHeight="1" x14ac:dyDescent="0.2">
      <c r="B66" s="227"/>
      <c r="C66" s="119" t="s">
        <v>21</v>
      </c>
      <c r="D66" s="27">
        <v>0</v>
      </c>
      <c r="E66" s="28">
        <v>0</v>
      </c>
      <c r="F66" s="103">
        <v>0</v>
      </c>
      <c r="G66" s="27">
        <v>0</v>
      </c>
      <c r="H66" s="28">
        <v>0</v>
      </c>
      <c r="I66" s="29" t="s">
        <v>55</v>
      </c>
      <c r="J66" s="30" t="s">
        <v>40</v>
      </c>
    </row>
    <row r="67" spans="1:10" ht="17.25" customHeight="1" x14ac:dyDescent="0.2">
      <c r="B67" s="227"/>
      <c r="C67" s="35" t="s">
        <v>22</v>
      </c>
      <c r="D67" s="31">
        <v>0</v>
      </c>
      <c r="E67" s="32">
        <v>0</v>
      </c>
      <c r="F67" s="104">
        <v>0</v>
      </c>
      <c r="G67" s="31">
        <v>0</v>
      </c>
      <c r="H67" s="32">
        <v>0</v>
      </c>
      <c r="I67" s="33" t="s">
        <v>55</v>
      </c>
      <c r="J67" s="34" t="s">
        <v>40</v>
      </c>
    </row>
    <row r="68" spans="1:10" ht="17.25" customHeight="1" x14ac:dyDescent="0.2">
      <c r="B68" s="227"/>
      <c r="C68" s="229" t="s">
        <v>23</v>
      </c>
      <c r="D68" s="27">
        <v>0</v>
      </c>
      <c r="E68" s="28">
        <v>0</v>
      </c>
      <c r="F68" s="103">
        <v>0</v>
      </c>
      <c r="G68" s="27">
        <v>0</v>
      </c>
      <c r="H68" s="28">
        <v>0</v>
      </c>
      <c r="I68" s="29" t="s">
        <v>55</v>
      </c>
      <c r="J68" s="30" t="s">
        <v>40</v>
      </c>
    </row>
    <row r="69" spans="1:10" ht="17.25" customHeight="1" x14ac:dyDescent="0.2">
      <c r="B69" s="227"/>
      <c r="C69" s="230"/>
      <c r="D69" s="31">
        <v>0</v>
      </c>
      <c r="E69" s="32">
        <v>0</v>
      </c>
      <c r="F69" s="104">
        <v>0</v>
      </c>
      <c r="G69" s="31">
        <v>0</v>
      </c>
      <c r="H69" s="32">
        <v>0</v>
      </c>
      <c r="I69" s="33" t="s">
        <v>55</v>
      </c>
      <c r="J69" s="34" t="s">
        <v>40</v>
      </c>
    </row>
    <row r="70" spans="1:10" ht="17.25" customHeight="1" x14ac:dyDescent="0.2">
      <c r="B70" s="227"/>
      <c r="C70" s="119" t="s">
        <v>24</v>
      </c>
      <c r="D70" s="27">
        <v>0</v>
      </c>
      <c r="E70" s="28">
        <v>0</v>
      </c>
      <c r="F70" s="103">
        <v>0</v>
      </c>
      <c r="G70" s="27">
        <v>0</v>
      </c>
      <c r="H70" s="28">
        <v>0</v>
      </c>
      <c r="I70" s="29" t="s">
        <v>55</v>
      </c>
      <c r="J70" s="30" t="s">
        <v>40</v>
      </c>
    </row>
    <row r="71" spans="1:10" ht="17.25" customHeight="1" x14ac:dyDescent="0.2">
      <c r="B71" s="227"/>
      <c r="C71" s="35" t="s">
        <v>25</v>
      </c>
      <c r="D71" s="31">
        <v>0</v>
      </c>
      <c r="E71" s="32">
        <v>0</v>
      </c>
      <c r="F71" s="104">
        <v>0</v>
      </c>
      <c r="G71" s="31">
        <v>0</v>
      </c>
      <c r="H71" s="32">
        <v>0</v>
      </c>
      <c r="I71" s="33" t="s">
        <v>55</v>
      </c>
      <c r="J71" s="34" t="s">
        <v>40</v>
      </c>
    </row>
    <row r="72" spans="1:10" ht="17.25" customHeight="1" x14ac:dyDescent="0.2">
      <c r="B72" s="227"/>
      <c r="C72" s="94" t="s">
        <v>26</v>
      </c>
      <c r="D72" s="27">
        <v>0</v>
      </c>
      <c r="E72" s="28">
        <v>0</v>
      </c>
      <c r="F72" s="103">
        <v>0</v>
      </c>
      <c r="G72" s="27">
        <v>0</v>
      </c>
      <c r="H72" s="28">
        <v>0</v>
      </c>
      <c r="I72" s="29" t="s">
        <v>55</v>
      </c>
      <c r="J72" s="30" t="s">
        <v>40</v>
      </c>
    </row>
    <row r="73" spans="1:10" ht="17.25" customHeight="1" thickBot="1" x14ac:dyDescent="0.25">
      <c r="B73" s="228"/>
      <c r="C73" s="93" t="s">
        <v>27</v>
      </c>
      <c r="D73" s="91">
        <v>0</v>
      </c>
      <c r="E73" s="87">
        <v>0</v>
      </c>
      <c r="F73" s="105">
        <v>0</v>
      </c>
      <c r="G73" s="91">
        <v>0</v>
      </c>
      <c r="H73" s="87">
        <v>0</v>
      </c>
      <c r="I73" s="88" t="s">
        <v>55</v>
      </c>
      <c r="J73" s="92" t="s">
        <v>40</v>
      </c>
    </row>
    <row r="74" spans="1:10" ht="17.25" customHeight="1" thickTop="1" x14ac:dyDescent="0.2">
      <c r="B74" s="163" t="s">
        <v>35</v>
      </c>
      <c r="C74" s="231"/>
      <c r="D74" s="68">
        <v>28270</v>
      </c>
      <c r="E74" s="69">
        <v>26942</v>
      </c>
      <c r="F74" s="106">
        <v>31666</v>
      </c>
      <c r="G74" s="68">
        <v>15616</v>
      </c>
      <c r="H74" s="156">
        <v>18153</v>
      </c>
      <c r="I74" s="70">
        <f>H74/G74</f>
        <v>1.1624615778688525</v>
      </c>
      <c r="J74" s="71">
        <v>1</v>
      </c>
    </row>
    <row r="75" spans="1:10" ht="17.25" customHeight="1" x14ac:dyDescent="0.2">
      <c r="B75" s="165"/>
      <c r="C75" s="232"/>
      <c r="D75" s="31">
        <f>D47+D49+D51+D53+D55+D57+D59+D61+D63</f>
        <v>819411</v>
      </c>
      <c r="E75" s="32">
        <f>E47+E49+E51+E53+E55+E57+E59+E61+E63</f>
        <v>882647</v>
      </c>
      <c r="F75" s="104">
        <f>F47+F49+F51+F53+F55+F57+F59+F61+F63</f>
        <v>1056245</v>
      </c>
      <c r="G75" s="31">
        <f>G47+G49+G51+G53+G55+G57+G59+G61+G63</f>
        <v>690599</v>
      </c>
      <c r="H75" s="155">
        <f>H47+H49+H51+H53+H55+H57+H59+H61+H63</f>
        <v>729549</v>
      </c>
      <c r="I75" s="33">
        <f>H75/G75</f>
        <v>1.0564003133511632</v>
      </c>
      <c r="J75" s="34">
        <v>1</v>
      </c>
    </row>
    <row r="76" spans="1:10" x14ac:dyDescent="0.2">
      <c r="A76" s="1"/>
      <c r="B76" s="40"/>
      <c r="C76" s="40"/>
      <c r="D76" s="40"/>
      <c r="E76" s="40"/>
      <c r="F76" s="40"/>
      <c r="G76" s="40"/>
      <c r="H76" s="40"/>
      <c r="I76" s="40"/>
      <c r="J76" s="41"/>
    </row>
    <row r="77" spans="1:10" ht="12.75" customHeight="1" x14ac:dyDescent="0.2">
      <c r="A77" s="1"/>
      <c r="B77" s="42"/>
      <c r="C77" s="43"/>
      <c r="D77" s="43"/>
      <c r="E77" s="43"/>
      <c r="F77" s="43"/>
      <c r="G77" s="43"/>
      <c r="H77" s="43"/>
      <c r="I77" s="43"/>
      <c r="J77" s="1"/>
    </row>
    <row r="78" spans="1:10" ht="12.75" customHeight="1" x14ac:dyDescent="0.2">
      <c r="A78" s="1"/>
      <c r="B78" s="42"/>
      <c r="C78" s="43"/>
      <c r="D78" s="43"/>
      <c r="E78" s="43"/>
      <c r="F78" s="43"/>
      <c r="G78" s="43"/>
      <c r="H78" s="43"/>
      <c r="I78" s="43"/>
      <c r="J78" s="1"/>
    </row>
    <row r="79" spans="1:10" ht="12.75" customHeight="1" x14ac:dyDescent="0.2">
      <c r="A79" s="1"/>
      <c r="B79" s="42"/>
      <c r="C79" s="43"/>
      <c r="D79" s="43"/>
      <c r="E79" s="43"/>
      <c r="F79" s="43"/>
      <c r="G79" s="43"/>
      <c r="H79" s="43"/>
      <c r="I79" s="43"/>
      <c r="J79" s="1"/>
    </row>
    <row r="80" spans="1:10" ht="12.75" customHeight="1" x14ac:dyDescent="0.2">
      <c r="A80" s="1"/>
      <c r="B80" s="42"/>
      <c r="C80" s="43"/>
      <c r="D80" s="43"/>
      <c r="E80" s="43"/>
      <c r="F80" s="43"/>
      <c r="G80" s="43"/>
      <c r="H80" s="43"/>
      <c r="I80" s="43"/>
      <c r="J80" s="1"/>
    </row>
    <row r="81" spans="1:10" ht="12.75" customHeight="1" x14ac:dyDescent="0.2">
      <c r="A81" s="1"/>
      <c r="B81" s="42"/>
      <c r="C81" s="43"/>
      <c r="D81" s="43"/>
      <c r="E81" s="43"/>
      <c r="F81" s="43"/>
      <c r="G81" s="43"/>
      <c r="H81" s="43"/>
      <c r="I81" s="43"/>
      <c r="J81" s="1"/>
    </row>
    <row r="82" spans="1:10" ht="12.75" customHeight="1" x14ac:dyDescent="0.2">
      <c r="A82" s="1"/>
      <c r="B82" s="42"/>
      <c r="C82" s="43"/>
      <c r="D82" s="43"/>
      <c r="E82" s="43"/>
      <c r="F82" s="43"/>
      <c r="G82" s="43"/>
      <c r="H82" s="43"/>
      <c r="I82" s="43"/>
      <c r="J82" s="1"/>
    </row>
    <row r="83" spans="1:10" ht="12.75" customHeight="1" x14ac:dyDescent="0.2">
      <c r="A83" s="1"/>
      <c r="B83" s="42"/>
      <c r="C83" s="43"/>
      <c r="D83" s="43"/>
      <c r="E83" s="43"/>
      <c r="F83" s="43"/>
      <c r="G83" s="43"/>
      <c r="H83" s="43"/>
      <c r="I83" s="43"/>
      <c r="J83" s="1"/>
    </row>
    <row r="84" spans="1:10" ht="12.75" customHeight="1" x14ac:dyDescent="0.2">
      <c r="A84" s="1"/>
      <c r="B84" s="42"/>
      <c r="C84" s="43"/>
      <c r="D84" s="43"/>
      <c r="E84" s="43"/>
      <c r="F84" s="43"/>
      <c r="G84" s="43"/>
      <c r="H84" s="43"/>
      <c r="I84" s="43"/>
      <c r="J84" s="1"/>
    </row>
    <row r="85" spans="1:10" ht="12.75" customHeight="1" x14ac:dyDescent="0.2">
      <c r="A85" s="1"/>
      <c r="B85" s="42"/>
      <c r="C85" s="43"/>
      <c r="D85" s="43"/>
      <c r="E85" s="43"/>
      <c r="F85" s="43"/>
      <c r="G85" s="43"/>
      <c r="H85" s="43"/>
      <c r="I85" s="43"/>
      <c r="J85" s="1"/>
    </row>
    <row r="86" spans="1:10" ht="12.75" customHeight="1" x14ac:dyDescent="0.2">
      <c r="A86" s="1"/>
      <c r="B86" s="42"/>
      <c r="C86" s="43"/>
      <c r="D86" s="43"/>
      <c r="E86" s="43"/>
      <c r="F86" s="43"/>
      <c r="G86" s="43"/>
      <c r="H86" s="43"/>
      <c r="I86" s="43"/>
      <c r="J86" s="1"/>
    </row>
    <row r="87" spans="1:10" ht="12.75" customHeight="1" x14ac:dyDescent="0.2">
      <c r="A87" s="1"/>
      <c r="B87" s="42"/>
      <c r="C87" s="43"/>
      <c r="D87" s="43"/>
      <c r="E87" s="43"/>
      <c r="F87" s="43"/>
      <c r="G87" s="43"/>
      <c r="H87" s="43"/>
      <c r="I87" s="43"/>
      <c r="J87" s="1"/>
    </row>
    <row r="88" spans="1:10" ht="12.75" customHeight="1" x14ac:dyDescent="0.2">
      <c r="A88" s="1"/>
      <c r="B88" s="42"/>
      <c r="C88" s="43"/>
      <c r="D88" s="43"/>
      <c r="E88" s="43"/>
      <c r="F88" s="43"/>
      <c r="G88" s="43"/>
      <c r="H88" s="43"/>
      <c r="I88" s="43"/>
      <c r="J88" s="1"/>
    </row>
    <row r="89" spans="1:10" ht="12.75" customHeight="1" x14ac:dyDescent="0.2">
      <c r="A89" s="1"/>
      <c r="B89" s="42"/>
      <c r="C89" s="43"/>
      <c r="D89" s="43"/>
      <c r="E89" s="43"/>
      <c r="F89" s="43"/>
      <c r="G89" s="43"/>
      <c r="H89" s="43"/>
      <c r="I89" s="43"/>
      <c r="J89" s="1"/>
    </row>
    <row r="90" spans="1:10" ht="12.75" customHeight="1" x14ac:dyDescent="0.2">
      <c r="A90" s="1"/>
      <c r="B90" s="42"/>
      <c r="C90" s="43"/>
      <c r="D90" s="43"/>
      <c r="E90" s="43"/>
      <c r="F90" s="43"/>
      <c r="G90" s="43"/>
      <c r="H90" s="43"/>
      <c r="I90" s="43"/>
      <c r="J90" s="1"/>
    </row>
    <row r="91" spans="1:10" ht="12.75" customHeight="1" x14ac:dyDescent="0.2">
      <c r="A91" s="1"/>
      <c r="B91" s="42"/>
      <c r="C91" s="43"/>
      <c r="D91" s="43"/>
      <c r="E91" s="43"/>
      <c r="F91" s="43"/>
      <c r="G91" s="43"/>
      <c r="H91" s="43"/>
      <c r="I91" s="43"/>
      <c r="J91" s="1"/>
    </row>
    <row r="92" spans="1:10" ht="12.75" customHeight="1" x14ac:dyDescent="0.2">
      <c r="A92" s="1"/>
      <c r="B92" s="42"/>
      <c r="C92" s="43"/>
      <c r="D92" s="43"/>
      <c r="E92" s="43"/>
      <c r="F92" s="43"/>
      <c r="G92" s="43"/>
      <c r="H92" s="43"/>
      <c r="I92" s="43"/>
      <c r="J92" s="1"/>
    </row>
    <row r="93" spans="1:10" ht="12.75" customHeight="1" x14ac:dyDescent="0.2">
      <c r="A93" s="1"/>
      <c r="B93" s="42"/>
      <c r="C93" s="43"/>
      <c r="D93" s="43"/>
      <c r="E93" s="43"/>
      <c r="F93" s="43"/>
      <c r="G93" s="43"/>
      <c r="H93" s="43"/>
      <c r="I93" s="43"/>
      <c r="J93" s="1"/>
    </row>
    <row r="94" spans="1:10" ht="29.25" customHeight="1" x14ac:dyDescent="0.2">
      <c r="A94" s="1"/>
      <c r="B94" s="42"/>
      <c r="C94" s="43"/>
      <c r="D94" s="43"/>
      <c r="E94" s="43"/>
      <c r="F94" s="43"/>
      <c r="G94" s="43"/>
      <c r="H94" s="43"/>
      <c r="I94" s="43"/>
      <c r="J94" s="1"/>
    </row>
    <row r="95" spans="1:10" s="2" customFormat="1" ht="54" customHeight="1" x14ac:dyDescent="0.2">
      <c r="B95" s="16" t="s">
        <v>28</v>
      </c>
    </row>
    <row r="96" spans="1:10" ht="22.5" customHeight="1" x14ac:dyDescent="0.2">
      <c r="B96" s="210"/>
      <c r="C96" s="211"/>
      <c r="D96" s="183" t="str">
        <f>D4</f>
        <v>令和３年</v>
      </c>
      <c r="E96" s="221" t="str">
        <f>E4</f>
        <v>令和４年</v>
      </c>
      <c r="F96" s="185" t="str">
        <f>F4</f>
        <v>令和５年</v>
      </c>
      <c r="G96" s="183" t="str">
        <f>G4</f>
        <v>令和５年
上半期</v>
      </c>
      <c r="H96" s="169" t="str">
        <f>H4</f>
        <v>令和６年
上半期</v>
      </c>
      <c r="I96" s="169" t="s">
        <v>57</v>
      </c>
      <c r="J96" s="169" t="s">
        <v>0</v>
      </c>
    </row>
    <row r="97" spans="2:10" ht="23.25" customHeight="1" thickBot="1" x14ac:dyDescent="0.25">
      <c r="B97" s="212"/>
      <c r="C97" s="213"/>
      <c r="D97" s="220"/>
      <c r="E97" s="222"/>
      <c r="F97" s="186"/>
      <c r="G97" s="184"/>
      <c r="H97" s="187"/>
      <c r="I97" s="170"/>
      <c r="J97" s="170"/>
    </row>
    <row r="98" spans="2:10" ht="38.25" customHeight="1" thickTop="1" x14ac:dyDescent="0.2">
      <c r="B98" s="214" t="s">
        <v>41</v>
      </c>
      <c r="C98" s="215"/>
      <c r="D98" s="8">
        <v>9088</v>
      </c>
      <c r="E98" s="122">
        <v>6963</v>
      </c>
      <c r="F98" s="137">
        <v>10401</v>
      </c>
      <c r="G98" s="8">
        <v>5051</v>
      </c>
      <c r="H98" s="141">
        <v>6630</v>
      </c>
      <c r="I98" s="128">
        <f>H98/G98</f>
        <v>1.3126113640863195</v>
      </c>
      <c r="J98" s="128">
        <f>H98/SUM($H$98:$H$113)</f>
        <v>0.31981091119579375</v>
      </c>
    </row>
    <row r="99" spans="2:10" ht="38.25" customHeight="1" x14ac:dyDescent="0.2">
      <c r="B99" s="165" t="s">
        <v>39</v>
      </c>
      <c r="C99" s="166"/>
      <c r="D99" s="10">
        <v>9570</v>
      </c>
      <c r="E99" s="123">
        <v>9045</v>
      </c>
      <c r="F99" s="139">
        <v>9028</v>
      </c>
      <c r="G99" s="10">
        <v>4308</v>
      </c>
      <c r="H99" s="145">
        <v>4166</v>
      </c>
      <c r="I99" s="129">
        <f>H99/G99</f>
        <v>0.96703806870937792</v>
      </c>
      <c r="J99" s="128">
        <f>H99/SUM($H$98:$H$113)</f>
        <v>0.200955091409001</v>
      </c>
    </row>
    <row r="100" spans="2:10" ht="38.25" customHeight="1" x14ac:dyDescent="0.2">
      <c r="B100" s="214" t="s">
        <v>85</v>
      </c>
      <c r="C100" s="215"/>
      <c r="D100" s="8">
        <v>3934</v>
      </c>
      <c r="E100" s="122">
        <v>4275</v>
      </c>
      <c r="F100" s="137">
        <v>4448</v>
      </c>
      <c r="G100" s="8">
        <v>1938</v>
      </c>
      <c r="H100" s="141">
        <v>2302</v>
      </c>
      <c r="I100" s="128">
        <f>H100/G100</f>
        <v>1.1878224974200207</v>
      </c>
      <c r="J100" s="128">
        <f t="shared" ref="J100:J113" si="7">H100/SUM($H$98:$H$113)</f>
        <v>0.11104143553132989</v>
      </c>
    </row>
    <row r="101" spans="2:10" ht="38.25" customHeight="1" x14ac:dyDescent="0.2">
      <c r="B101" s="214" t="s">
        <v>92</v>
      </c>
      <c r="C101" s="215"/>
      <c r="D101" s="8">
        <v>942</v>
      </c>
      <c r="E101" s="122">
        <v>1216</v>
      </c>
      <c r="F101" s="137">
        <v>1375</v>
      </c>
      <c r="G101" s="8">
        <v>569</v>
      </c>
      <c r="H101" s="141">
        <v>1290</v>
      </c>
      <c r="I101" s="128">
        <f>H101/G101</f>
        <v>2.26713532513181</v>
      </c>
      <c r="J101" s="128">
        <f t="shared" si="7"/>
        <v>6.2225652404611455E-2</v>
      </c>
    </row>
    <row r="102" spans="2:10" ht="38.25" customHeight="1" x14ac:dyDescent="0.2">
      <c r="B102" s="214" t="s">
        <v>44</v>
      </c>
      <c r="C102" s="215"/>
      <c r="D102" s="8">
        <v>1672</v>
      </c>
      <c r="E102" s="122">
        <v>2362</v>
      </c>
      <c r="F102" s="137">
        <v>1703</v>
      </c>
      <c r="G102" s="8">
        <v>596</v>
      </c>
      <c r="H102" s="141">
        <v>1012</v>
      </c>
      <c r="I102" s="128">
        <f t="shared" ref="I102:I113" si="8">H102/G102</f>
        <v>1.6979865771812082</v>
      </c>
      <c r="J102" s="128">
        <f t="shared" si="7"/>
        <v>4.8815783126718443E-2</v>
      </c>
    </row>
    <row r="103" spans="2:10" ht="38.25" customHeight="1" x14ac:dyDescent="0.2">
      <c r="B103" s="214" t="s">
        <v>86</v>
      </c>
      <c r="C103" s="215"/>
      <c r="D103" s="8">
        <v>1656</v>
      </c>
      <c r="E103" s="122">
        <v>2413</v>
      </c>
      <c r="F103" s="137">
        <v>3373</v>
      </c>
      <c r="G103" s="8">
        <v>2618</v>
      </c>
      <c r="H103" s="141">
        <v>952</v>
      </c>
      <c r="I103" s="128">
        <f>H103/G103</f>
        <v>0.36363636363636365</v>
      </c>
      <c r="J103" s="128">
        <f t="shared" si="7"/>
        <v>4.5921566735806281E-2</v>
      </c>
    </row>
    <row r="104" spans="2:10" ht="38.25" customHeight="1" x14ac:dyDescent="0.2">
      <c r="B104" s="214" t="s">
        <v>91</v>
      </c>
      <c r="C104" s="215"/>
      <c r="D104" s="8">
        <v>232</v>
      </c>
      <c r="E104" s="122">
        <v>265</v>
      </c>
      <c r="F104" s="137">
        <v>829</v>
      </c>
      <c r="G104" s="8">
        <v>288</v>
      </c>
      <c r="H104" s="141">
        <v>765</v>
      </c>
      <c r="I104" s="128">
        <f t="shared" si="8"/>
        <v>2.65625</v>
      </c>
      <c r="J104" s="128">
        <f t="shared" si="7"/>
        <v>3.6901258984130048E-2</v>
      </c>
    </row>
    <row r="105" spans="2:10" ht="38.25" customHeight="1" x14ac:dyDescent="0.2">
      <c r="B105" s="214" t="s">
        <v>87</v>
      </c>
      <c r="C105" s="215"/>
      <c r="D105" s="130">
        <v>1348</v>
      </c>
      <c r="E105" s="131">
        <v>1201</v>
      </c>
      <c r="F105" s="137">
        <v>1117</v>
      </c>
      <c r="G105" s="130">
        <v>589</v>
      </c>
      <c r="H105" s="141">
        <v>570</v>
      </c>
      <c r="I105" s="128">
        <f>H105/G105</f>
        <v>0.967741935483871</v>
      </c>
      <c r="J105" s="128">
        <f t="shared" si="7"/>
        <v>2.7495055713665523E-2</v>
      </c>
    </row>
    <row r="106" spans="2:10" ht="38.25" customHeight="1" x14ac:dyDescent="0.2">
      <c r="B106" s="214" t="s">
        <v>88</v>
      </c>
      <c r="C106" s="215"/>
      <c r="D106" s="130">
        <v>195</v>
      </c>
      <c r="E106" s="131">
        <v>372</v>
      </c>
      <c r="F106" s="137">
        <v>695</v>
      </c>
      <c r="G106" s="130">
        <v>319</v>
      </c>
      <c r="H106" s="141">
        <v>525</v>
      </c>
      <c r="I106" s="128">
        <f>H106/G106</f>
        <v>1.6457680250783699</v>
      </c>
      <c r="J106" s="128">
        <f t="shared" si="7"/>
        <v>2.5324393420481404E-2</v>
      </c>
    </row>
    <row r="107" spans="2:10" ht="38.25" customHeight="1" x14ac:dyDescent="0.2">
      <c r="B107" s="214" t="s">
        <v>93</v>
      </c>
      <c r="C107" s="215"/>
      <c r="D107" s="8">
        <v>862</v>
      </c>
      <c r="E107" s="122">
        <v>225</v>
      </c>
      <c r="F107" s="137">
        <v>238</v>
      </c>
      <c r="G107" s="8">
        <v>80</v>
      </c>
      <c r="H107" s="141">
        <v>483</v>
      </c>
      <c r="I107" s="128">
        <f>H107/G107</f>
        <v>6.0374999999999996</v>
      </c>
      <c r="J107" s="128">
        <f t="shared" si="7"/>
        <v>2.3298441946842892E-2</v>
      </c>
    </row>
    <row r="108" spans="2:10" ht="38.25" customHeight="1" x14ac:dyDescent="0.2">
      <c r="B108" s="214" t="s">
        <v>42</v>
      </c>
      <c r="C108" s="215"/>
      <c r="D108" s="8">
        <v>606</v>
      </c>
      <c r="E108" s="122">
        <v>520</v>
      </c>
      <c r="F108" s="137">
        <v>486</v>
      </c>
      <c r="G108" s="8">
        <v>227</v>
      </c>
      <c r="H108" s="141">
        <v>292</v>
      </c>
      <c r="I108" s="128">
        <f t="shared" si="8"/>
        <v>1.2863436123348018</v>
      </c>
      <c r="J108" s="128">
        <f t="shared" si="7"/>
        <v>1.4085186435772515E-2</v>
      </c>
    </row>
    <row r="109" spans="2:10" ht="38.25" customHeight="1" x14ac:dyDescent="0.2">
      <c r="B109" s="214" t="s">
        <v>45</v>
      </c>
      <c r="C109" s="215"/>
      <c r="D109" s="8">
        <v>326</v>
      </c>
      <c r="E109" s="122">
        <v>576</v>
      </c>
      <c r="F109" s="137">
        <v>468</v>
      </c>
      <c r="G109" s="8">
        <v>236</v>
      </c>
      <c r="H109" s="141">
        <v>214</v>
      </c>
      <c r="I109" s="128">
        <f>H109/G109</f>
        <v>0.90677966101694918</v>
      </c>
      <c r="J109" s="128">
        <f t="shared" si="7"/>
        <v>1.0322705127586707E-2</v>
      </c>
    </row>
    <row r="110" spans="2:10" ht="38.25" customHeight="1" x14ac:dyDescent="0.2">
      <c r="B110" s="214" t="s">
        <v>94</v>
      </c>
      <c r="C110" s="215"/>
      <c r="D110" s="130">
        <v>200</v>
      </c>
      <c r="E110" s="131">
        <v>131</v>
      </c>
      <c r="F110" s="137">
        <v>248</v>
      </c>
      <c r="G110" s="130">
        <v>71</v>
      </c>
      <c r="H110" s="141">
        <v>175</v>
      </c>
      <c r="I110" s="128">
        <f>H110/G110</f>
        <v>2.464788732394366</v>
      </c>
      <c r="J110" s="128">
        <f t="shared" si="7"/>
        <v>8.4414644734938024E-3</v>
      </c>
    </row>
    <row r="111" spans="2:10" ht="38.25" customHeight="1" x14ac:dyDescent="0.2">
      <c r="B111" s="214" t="s">
        <v>90</v>
      </c>
      <c r="C111" s="215"/>
      <c r="D111" s="130">
        <v>472</v>
      </c>
      <c r="E111" s="131">
        <v>453</v>
      </c>
      <c r="F111" s="137">
        <v>351</v>
      </c>
      <c r="G111" s="130">
        <v>176</v>
      </c>
      <c r="H111" s="141">
        <v>148</v>
      </c>
      <c r="I111" s="128">
        <f>H111/G111</f>
        <v>0.84090909090909094</v>
      </c>
      <c r="J111" s="128">
        <f t="shared" si="7"/>
        <v>7.1390670975833292E-3</v>
      </c>
    </row>
    <row r="112" spans="2:10" ht="38.25" customHeight="1" x14ac:dyDescent="0.2">
      <c r="B112" s="214" t="s">
        <v>89</v>
      </c>
      <c r="C112" s="215"/>
      <c r="D112" s="130">
        <v>166</v>
      </c>
      <c r="E112" s="131">
        <v>190</v>
      </c>
      <c r="F112" s="137">
        <v>170</v>
      </c>
      <c r="G112" s="130">
        <v>81</v>
      </c>
      <c r="H112" s="151">
        <v>127</v>
      </c>
      <c r="I112" s="128">
        <f t="shared" si="8"/>
        <v>1.5679012345679013</v>
      </c>
      <c r="J112" s="128">
        <f t="shared" si="7"/>
        <v>6.1260913607640733E-3</v>
      </c>
    </row>
    <row r="113" spans="1:10" ht="38.25" customHeight="1" thickBot="1" x14ac:dyDescent="0.25">
      <c r="B113" s="216" t="s">
        <v>29</v>
      </c>
      <c r="C113" s="217"/>
      <c r="D113" s="12">
        <v>1928</v>
      </c>
      <c r="E113" s="124">
        <v>1933</v>
      </c>
      <c r="F113" s="138">
        <v>1844</v>
      </c>
      <c r="G113" s="12">
        <v>895</v>
      </c>
      <c r="H113" s="157">
        <v>1080</v>
      </c>
      <c r="I113" s="132">
        <f t="shared" si="8"/>
        <v>1.2067039106145252</v>
      </c>
      <c r="J113" s="132">
        <f t="shared" si="7"/>
        <v>5.2095895036418892E-2</v>
      </c>
    </row>
    <row r="114" spans="1:10" ht="38.25" customHeight="1" thickTop="1" x14ac:dyDescent="0.2">
      <c r="B114" s="165" t="s">
        <v>6</v>
      </c>
      <c r="C114" s="166"/>
      <c r="D114" s="10">
        <v>28270</v>
      </c>
      <c r="E114" s="123">
        <v>26942</v>
      </c>
      <c r="F114" s="139">
        <v>31666</v>
      </c>
      <c r="G114" s="10">
        <v>15616</v>
      </c>
      <c r="H114" s="153">
        <v>18153</v>
      </c>
      <c r="I114" s="129">
        <f>H114/G114</f>
        <v>1.1624615778688525</v>
      </c>
      <c r="J114" s="133">
        <f>H114/$H$114</f>
        <v>1</v>
      </c>
    </row>
    <row r="115" spans="1:10" ht="13.5" x14ac:dyDescent="0.2">
      <c r="A115" s="1"/>
      <c r="B115" s="45"/>
      <c r="C115" s="45"/>
      <c r="D115" s="46"/>
      <c r="E115" s="46"/>
      <c r="F115" s="46"/>
      <c r="G115" s="46"/>
      <c r="H115"/>
      <c r="I115"/>
      <c r="J115" s="47"/>
    </row>
    <row r="116" spans="1:10" ht="13.5" x14ac:dyDescent="0.2">
      <c r="A116" s="1"/>
      <c r="B116" s="45"/>
      <c r="C116" s="45"/>
      <c r="D116" s="46"/>
      <c r="E116" s="46"/>
      <c r="F116" s="46"/>
      <c r="G116" s="46"/>
      <c r="H116" s="46"/>
      <c r="I116" s="48"/>
      <c r="J116" s="47"/>
    </row>
    <row r="117" spans="1:10" ht="30" customHeight="1" x14ac:dyDescent="0.2">
      <c r="A117" s="1"/>
      <c r="B117" s="43"/>
      <c r="C117" s="43"/>
      <c r="D117" s="43"/>
      <c r="E117" s="43"/>
      <c r="F117" s="43"/>
      <c r="G117" s="43"/>
      <c r="H117" s="43"/>
      <c r="I117" s="43"/>
      <c r="J117" s="1"/>
    </row>
    <row r="118" spans="1:10" s="2" customFormat="1" ht="26.25" customHeight="1" x14ac:dyDescent="0.2">
      <c r="A118" s="1"/>
      <c r="B118" s="1"/>
      <c r="C118" s="1"/>
      <c r="D118" s="1"/>
      <c r="E118" s="1"/>
      <c r="F118" s="1"/>
      <c r="G118" s="1"/>
      <c r="H118" s="1"/>
      <c r="I118" s="1"/>
      <c r="J118" s="1"/>
    </row>
    <row r="119" spans="1:10" s="2" customFormat="1" ht="54" customHeight="1" x14ac:dyDescent="0.2">
      <c r="B119" s="16" t="s">
        <v>30</v>
      </c>
    </row>
    <row r="120" spans="1:10" ht="22.5" customHeight="1" x14ac:dyDescent="0.2">
      <c r="B120" s="180"/>
      <c r="C120" s="168"/>
      <c r="D120" s="183" t="str">
        <f>D4</f>
        <v>令和３年</v>
      </c>
      <c r="E120" s="169" t="str">
        <f>E4</f>
        <v>令和４年</v>
      </c>
      <c r="F120" s="185" t="str">
        <f>F4</f>
        <v>令和５年</v>
      </c>
      <c r="G120" s="183" t="str">
        <f>G4</f>
        <v>令和５年
上半期</v>
      </c>
      <c r="H120" s="169" t="str">
        <f>H4</f>
        <v>令和６年
上半期</v>
      </c>
      <c r="I120" s="169" t="s">
        <v>57</v>
      </c>
      <c r="J120" s="169" t="s">
        <v>0</v>
      </c>
    </row>
    <row r="121" spans="1:10" ht="23.25" customHeight="1" thickBot="1" x14ac:dyDescent="0.25">
      <c r="B121" s="189"/>
      <c r="C121" s="172"/>
      <c r="D121" s="202"/>
      <c r="E121" s="195"/>
      <c r="F121" s="203"/>
      <c r="G121" s="202"/>
      <c r="H121" s="195"/>
      <c r="I121" s="195"/>
      <c r="J121" s="195"/>
    </row>
    <row r="122" spans="1:10" ht="38.25" customHeight="1" thickTop="1" x14ac:dyDescent="0.2">
      <c r="B122" s="218" t="s">
        <v>71</v>
      </c>
      <c r="C122" s="219"/>
      <c r="D122" s="5">
        <v>5785</v>
      </c>
      <c r="E122" s="121">
        <v>60944</v>
      </c>
      <c r="F122" s="136">
        <v>317764</v>
      </c>
      <c r="G122" s="5">
        <v>264364</v>
      </c>
      <c r="H122" s="143">
        <v>176825</v>
      </c>
      <c r="I122" s="44">
        <f>H122/G122</f>
        <v>0.66886943759362094</v>
      </c>
      <c r="J122" s="134">
        <f t="shared" ref="J122:J136" si="9">H122/$H$138</f>
        <v>0.2423757691395643</v>
      </c>
    </row>
    <row r="123" spans="1:10" ht="38.25" customHeight="1" x14ac:dyDescent="0.2">
      <c r="B123" s="165" t="s">
        <v>95</v>
      </c>
      <c r="C123" s="166"/>
      <c r="D123" s="10">
        <v>108684</v>
      </c>
      <c r="E123" s="123">
        <v>76269</v>
      </c>
      <c r="F123" s="139">
        <v>84403</v>
      </c>
      <c r="G123" s="10">
        <v>37542</v>
      </c>
      <c r="H123" s="145">
        <v>43594</v>
      </c>
      <c r="I123" s="129">
        <f>H123/G123</f>
        <v>1.1612061158169518</v>
      </c>
      <c r="J123" s="129">
        <f t="shared" si="9"/>
        <v>5.975472517952872E-2</v>
      </c>
    </row>
    <row r="124" spans="1:10" ht="38.25" customHeight="1" x14ac:dyDescent="0.2">
      <c r="B124" s="214" t="s">
        <v>99</v>
      </c>
      <c r="C124" s="215"/>
      <c r="D124" s="8">
        <v>21502</v>
      </c>
      <c r="E124" s="122">
        <v>148439</v>
      </c>
      <c r="F124" s="137">
        <v>118190</v>
      </c>
      <c r="G124" s="8">
        <v>90982</v>
      </c>
      <c r="H124" s="141">
        <v>36458</v>
      </c>
      <c r="I124" s="128">
        <f>H124/G124</f>
        <v>0.40071662526653623</v>
      </c>
      <c r="J124" s="128">
        <f t="shared" si="9"/>
        <v>4.9973339693427037E-2</v>
      </c>
    </row>
    <row r="125" spans="1:10" ht="38.25" customHeight="1" x14ac:dyDescent="0.2">
      <c r="B125" s="214" t="s">
        <v>96</v>
      </c>
      <c r="C125" s="215"/>
      <c r="D125" s="8">
        <v>8511</v>
      </c>
      <c r="E125" s="122">
        <v>16025</v>
      </c>
      <c r="F125" s="137">
        <v>20907</v>
      </c>
      <c r="G125" s="8">
        <v>9593</v>
      </c>
      <c r="H125" s="141">
        <v>32637</v>
      </c>
      <c r="I125" s="128">
        <f t="shared" ref="I125:I137" si="10">H125/G125</f>
        <v>3.4021682476806006</v>
      </c>
      <c r="J125" s="128">
        <f t="shared" si="9"/>
        <v>4.4735857358450218E-2</v>
      </c>
    </row>
    <row r="126" spans="1:10" ht="38.25" customHeight="1" x14ac:dyDescent="0.2">
      <c r="B126" s="214" t="s">
        <v>97</v>
      </c>
      <c r="C126" s="215"/>
      <c r="D126" s="8">
        <v>17134</v>
      </c>
      <c r="E126" s="122">
        <v>30093</v>
      </c>
      <c r="F126" s="137">
        <v>31262</v>
      </c>
      <c r="G126" s="8">
        <v>8796</v>
      </c>
      <c r="H126" s="141">
        <v>24793</v>
      </c>
      <c r="I126" s="128">
        <f>H126/G126</f>
        <v>2.818667576170987</v>
      </c>
      <c r="J126" s="128">
        <f t="shared" si="9"/>
        <v>3.3984009298895619E-2</v>
      </c>
    </row>
    <row r="127" spans="1:10" ht="38.25" customHeight="1" x14ac:dyDescent="0.2">
      <c r="B127" s="214" t="s">
        <v>100</v>
      </c>
      <c r="C127" s="215"/>
      <c r="D127" s="8">
        <v>104848</v>
      </c>
      <c r="E127" s="122">
        <v>98062</v>
      </c>
      <c r="F127" s="137">
        <v>68976</v>
      </c>
      <c r="G127" s="8">
        <v>43781</v>
      </c>
      <c r="H127" s="141">
        <v>21465</v>
      </c>
      <c r="I127" s="128">
        <f t="shared" si="10"/>
        <v>0.49028117219798545</v>
      </c>
      <c r="J127" s="128">
        <f t="shared" si="9"/>
        <v>2.942228691972712E-2</v>
      </c>
    </row>
    <row r="128" spans="1:10" ht="38.25" customHeight="1" x14ac:dyDescent="0.2">
      <c r="B128" s="214" t="s">
        <v>106</v>
      </c>
      <c r="C128" s="215"/>
      <c r="D128" s="8">
        <v>16740</v>
      </c>
      <c r="E128" s="122">
        <v>17431</v>
      </c>
      <c r="F128" s="137">
        <v>21143</v>
      </c>
      <c r="G128" s="8">
        <v>8639</v>
      </c>
      <c r="H128" s="141">
        <v>18809</v>
      </c>
      <c r="I128" s="128">
        <f>H128/G128</f>
        <v>2.1772195856001852</v>
      </c>
      <c r="J128" s="128">
        <f t="shared" si="9"/>
        <v>2.5781681559429181E-2</v>
      </c>
    </row>
    <row r="129" spans="1:10" ht="38.25" customHeight="1" x14ac:dyDescent="0.2">
      <c r="B129" s="214" t="s">
        <v>101</v>
      </c>
      <c r="C129" s="215"/>
      <c r="D129" s="130">
        <v>44984</v>
      </c>
      <c r="E129" s="131">
        <v>54613</v>
      </c>
      <c r="F129" s="137">
        <v>44836</v>
      </c>
      <c r="G129" s="130">
        <v>22521</v>
      </c>
      <c r="H129" s="141">
        <v>18388</v>
      </c>
      <c r="I129" s="128">
        <f>H129/G129</f>
        <v>0.81648239420984858</v>
      </c>
      <c r="J129" s="128">
        <f t="shared" si="9"/>
        <v>2.5204612712785571E-2</v>
      </c>
    </row>
    <row r="130" spans="1:10" ht="38.25" customHeight="1" x14ac:dyDescent="0.2">
      <c r="B130" s="214" t="s">
        <v>102</v>
      </c>
      <c r="C130" s="215"/>
      <c r="D130" s="8">
        <v>44110</v>
      </c>
      <c r="E130" s="122">
        <v>35136</v>
      </c>
      <c r="F130" s="137">
        <v>29891</v>
      </c>
      <c r="G130" s="8">
        <v>17984</v>
      </c>
      <c r="H130" s="141">
        <v>14588</v>
      </c>
      <c r="I130" s="128">
        <f t="shared" si="10"/>
        <v>0.81116548042704628</v>
      </c>
      <c r="J130" s="128">
        <f t="shared" si="9"/>
        <v>1.9995915284648461E-2</v>
      </c>
    </row>
    <row r="131" spans="1:10" ht="38.25" customHeight="1" x14ac:dyDescent="0.2">
      <c r="B131" s="214" t="s">
        <v>105</v>
      </c>
      <c r="C131" s="215"/>
      <c r="D131" s="8">
        <v>11200</v>
      </c>
      <c r="E131" s="122">
        <v>16325</v>
      </c>
      <c r="F131" s="137">
        <v>4427</v>
      </c>
      <c r="G131" s="8">
        <v>659</v>
      </c>
      <c r="H131" s="141">
        <v>9185</v>
      </c>
      <c r="I131" s="128">
        <f t="shared" si="10"/>
        <v>13.937784522003035</v>
      </c>
      <c r="J131" s="128">
        <f t="shared" si="9"/>
        <v>1.2589969967747198E-2</v>
      </c>
    </row>
    <row r="132" spans="1:10" ht="38.25" customHeight="1" x14ac:dyDescent="0.2">
      <c r="B132" s="214" t="s">
        <v>104</v>
      </c>
      <c r="C132" s="215"/>
      <c r="D132" s="8">
        <v>24954</v>
      </c>
      <c r="E132" s="122">
        <v>13707</v>
      </c>
      <c r="F132" s="137">
        <v>15421</v>
      </c>
      <c r="G132" s="8">
        <v>7757</v>
      </c>
      <c r="H132" s="141">
        <v>8626</v>
      </c>
      <c r="I132" s="128">
        <f t="shared" si="10"/>
        <v>1.1120278458166817</v>
      </c>
      <c r="J132" s="128">
        <f t="shared" si="9"/>
        <v>1.1823743161871238E-2</v>
      </c>
    </row>
    <row r="133" spans="1:10" ht="38.25" customHeight="1" x14ac:dyDescent="0.2">
      <c r="B133" s="214" t="s">
        <v>103</v>
      </c>
      <c r="C133" s="215"/>
      <c r="D133" s="130">
        <v>12016</v>
      </c>
      <c r="E133" s="131">
        <v>18111</v>
      </c>
      <c r="F133" s="137">
        <v>8800</v>
      </c>
      <c r="G133" s="130">
        <v>2580</v>
      </c>
      <c r="H133" s="141">
        <v>8357</v>
      </c>
      <c r="I133" s="128">
        <f t="shared" si="10"/>
        <v>3.2391472868217055</v>
      </c>
      <c r="J133" s="128">
        <f t="shared" si="9"/>
        <v>1.1455022212353111E-2</v>
      </c>
    </row>
    <row r="134" spans="1:10" ht="38.25" customHeight="1" x14ac:dyDescent="0.2">
      <c r="B134" s="214" t="s">
        <v>88</v>
      </c>
      <c r="C134" s="215"/>
      <c r="D134" s="130">
        <v>43809</v>
      </c>
      <c r="E134" s="131">
        <v>19107</v>
      </c>
      <c r="F134" s="137">
        <v>34164</v>
      </c>
      <c r="G134" s="130">
        <v>26482</v>
      </c>
      <c r="H134" s="141">
        <v>7578</v>
      </c>
      <c r="I134" s="128">
        <f t="shared" si="10"/>
        <v>0.2861566346952647</v>
      </c>
      <c r="J134" s="128">
        <f t="shared" si="9"/>
        <v>1.0387239239585004E-2</v>
      </c>
    </row>
    <row r="135" spans="1:10" ht="38.25" customHeight="1" x14ac:dyDescent="0.2">
      <c r="B135" s="214" t="s">
        <v>98</v>
      </c>
      <c r="C135" s="215"/>
      <c r="D135" s="130">
        <v>35181</v>
      </c>
      <c r="E135" s="131">
        <v>14434</v>
      </c>
      <c r="F135" s="137">
        <v>6697</v>
      </c>
      <c r="G135" s="130">
        <v>1172</v>
      </c>
      <c r="H135" s="141">
        <v>6627</v>
      </c>
      <c r="I135" s="128">
        <f t="shared" si="10"/>
        <v>5.6544368600682597</v>
      </c>
      <c r="J135" s="128">
        <f t="shared" si="9"/>
        <v>9.083694172701216E-3</v>
      </c>
    </row>
    <row r="136" spans="1:10" ht="38.25" customHeight="1" x14ac:dyDescent="0.2">
      <c r="B136" s="214" t="s">
        <v>86</v>
      </c>
      <c r="C136" s="215"/>
      <c r="D136" s="130">
        <v>22855</v>
      </c>
      <c r="E136" s="131">
        <v>31716</v>
      </c>
      <c r="F136" s="137">
        <v>14990</v>
      </c>
      <c r="G136" s="130">
        <v>9523</v>
      </c>
      <c r="H136" s="141">
        <v>6376</v>
      </c>
      <c r="I136" s="128">
        <f t="shared" si="10"/>
        <v>0.66953691063740417</v>
      </c>
      <c r="J136" s="128">
        <f t="shared" si="9"/>
        <v>8.7396460004742649E-3</v>
      </c>
    </row>
    <row r="137" spans="1:10" ht="38.25" customHeight="1" thickBot="1" x14ac:dyDescent="0.25">
      <c r="B137" s="216" t="s">
        <v>29</v>
      </c>
      <c r="C137" s="217"/>
      <c r="D137" s="12">
        <f>D138-SUM(D122:D136)</f>
        <v>297098</v>
      </c>
      <c r="E137" s="142">
        <f>E138-SUM(E122:E136)</f>
        <v>232235</v>
      </c>
      <c r="F137" s="146">
        <f>F138-SUM(F122:F136)</f>
        <v>234374</v>
      </c>
      <c r="G137" s="142">
        <f>G138-SUM(G122:G136)</f>
        <v>138224</v>
      </c>
      <c r="H137" s="152">
        <f>H138-SUM(H122:H136)</f>
        <v>295243</v>
      </c>
      <c r="I137" s="132">
        <f t="shared" si="10"/>
        <v>2.1359749392290772</v>
      </c>
      <c r="J137" s="132">
        <f>H137/$H$138</f>
        <v>0.40469248809881175</v>
      </c>
    </row>
    <row r="138" spans="1:10" ht="38.25" customHeight="1" thickTop="1" x14ac:dyDescent="0.2">
      <c r="B138" s="165" t="s">
        <v>6</v>
      </c>
      <c r="C138" s="166"/>
      <c r="D138" s="10">
        <v>819411</v>
      </c>
      <c r="E138" s="123">
        <v>882647</v>
      </c>
      <c r="F138" s="136">
        <v>1056245</v>
      </c>
      <c r="G138" s="10">
        <v>690599</v>
      </c>
      <c r="H138" s="158">
        <v>729549</v>
      </c>
      <c r="I138" s="129">
        <f>H138/G138</f>
        <v>1.0564003133511632</v>
      </c>
      <c r="J138" s="135">
        <f>I138/$I$138</f>
        <v>1</v>
      </c>
    </row>
    <row r="139" spans="1:10" s="2" customFormat="1" ht="5.25" customHeight="1" x14ac:dyDescent="0.2">
      <c r="A139" s="1"/>
      <c r="B139" s="84"/>
      <c r="C139" s="84"/>
      <c r="D139" s="84"/>
      <c r="E139" s="84"/>
      <c r="F139" s="84"/>
      <c r="G139" s="84"/>
      <c r="H139" s="84"/>
      <c r="I139" s="84"/>
      <c r="J139" s="85"/>
    </row>
    <row r="140" spans="1:10" s="2" customFormat="1" x14ac:dyDescent="0.2">
      <c r="A140" s="1"/>
      <c r="B140" s="15" t="s">
        <v>31</v>
      </c>
      <c r="C140" s="1"/>
      <c r="D140" s="1"/>
      <c r="E140" s="1"/>
      <c r="F140" s="1"/>
      <c r="G140" s="1"/>
      <c r="H140" s="1"/>
      <c r="I140" s="1"/>
      <c r="J140" s="1"/>
    </row>
    <row r="141" spans="1:10" x14ac:dyDescent="0.2">
      <c r="B141" s="2"/>
      <c r="C141" s="2"/>
      <c r="D141" s="2"/>
      <c r="E141" s="2"/>
      <c r="F141" s="2"/>
      <c r="G141" s="2"/>
      <c r="H141" s="2"/>
      <c r="I141" s="2"/>
    </row>
    <row r="142" spans="1:10" ht="19.5" customHeight="1" x14ac:dyDescent="0.2">
      <c r="B142" s="200" t="s">
        <v>32</v>
      </c>
      <c r="C142" s="200"/>
      <c r="D142" s="200"/>
      <c r="E142" s="200"/>
      <c r="F142" s="200"/>
      <c r="G142" s="2"/>
      <c r="H142" s="2"/>
      <c r="I142" s="2"/>
    </row>
    <row r="143" spans="1:10" ht="17.25" customHeight="1" x14ac:dyDescent="0.2">
      <c r="B143" s="200"/>
      <c r="C143" s="200"/>
      <c r="D143" s="200"/>
      <c r="E143" s="200"/>
      <c r="F143" s="200"/>
      <c r="G143" s="2"/>
      <c r="H143" s="2"/>
      <c r="I143" s="2"/>
      <c r="J143" s="49" t="s">
        <v>7</v>
      </c>
    </row>
    <row r="144" spans="1:10" ht="17.25" customHeight="1" x14ac:dyDescent="0.2">
      <c r="B144" s="201"/>
      <c r="C144" s="201"/>
      <c r="D144" s="201"/>
      <c r="E144" s="201"/>
      <c r="F144" s="201"/>
      <c r="G144" s="2"/>
      <c r="H144" s="2"/>
      <c r="I144" s="2"/>
      <c r="J144" s="18" t="s">
        <v>8</v>
      </c>
    </row>
    <row r="145" spans="2:10" ht="22.5" customHeight="1" x14ac:dyDescent="0.2">
      <c r="B145" s="210"/>
      <c r="C145" s="211"/>
      <c r="D145" s="183" t="str">
        <f>D4</f>
        <v>令和３年</v>
      </c>
      <c r="E145" s="169" t="str">
        <f>E4</f>
        <v>令和４年</v>
      </c>
      <c r="F145" s="185" t="str">
        <f>F4</f>
        <v>令和５年</v>
      </c>
      <c r="G145" s="183" t="str">
        <f>G4</f>
        <v>令和５年
上半期</v>
      </c>
      <c r="H145" s="169" t="str">
        <f>H4</f>
        <v>令和６年
上半期</v>
      </c>
      <c r="I145" s="169" t="s">
        <v>57</v>
      </c>
      <c r="J145" s="169" t="s">
        <v>0</v>
      </c>
    </row>
    <row r="146" spans="2:10" ht="23.25" customHeight="1" thickBot="1" x14ac:dyDescent="0.25">
      <c r="B146" s="212"/>
      <c r="C146" s="213"/>
      <c r="D146" s="184"/>
      <c r="E146" s="170"/>
      <c r="F146" s="186"/>
      <c r="G146" s="184"/>
      <c r="H146" s="187"/>
      <c r="I146" s="170"/>
      <c r="J146" s="170"/>
    </row>
    <row r="147" spans="2:10" ht="36.75" customHeight="1" thickTop="1" x14ac:dyDescent="0.2">
      <c r="B147" s="204" t="s">
        <v>33</v>
      </c>
      <c r="C147" s="205"/>
      <c r="D147" s="96">
        <v>25815</v>
      </c>
      <c r="E147" s="50">
        <v>23765</v>
      </c>
      <c r="F147" s="107">
        <v>27969</v>
      </c>
      <c r="G147" s="108">
        <v>13760</v>
      </c>
      <c r="H147" s="51">
        <v>15866</v>
      </c>
      <c r="I147" s="52">
        <f>H147/G147</f>
        <v>1.1530523255813954</v>
      </c>
      <c r="J147" s="52">
        <f>H147/(H147+H149)</f>
        <v>0.87401531427312285</v>
      </c>
    </row>
    <row r="148" spans="2:10" ht="36.75" customHeight="1" x14ac:dyDescent="0.2">
      <c r="B148" s="198"/>
      <c r="C148" s="199"/>
      <c r="D148" s="53">
        <v>352991</v>
      </c>
      <c r="E148" s="54">
        <v>533771</v>
      </c>
      <c r="F148" s="109">
        <v>376605</v>
      </c>
      <c r="G148" s="110">
        <v>192433</v>
      </c>
      <c r="H148" s="55">
        <v>198295</v>
      </c>
      <c r="I148" s="56">
        <f t="shared" ref="I148:I152" si="11">H148/G148</f>
        <v>1.0304625506020277</v>
      </c>
      <c r="J148" s="57">
        <f>H148/H152</f>
        <v>0.27180490960853898</v>
      </c>
    </row>
    <row r="149" spans="2:10" ht="36.75" customHeight="1" x14ac:dyDescent="0.2">
      <c r="B149" s="206" t="s">
        <v>4</v>
      </c>
      <c r="C149" s="207"/>
      <c r="D149" s="58">
        <v>2455</v>
      </c>
      <c r="E149" s="59">
        <v>3177</v>
      </c>
      <c r="F149" s="111">
        <v>3697</v>
      </c>
      <c r="G149" s="112">
        <v>1856</v>
      </c>
      <c r="H149" s="159">
        <v>2287</v>
      </c>
      <c r="I149" s="99">
        <f t="shared" si="11"/>
        <v>1.2322198275862069</v>
      </c>
      <c r="J149" s="60">
        <f>H149/(H147+H149)</f>
        <v>0.1259846857268771</v>
      </c>
    </row>
    <row r="150" spans="2:10" ht="36.75" customHeight="1" thickBot="1" x14ac:dyDescent="0.25">
      <c r="B150" s="208"/>
      <c r="C150" s="209"/>
      <c r="D150" s="61">
        <v>466420</v>
      </c>
      <c r="E150" s="62">
        <v>348876</v>
      </c>
      <c r="F150" s="113">
        <v>679640</v>
      </c>
      <c r="G150" s="114">
        <v>498166</v>
      </c>
      <c r="H150" s="160">
        <v>531254</v>
      </c>
      <c r="I150" s="63">
        <f t="shared" si="11"/>
        <v>1.0664196271925424</v>
      </c>
      <c r="J150" s="63">
        <f>H150/H152</f>
        <v>0.72819509039146102</v>
      </c>
    </row>
    <row r="151" spans="2:10" ht="36.75" customHeight="1" thickTop="1" x14ac:dyDescent="0.2">
      <c r="B151" s="196" t="s">
        <v>6</v>
      </c>
      <c r="C151" s="197"/>
      <c r="D151" s="64">
        <f t="shared" ref="D151:F152" si="12">D147+D149</f>
        <v>28270</v>
      </c>
      <c r="E151" s="65">
        <f t="shared" si="12"/>
        <v>26942</v>
      </c>
      <c r="F151" s="115">
        <f t="shared" si="12"/>
        <v>31666</v>
      </c>
      <c r="G151" s="96">
        <f t="shared" ref="G151:G152" si="13">G147+G149</f>
        <v>15616</v>
      </c>
      <c r="H151" s="161">
        <f>H147+H149</f>
        <v>18153</v>
      </c>
      <c r="I151" s="98">
        <f t="shared" si="11"/>
        <v>1.1624615778688525</v>
      </c>
      <c r="J151" s="98">
        <f>J147+J149</f>
        <v>1</v>
      </c>
    </row>
    <row r="152" spans="2:10" ht="36.75" customHeight="1" x14ac:dyDescent="0.2">
      <c r="B152" s="198"/>
      <c r="C152" s="199"/>
      <c r="D152" s="66">
        <f t="shared" si="12"/>
        <v>819411</v>
      </c>
      <c r="E152" s="67">
        <f t="shared" si="12"/>
        <v>882647</v>
      </c>
      <c r="F152" s="116">
        <f t="shared" si="12"/>
        <v>1056245</v>
      </c>
      <c r="G152" s="117">
        <f t="shared" si="13"/>
        <v>690599</v>
      </c>
      <c r="H152" s="162">
        <f>H148+H150</f>
        <v>729549</v>
      </c>
      <c r="I152" s="57">
        <f t="shared" si="11"/>
        <v>1.0564003133511632</v>
      </c>
      <c r="J152" s="57">
        <f>J148+J150</f>
        <v>1</v>
      </c>
    </row>
    <row r="153" spans="2:10" ht="21" customHeight="1" x14ac:dyDescent="0.2">
      <c r="B153" s="83" t="s">
        <v>31</v>
      </c>
      <c r="C153" s="2"/>
      <c r="D153" s="2"/>
      <c r="E153" s="2"/>
      <c r="F153" s="2"/>
      <c r="G153" s="2"/>
      <c r="H153" s="2"/>
      <c r="I153" s="2"/>
    </row>
    <row r="154" spans="2:10" s="2" customFormat="1" ht="7.5" customHeight="1" x14ac:dyDescent="0.2">
      <c r="B154" s="200" t="s">
        <v>34</v>
      </c>
      <c r="C154" s="200"/>
      <c r="D154" s="200"/>
      <c r="E154" s="200"/>
      <c r="F154" s="200"/>
      <c r="G154" s="200"/>
      <c r="H154" s="200"/>
      <c r="I154" s="97"/>
      <c r="J154" s="97"/>
    </row>
    <row r="155" spans="2:10" s="2" customFormat="1" ht="17.25" customHeight="1" x14ac:dyDescent="0.2">
      <c r="B155" s="200"/>
      <c r="C155" s="200"/>
      <c r="D155" s="200"/>
      <c r="E155" s="200"/>
      <c r="F155" s="200"/>
      <c r="G155" s="200"/>
      <c r="H155" s="200"/>
      <c r="I155" s="3"/>
      <c r="J155" s="49" t="s">
        <v>7</v>
      </c>
    </row>
    <row r="156" spans="2:10" s="2" customFormat="1" ht="17.25" customHeight="1" x14ac:dyDescent="0.2">
      <c r="B156" s="201"/>
      <c r="C156" s="201"/>
      <c r="D156" s="201"/>
      <c r="E156" s="201"/>
      <c r="F156" s="201"/>
      <c r="G156" s="201"/>
      <c r="H156" s="201"/>
      <c r="I156" s="3"/>
      <c r="J156" s="18" t="s">
        <v>8</v>
      </c>
    </row>
    <row r="157" spans="2:10" ht="22.5" customHeight="1" x14ac:dyDescent="0.2">
      <c r="B157" s="180"/>
      <c r="C157" s="168"/>
      <c r="D157" s="183" t="str">
        <f>D4</f>
        <v>令和３年</v>
      </c>
      <c r="E157" s="169" t="str">
        <f>E4</f>
        <v>令和４年</v>
      </c>
      <c r="F157" s="185" t="str">
        <f>F4</f>
        <v>令和５年</v>
      </c>
      <c r="G157" s="183" t="str">
        <f>G4</f>
        <v>令和５年
上半期</v>
      </c>
      <c r="H157" s="169" t="str">
        <f>H4</f>
        <v>令和６年
上半期</v>
      </c>
      <c r="I157" s="169" t="s">
        <v>57</v>
      </c>
      <c r="J157" s="169" t="s">
        <v>0</v>
      </c>
    </row>
    <row r="158" spans="2:10" ht="23.25" customHeight="1" thickBot="1" x14ac:dyDescent="0.25">
      <c r="B158" s="189"/>
      <c r="C158" s="172"/>
      <c r="D158" s="202"/>
      <c r="E158" s="195"/>
      <c r="F158" s="203"/>
      <c r="G158" s="202"/>
      <c r="H158" s="195"/>
      <c r="I158" s="195"/>
      <c r="J158" s="195"/>
    </row>
    <row r="159" spans="2:10" ht="17.25" customHeight="1" thickTop="1" x14ac:dyDescent="0.2">
      <c r="B159" s="163" t="s">
        <v>76</v>
      </c>
      <c r="C159" s="164"/>
      <c r="D159" s="19">
        <v>0</v>
      </c>
      <c r="E159" s="20">
        <v>0</v>
      </c>
      <c r="F159" s="101">
        <v>0</v>
      </c>
      <c r="G159" s="19">
        <v>0</v>
      </c>
      <c r="H159" s="20">
        <v>1</v>
      </c>
      <c r="I159" s="21" t="str">
        <f t="shared" ref="I159:I169" si="14">IF(AND(H159=0,G159=0),"-",IF(H159=0,"全減",IF(G159=0,"全増",H159/G159)))</f>
        <v>全増</v>
      </c>
      <c r="J159" s="22">
        <f>IF(H159=0,"-",H159/$H$179)</f>
        <v>0.125</v>
      </c>
    </row>
    <row r="160" spans="2:10" ht="17.25" customHeight="1" x14ac:dyDescent="0.2">
      <c r="B160" s="165"/>
      <c r="C160" s="166"/>
      <c r="D160" s="31">
        <v>0</v>
      </c>
      <c r="E160" s="32">
        <v>0</v>
      </c>
      <c r="F160" s="104">
        <v>0</v>
      </c>
      <c r="G160" s="31">
        <v>0</v>
      </c>
      <c r="H160" s="32">
        <v>1</v>
      </c>
      <c r="I160" s="33" t="str">
        <f t="shared" si="14"/>
        <v>全増</v>
      </c>
      <c r="J160" s="33">
        <f>IF(H160=0,"-",H160/$H$180)</f>
        <v>2.2222222222222222E-3</v>
      </c>
    </row>
    <row r="161" spans="2:10" ht="17.25" customHeight="1" x14ac:dyDescent="0.2">
      <c r="B161" s="180" t="s">
        <v>107</v>
      </c>
      <c r="C161" s="168"/>
      <c r="D161" s="68">
        <v>0</v>
      </c>
      <c r="E161" s="69">
        <v>0</v>
      </c>
      <c r="F161" s="106">
        <v>0</v>
      </c>
      <c r="G161" s="68">
        <v>0</v>
      </c>
      <c r="H161" s="69">
        <v>1</v>
      </c>
      <c r="I161" s="70" t="str">
        <f t="shared" si="14"/>
        <v>全増</v>
      </c>
      <c r="J161" s="71">
        <f>IF(H161=0,"-",H161/$H$179)</f>
        <v>0.125</v>
      </c>
    </row>
    <row r="162" spans="2:10" ht="17.25" customHeight="1" x14ac:dyDescent="0.2">
      <c r="B162" s="165"/>
      <c r="C162" s="166"/>
      <c r="D162" s="31">
        <v>0</v>
      </c>
      <c r="E162" s="32">
        <v>0</v>
      </c>
      <c r="F162" s="104">
        <v>0</v>
      </c>
      <c r="G162" s="31">
        <v>0</v>
      </c>
      <c r="H162" s="32">
        <v>1</v>
      </c>
      <c r="I162" s="33" t="str">
        <f t="shared" si="14"/>
        <v>全増</v>
      </c>
      <c r="J162" s="33">
        <f>IF(H162=0,"-",H162/$H$180)</f>
        <v>2.2222222222222222E-3</v>
      </c>
    </row>
    <row r="163" spans="2:10" ht="17.25" customHeight="1" x14ac:dyDescent="0.2">
      <c r="B163" s="180" t="s">
        <v>108</v>
      </c>
      <c r="C163" s="168"/>
      <c r="D163" s="68">
        <v>0</v>
      </c>
      <c r="E163" s="69">
        <v>0</v>
      </c>
      <c r="F163" s="106">
        <v>0</v>
      </c>
      <c r="G163" s="68">
        <v>0</v>
      </c>
      <c r="H163" s="69">
        <v>2</v>
      </c>
      <c r="I163" s="70" t="str">
        <f t="shared" si="14"/>
        <v>全増</v>
      </c>
      <c r="J163" s="71">
        <f>IF(H163=0,"-",H163/$H$179)</f>
        <v>0.25</v>
      </c>
    </row>
    <row r="164" spans="2:10" ht="17.25" customHeight="1" x14ac:dyDescent="0.2">
      <c r="B164" s="165"/>
      <c r="C164" s="166"/>
      <c r="D164" s="31">
        <v>0</v>
      </c>
      <c r="E164" s="32">
        <v>0</v>
      </c>
      <c r="F164" s="104">
        <v>0</v>
      </c>
      <c r="G164" s="31">
        <v>0</v>
      </c>
      <c r="H164" s="32">
        <v>2</v>
      </c>
      <c r="I164" s="33" t="str">
        <f t="shared" si="14"/>
        <v>全増</v>
      </c>
      <c r="J164" s="33">
        <f>IF(H164=0,"-",H164/$H$180)</f>
        <v>4.4444444444444444E-3</v>
      </c>
    </row>
    <row r="165" spans="2:10" ht="17.25" customHeight="1" x14ac:dyDescent="0.2">
      <c r="B165" s="180" t="s">
        <v>60</v>
      </c>
      <c r="C165" s="168"/>
      <c r="D165" s="68">
        <v>2</v>
      </c>
      <c r="E165" s="69">
        <v>1</v>
      </c>
      <c r="F165" s="106">
        <v>0</v>
      </c>
      <c r="G165" s="68">
        <v>0</v>
      </c>
      <c r="H165" s="69">
        <v>1</v>
      </c>
      <c r="I165" s="70" t="str">
        <f t="shared" si="14"/>
        <v>全増</v>
      </c>
      <c r="J165" s="71">
        <f>IF(H165=0,"-",H165/$H$179)</f>
        <v>0.125</v>
      </c>
    </row>
    <row r="166" spans="2:10" ht="17.25" customHeight="1" x14ac:dyDescent="0.2">
      <c r="B166" s="165"/>
      <c r="C166" s="166"/>
      <c r="D166" s="31">
        <v>3939</v>
      </c>
      <c r="E166" s="32">
        <v>50461</v>
      </c>
      <c r="F166" s="104">
        <v>0</v>
      </c>
      <c r="G166" s="31">
        <v>0</v>
      </c>
      <c r="H166" s="32">
        <v>3</v>
      </c>
      <c r="I166" s="33" t="str">
        <f t="shared" si="14"/>
        <v>全増</v>
      </c>
      <c r="J166" s="33">
        <f>IF(H166=0,"-",H166/$H$180)</f>
        <v>6.6666666666666671E-3</v>
      </c>
    </row>
    <row r="167" spans="2:10" ht="17.25" customHeight="1" x14ac:dyDescent="0.2">
      <c r="B167" s="180" t="s">
        <v>62</v>
      </c>
      <c r="C167" s="168"/>
      <c r="D167" s="68">
        <v>1</v>
      </c>
      <c r="E167" s="69">
        <v>2</v>
      </c>
      <c r="F167" s="106">
        <v>2</v>
      </c>
      <c r="G167" s="68">
        <v>0</v>
      </c>
      <c r="H167" s="69">
        <v>3</v>
      </c>
      <c r="I167" s="70" t="str">
        <f t="shared" si="14"/>
        <v>全増</v>
      </c>
      <c r="J167" s="71">
        <f>IF(H167=0,"-",H167/$H$179)</f>
        <v>0.375</v>
      </c>
    </row>
    <row r="168" spans="2:10" ht="17.25" customHeight="1" x14ac:dyDescent="0.2">
      <c r="B168" s="165"/>
      <c r="C168" s="166"/>
      <c r="D168" s="31">
        <v>2</v>
      </c>
      <c r="E168" s="32">
        <v>1993</v>
      </c>
      <c r="F168" s="104">
        <v>2</v>
      </c>
      <c r="G168" s="31">
        <v>0</v>
      </c>
      <c r="H168" s="32">
        <v>443</v>
      </c>
      <c r="I168" s="33" t="str">
        <f t="shared" si="14"/>
        <v>全増</v>
      </c>
      <c r="J168" s="33">
        <f>IF(H168=0,"-",H168/$H$180)</f>
        <v>0.98444444444444446</v>
      </c>
    </row>
    <row r="169" spans="2:10" ht="17.25" customHeight="1" x14ac:dyDescent="0.2">
      <c r="B169" s="189" t="s">
        <v>109</v>
      </c>
      <c r="C169" s="172"/>
      <c r="D169" s="68">
        <v>0</v>
      </c>
      <c r="E169" s="69">
        <v>0</v>
      </c>
      <c r="F169" s="106">
        <v>1</v>
      </c>
      <c r="G169" s="68">
        <v>1</v>
      </c>
      <c r="H169" s="69">
        <v>0</v>
      </c>
      <c r="I169" s="70" t="str">
        <f t="shared" si="14"/>
        <v>全減</v>
      </c>
      <c r="J169" s="71" t="str">
        <f>IF(H169=0,"-",H169/$H$179)</f>
        <v>-</v>
      </c>
    </row>
    <row r="170" spans="2:10" ht="17.25" customHeight="1" x14ac:dyDescent="0.2">
      <c r="B170" s="165"/>
      <c r="C170" s="166"/>
      <c r="D170" s="31">
        <v>0</v>
      </c>
      <c r="E170" s="32">
        <v>0</v>
      </c>
      <c r="F170" s="104">
        <v>1</v>
      </c>
      <c r="G170" s="31">
        <v>1</v>
      </c>
      <c r="H170" s="32">
        <v>0</v>
      </c>
      <c r="I170" s="33" t="str">
        <f t="shared" ref="I170:I172" si="15">IF(AND(H170=0,G170=0),"-",IF(H170=0,"全減",IF(G170=0,"全増",H170/G170)))</f>
        <v>全減</v>
      </c>
      <c r="J170" s="33" t="str">
        <f>IF(H170=0,"-",H170/$H$180)</f>
        <v>-</v>
      </c>
    </row>
    <row r="171" spans="2:10" ht="17.25" customHeight="1" x14ac:dyDescent="0.2">
      <c r="B171" s="180" t="s">
        <v>73</v>
      </c>
      <c r="C171" s="168"/>
      <c r="D171" s="68">
        <v>0</v>
      </c>
      <c r="E171" s="69">
        <v>0</v>
      </c>
      <c r="F171" s="106">
        <v>2</v>
      </c>
      <c r="G171" s="68">
        <v>1</v>
      </c>
      <c r="H171" s="69">
        <v>0</v>
      </c>
      <c r="I171" s="70" t="str">
        <f t="shared" si="15"/>
        <v>全減</v>
      </c>
      <c r="J171" s="71" t="str">
        <f>IF(H171=0,"-",H171/$H$179)</f>
        <v>-</v>
      </c>
    </row>
    <row r="172" spans="2:10" ht="17.25" customHeight="1" x14ac:dyDescent="0.2">
      <c r="B172" s="165"/>
      <c r="C172" s="166"/>
      <c r="D172" s="31">
        <v>0</v>
      </c>
      <c r="E172" s="32">
        <v>0</v>
      </c>
      <c r="F172" s="104">
        <v>2</v>
      </c>
      <c r="G172" s="31">
        <v>1</v>
      </c>
      <c r="H172" s="32">
        <v>0</v>
      </c>
      <c r="I172" s="33" t="str">
        <f t="shared" si="15"/>
        <v>全減</v>
      </c>
      <c r="J172" s="33" t="str">
        <f>IF(H172=0,"-",H172/$H$180)</f>
        <v>-</v>
      </c>
    </row>
    <row r="173" spans="2:10" ht="17.25" customHeight="1" x14ac:dyDescent="0.2">
      <c r="B173" s="180" t="s">
        <v>110</v>
      </c>
      <c r="C173" s="168"/>
      <c r="D173" s="68">
        <v>0</v>
      </c>
      <c r="E173" s="69">
        <v>1</v>
      </c>
      <c r="F173" s="106">
        <v>0</v>
      </c>
      <c r="G173" s="68">
        <v>0</v>
      </c>
      <c r="H173" s="69">
        <v>0</v>
      </c>
      <c r="I173" s="70" t="str">
        <f t="shared" ref="I173:I180" si="16">IF(AND(H173=0,G173=0),"-",IF(H173=0,"全減",IF(G173=0,"全増",H173/G173)))</f>
        <v>-</v>
      </c>
      <c r="J173" s="71" t="str">
        <f>IF(H173=0,"-",H173/$H$179)</f>
        <v>-</v>
      </c>
    </row>
    <row r="174" spans="2:10" ht="17.25" customHeight="1" x14ac:dyDescent="0.2">
      <c r="B174" s="165"/>
      <c r="C174" s="166"/>
      <c r="D174" s="31">
        <v>0</v>
      </c>
      <c r="E174" s="32">
        <v>79649</v>
      </c>
      <c r="F174" s="104">
        <v>0</v>
      </c>
      <c r="G174" s="31">
        <v>0</v>
      </c>
      <c r="H174" s="32">
        <v>0</v>
      </c>
      <c r="I174" s="33" t="str">
        <f t="shared" si="16"/>
        <v>-</v>
      </c>
      <c r="J174" s="33" t="str">
        <f>IF(H174=0,"-",H174/$H$180)</f>
        <v>-</v>
      </c>
    </row>
    <row r="175" spans="2:10" ht="17.25" customHeight="1" x14ac:dyDescent="0.2">
      <c r="B175" s="180" t="s">
        <v>72</v>
      </c>
      <c r="C175" s="168"/>
      <c r="D175" s="68">
        <v>0</v>
      </c>
      <c r="E175" s="69">
        <v>1</v>
      </c>
      <c r="F175" s="106">
        <v>0</v>
      </c>
      <c r="G175" s="68">
        <v>0</v>
      </c>
      <c r="H175" s="69">
        <v>0</v>
      </c>
      <c r="I175" s="70" t="str">
        <f t="shared" si="16"/>
        <v>-</v>
      </c>
      <c r="J175" s="71" t="str">
        <f>IF(H175=0,"-",H175/$H$179)</f>
        <v>-</v>
      </c>
    </row>
    <row r="176" spans="2:10" ht="17.25" customHeight="1" x14ac:dyDescent="0.2">
      <c r="B176" s="165"/>
      <c r="C176" s="166"/>
      <c r="D176" s="31">
        <v>0</v>
      </c>
      <c r="E176" s="32">
        <v>1</v>
      </c>
      <c r="F176" s="104">
        <v>0</v>
      </c>
      <c r="G176" s="31">
        <v>0</v>
      </c>
      <c r="H176" s="32">
        <v>0</v>
      </c>
      <c r="I176" s="33" t="str">
        <f t="shared" si="16"/>
        <v>-</v>
      </c>
      <c r="J176" s="33" t="str">
        <f>IF(H176=0,"-",H176/$H$180)</f>
        <v>-</v>
      </c>
    </row>
    <row r="177" spans="2:10" ht="17.25" customHeight="1" x14ac:dyDescent="0.2">
      <c r="B177" s="180" t="s">
        <v>61</v>
      </c>
      <c r="C177" s="168"/>
      <c r="D177" s="68">
        <v>1</v>
      </c>
      <c r="E177" s="69">
        <v>0</v>
      </c>
      <c r="F177" s="106">
        <v>0</v>
      </c>
      <c r="G177" s="68">
        <v>0</v>
      </c>
      <c r="H177" s="69">
        <v>0</v>
      </c>
      <c r="I177" s="70" t="str">
        <f t="shared" si="16"/>
        <v>-</v>
      </c>
      <c r="J177" s="71" t="str">
        <f>IF(H177=0,"-",H177/$H$179)</f>
        <v>-</v>
      </c>
    </row>
    <row r="178" spans="2:10" ht="17.25" customHeight="1" thickBot="1" x14ac:dyDescent="0.25">
      <c r="B178" s="165"/>
      <c r="C178" s="166"/>
      <c r="D178" s="31">
        <v>6</v>
      </c>
      <c r="E178" s="32">
        <v>0</v>
      </c>
      <c r="F178" s="104">
        <v>0</v>
      </c>
      <c r="G178" s="31">
        <v>0</v>
      </c>
      <c r="H178" s="32">
        <v>0</v>
      </c>
      <c r="I178" s="33" t="str">
        <f t="shared" si="16"/>
        <v>-</v>
      </c>
      <c r="J178" s="33" t="str">
        <f>IF(H178=0,"-",H178/$H$180)</f>
        <v>-</v>
      </c>
    </row>
    <row r="179" spans="2:10" ht="20.25" customHeight="1" thickTop="1" x14ac:dyDescent="0.2">
      <c r="B179" s="163" t="s">
        <v>3</v>
      </c>
      <c r="C179" s="164"/>
      <c r="D179" s="19">
        <f t="shared" ref="D179:H180" si="17">D159+D161+D163+D165+D167+D169+D171+D173+D175+D177</f>
        <v>4</v>
      </c>
      <c r="E179" s="20">
        <f t="shared" si="17"/>
        <v>5</v>
      </c>
      <c r="F179" s="101">
        <f t="shared" si="17"/>
        <v>5</v>
      </c>
      <c r="G179" s="19">
        <f t="shared" si="17"/>
        <v>2</v>
      </c>
      <c r="H179" s="20">
        <f t="shared" si="17"/>
        <v>8</v>
      </c>
      <c r="I179" s="22">
        <f t="shared" si="16"/>
        <v>4</v>
      </c>
      <c r="J179" s="22">
        <f>IF(H179=0,"-",H179/$H$179)</f>
        <v>1</v>
      </c>
    </row>
    <row r="180" spans="2:10" ht="20.25" customHeight="1" x14ac:dyDescent="0.2">
      <c r="B180" s="165"/>
      <c r="C180" s="166"/>
      <c r="D180" s="72">
        <f t="shared" si="17"/>
        <v>3947</v>
      </c>
      <c r="E180" s="73">
        <f t="shared" si="17"/>
        <v>132104</v>
      </c>
      <c r="F180" s="118">
        <f t="shared" si="17"/>
        <v>5</v>
      </c>
      <c r="G180" s="72">
        <f t="shared" si="17"/>
        <v>2</v>
      </c>
      <c r="H180" s="32">
        <f t="shared" si="17"/>
        <v>450</v>
      </c>
      <c r="I180" s="148">
        <f t="shared" si="16"/>
        <v>225</v>
      </c>
      <c r="J180" s="34">
        <f t="shared" ref="J180" si="18">IF(H180=0,"-",H180/$H$180)</f>
        <v>1</v>
      </c>
    </row>
    <row r="181" spans="2:10" ht="29.25" customHeight="1" x14ac:dyDescent="0.2">
      <c r="B181" s="83" t="s">
        <v>51</v>
      </c>
      <c r="C181" s="2"/>
      <c r="D181" s="2"/>
      <c r="E181" s="2"/>
      <c r="F181" s="2"/>
      <c r="G181" s="2"/>
      <c r="H181" s="2"/>
      <c r="I181" s="2"/>
    </row>
    <row r="182" spans="2:10" ht="19.5" customHeight="1" x14ac:dyDescent="0.2">
      <c r="B182" s="193" t="s">
        <v>52</v>
      </c>
      <c r="C182" s="193"/>
      <c r="D182" s="193"/>
      <c r="E182" s="193"/>
      <c r="F182" s="193"/>
      <c r="G182" s="193"/>
      <c r="H182" s="193"/>
      <c r="I182" s="3"/>
      <c r="J182" s="17"/>
    </row>
    <row r="183" spans="2:10" ht="17.25" customHeight="1" x14ac:dyDescent="0.2">
      <c r="B183" s="193"/>
      <c r="C183" s="193"/>
      <c r="D183" s="193"/>
      <c r="E183" s="193"/>
      <c r="F183" s="193"/>
      <c r="G183" s="193"/>
      <c r="H183" s="193"/>
      <c r="I183" s="3"/>
      <c r="J183" s="49" t="s">
        <v>56</v>
      </c>
    </row>
    <row r="184" spans="2:10" ht="17.25" customHeight="1" x14ac:dyDescent="0.2">
      <c r="B184" s="194"/>
      <c r="C184" s="194"/>
      <c r="D184" s="194"/>
      <c r="E184" s="194"/>
      <c r="F184" s="194"/>
      <c r="G184" s="194"/>
      <c r="H184" s="194"/>
      <c r="I184" s="3"/>
      <c r="J184" s="18" t="s">
        <v>8</v>
      </c>
    </row>
    <row r="185" spans="2:10" ht="22.5" customHeight="1" x14ac:dyDescent="0.2">
      <c r="B185" s="180"/>
      <c r="C185" s="168"/>
      <c r="D185" s="183" t="str">
        <f>D4</f>
        <v>令和３年</v>
      </c>
      <c r="E185" s="169" t="str">
        <f>E4</f>
        <v>令和４年</v>
      </c>
      <c r="F185" s="185" t="str">
        <f>F4</f>
        <v>令和５年</v>
      </c>
      <c r="G185" s="183" t="str">
        <f>G4</f>
        <v>令和５年
上半期</v>
      </c>
      <c r="H185" s="169" t="str">
        <f>H4</f>
        <v>令和６年
上半期</v>
      </c>
      <c r="I185" s="169" t="s">
        <v>57</v>
      </c>
      <c r="J185" s="169" t="s">
        <v>0</v>
      </c>
    </row>
    <row r="186" spans="2:10" ht="23.25" customHeight="1" thickBot="1" x14ac:dyDescent="0.25">
      <c r="B186" s="181"/>
      <c r="C186" s="182"/>
      <c r="D186" s="184"/>
      <c r="E186" s="170"/>
      <c r="F186" s="186"/>
      <c r="G186" s="184"/>
      <c r="H186" s="187"/>
      <c r="I186" s="170"/>
      <c r="J186" s="170"/>
    </row>
    <row r="187" spans="2:10" ht="17.25" customHeight="1" thickTop="1" x14ac:dyDescent="0.2">
      <c r="B187" s="188" t="s">
        <v>64</v>
      </c>
      <c r="C187" s="189"/>
      <c r="D187" s="68">
        <v>3</v>
      </c>
      <c r="E187" s="69">
        <v>4</v>
      </c>
      <c r="F187" s="106">
        <v>5</v>
      </c>
      <c r="G187" s="27">
        <v>2</v>
      </c>
      <c r="H187" s="28">
        <v>8</v>
      </c>
      <c r="I187" s="29">
        <f>IF(AND(H187=0,G187=0),"-",IF(H187=0,"全減",IF(G187=0,"全増",H187/G187)))</f>
        <v>4</v>
      </c>
      <c r="J187" s="30">
        <f>IF(H187=0,"-",H187/$H$193)</f>
        <v>1</v>
      </c>
    </row>
    <row r="188" spans="2:10" ht="17.25" customHeight="1" x14ac:dyDescent="0.2">
      <c r="B188" s="190"/>
      <c r="C188" s="165"/>
      <c r="D188" s="31">
        <v>2695</v>
      </c>
      <c r="E188" s="32">
        <v>130234</v>
      </c>
      <c r="F188" s="104">
        <v>5</v>
      </c>
      <c r="G188" s="31">
        <v>2</v>
      </c>
      <c r="H188" s="32">
        <v>450</v>
      </c>
      <c r="I188" s="149">
        <f t="shared" ref="I188:I193" si="19">IF(AND(H188=0,G188=0),"-",IF(H188=0,"全減",IF(G188=0,"全増",H188/G188)))</f>
        <v>225</v>
      </c>
      <c r="J188" s="26">
        <f>IF(H188=0,"-",H188/$H$194)</f>
        <v>1</v>
      </c>
    </row>
    <row r="189" spans="2:10" ht="17.25" customHeight="1" x14ac:dyDescent="0.2">
      <c r="B189" s="188" t="s">
        <v>65</v>
      </c>
      <c r="C189" s="189"/>
      <c r="D189" s="68">
        <v>1</v>
      </c>
      <c r="E189" s="69">
        <v>1</v>
      </c>
      <c r="F189" s="106">
        <v>0</v>
      </c>
      <c r="G189" s="27">
        <v>0</v>
      </c>
      <c r="H189" s="28">
        <v>0</v>
      </c>
      <c r="I189" s="29" t="str">
        <f t="shared" si="19"/>
        <v>-</v>
      </c>
      <c r="J189" s="30" t="str">
        <f t="shared" ref="J189" si="20">IF(H189=0,"-",H189/$H$193)</f>
        <v>-</v>
      </c>
    </row>
    <row r="190" spans="2:10" ht="17.25" customHeight="1" x14ac:dyDescent="0.2">
      <c r="B190" s="190"/>
      <c r="C190" s="165"/>
      <c r="D190" s="31">
        <v>1252</v>
      </c>
      <c r="E190" s="32">
        <v>1870</v>
      </c>
      <c r="F190" s="104">
        <v>0</v>
      </c>
      <c r="G190" s="31">
        <v>0</v>
      </c>
      <c r="H190" s="32">
        <v>0</v>
      </c>
      <c r="I190" s="25" t="str">
        <f t="shared" si="19"/>
        <v>-</v>
      </c>
      <c r="J190" s="26" t="str">
        <f t="shared" ref="J190" si="21">IF(H190=0,"-",H190/$H$194)</f>
        <v>-</v>
      </c>
    </row>
    <row r="191" spans="2:10" ht="17.25" customHeight="1" x14ac:dyDescent="0.2">
      <c r="B191" s="191" t="s">
        <v>63</v>
      </c>
      <c r="C191" s="180"/>
      <c r="D191" s="27">
        <v>0</v>
      </c>
      <c r="E191" s="28">
        <v>0</v>
      </c>
      <c r="F191" s="103">
        <v>0</v>
      </c>
      <c r="G191" s="27">
        <v>0</v>
      </c>
      <c r="H191" s="28">
        <v>0</v>
      </c>
      <c r="I191" s="29" t="str">
        <f t="shared" si="19"/>
        <v>-</v>
      </c>
      <c r="J191" s="30" t="str">
        <f t="shared" ref="J191" si="22">IF(H191=0,"-",H191/$H$193)</f>
        <v>-</v>
      </c>
    </row>
    <row r="192" spans="2:10" ht="17.25" customHeight="1" thickBot="1" x14ac:dyDescent="0.25">
      <c r="B192" s="192"/>
      <c r="C192" s="181"/>
      <c r="D192" s="91">
        <v>0</v>
      </c>
      <c r="E192" s="32">
        <v>0</v>
      </c>
      <c r="F192" s="105">
        <v>0</v>
      </c>
      <c r="G192" s="91">
        <v>0</v>
      </c>
      <c r="H192" s="32">
        <v>0</v>
      </c>
      <c r="I192" s="25" t="str">
        <f t="shared" si="19"/>
        <v>-</v>
      </c>
      <c r="J192" s="26" t="str">
        <f t="shared" ref="J192" si="23">IF(H192=0,"-",H192/$H$194)</f>
        <v>-</v>
      </c>
    </row>
    <row r="193" spans="1:10" ht="17.25" customHeight="1" thickTop="1" x14ac:dyDescent="0.2">
      <c r="B193" s="174" t="s">
        <v>35</v>
      </c>
      <c r="C193" s="175"/>
      <c r="D193" s="68">
        <f t="shared" ref="D193:H194" si="24">D187+D189+D191</f>
        <v>4</v>
      </c>
      <c r="E193" s="36">
        <f t="shared" si="24"/>
        <v>5</v>
      </c>
      <c r="F193" s="106">
        <f t="shared" si="24"/>
        <v>5</v>
      </c>
      <c r="G193" s="68">
        <f t="shared" si="24"/>
        <v>2</v>
      </c>
      <c r="H193" s="36">
        <f t="shared" si="24"/>
        <v>8</v>
      </c>
      <c r="I193" s="37">
        <f t="shared" si="19"/>
        <v>4</v>
      </c>
      <c r="J193" s="38">
        <f t="shared" ref="J193" si="25">IF(H193=0,"-",H193/$H$193)</f>
        <v>1</v>
      </c>
    </row>
    <row r="194" spans="1:10" ht="17.25" customHeight="1" x14ac:dyDescent="0.2">
      <c r="B194" s="176"/>
      <c r="C194" s="177"/>
      <c r="D194" s="39">
        <f t="shared" si="24"/>
        <v>3947</v>
      </c>
      <c r="E194" s="32">
        <f t="shared" si="24"/>
        <v>132104</v>
      </c>
      <c r="F194" s="104">
        <f t="shared" si="24"/>
        <v>5</v>
      </c>
      <c r="G194" s="31">
        <f t="shared" si="24"/>
        <v>2</v>
      </c>
      <c r="H194" s="32">
        <f t="shared" si="24"/>
        <v>450</v>
      </c>
      <c r="I194" s="150">
        <f>IF(AND(H194=0,G194=0),"-",IF(H194=0,"全減",IF(G194=0,"全増",H194/G194)))</f>
        <v>225</v>
      </c>
      <c r="J194" s="34">
        <f t="shared" ref="J194" si="26">IF(H194=0,"-",H194/$H$194)</f>
        <v>1</v>
      </c>
    </row>
    <row r="195" spans="1:10" ht="85.5" customHeight="1" x14ac:dyDescent="0.2">
      <c r="A195" s="1"/>
      <c r="B195" s="74"/>
      <c r="C195" s="1"/>
      <c r="D195" s="1"/>
      <c r="E195" s="1"/>
      <c r="F195" s="1"/>
      <c r="G195" s="1"/>
      <c r="H195" s="1"/>
      <c r="I195" s="1"/>
      <c r="J195" s="1"/>
    </row>
    <row r="196" spans="1:10" ht="15" customHeight="1" x14ac:dyDescent="0.2">
      <c r="B196" s="2"/>
      <c r="C196" s="2"/>
      <c r="D196" s="2"/>
      <c r="E196" s="2"/>
      <c r="F196" s="2"/>
      <c r="G196" s="2"/>
      <c r="H196" s="2"/>
      <c r="I196" s="2"/>
    </row>
    <row r="197" spans="1:10" ht="9" customHeight="1" x14ac:dyDescent="0.2"/>
    <row r="198" spans="1:10" ht="19.5" customHeight="1" x14ac:dyDescent="0.2">
      <c r="B198" s="178" t="s">
        <v>36</v>
      </c>
      <c r="C198" s="178"/>
      <c r="D198" s="178"/>
      <c r="E198" s="178"/>
      <c r="F198" s="178"/>
      <c r="G198" s="178"/>
      <c r="H198" s="178"/>
    </row>
    <row r="199" spans="1:10" ht="17.25" customHeight="1" x14ac:dyDescent="0.2">
      <c r="B199" s="178"/>
      <c r="C199" s="178"/>
      <c r="D199" s="178"/>
      <c r="E199" s="178"/>
      <c r="F199" s="178"/>
      <c r="G199" s="178"/>
      <c r="H199" s="178"/>
      <c r="I199" s="17"/>
      <c r="J199" s="49" t="s">
        <v>7</v>
      </c>
    </row>
    <row r="200" spans="1:10" ht="17.25" customHeight="1" x14ac:dyDescent="0.2">
      <c r="B200" s="179"/>
      <c r="C200" s="179"/>
      <c r="D200" s="179"/>
      <c r="E200" s="179"/>
      <c r="F200" s="179"/>
      <c r="G200" s="179"/>
      <c r="H200" s="179"/>
      <c r="I200" s="79"/>
      <c r="J200" s="18" t="s">
        <v>8</v>
      </c>
    </row>
    <row r="201" spans="1:10" ht="22.5" customHeight="1" x14ac:dyDescent="0.2">
      <c r="B201" s="180"/>
      <c r="C201" s="168"/>
      <c r="D201" s="183" t="str">
        <f>D4</f>
        <v>令和３年</v>
      </c>
      <c r="E201" s="169" t="str">
        <f>E4</f>
        <v>令和４年</v>
      </c>
      <c r="F201" s="185" t="str">
        <f>F4</f>
        <v>令和５年</v>
      </c>
      <c r="G201" s="183" t="str">
        <f>G4</f>
        <v>令和５年
上半期</v>
      </c>
      <c r="H201" s="169" t="str">
        <f>H4</f>
        <v>令和６年
上半期</v>
      </c>
      <c r="I201" s="169" t="s">
        <v>57</v>
      </c>
      <c r="J201" s="169" t="s">
        <v>0</v>
      </c>
    </row>
    <row r="202" spans="1:10" ht="23.25" customHeight="1" thickBot="1" x14ac:dyDescent="0.25">
      <c r="B202" s="181"/>
      <c r="C202" s="182"/>
      <c r="D202" s="184"/>
      <c r="E202" s="170"/>
      <c r="F202" s="186"/>
      <c r="G202" s="184"/>
      <c r="H202" s="170"/>
      <c r="I202" s="170"/>
      <c r="J202" s="170"/>
    </row>
    <row r="203" spans="1:10" ht="17.25" customHeight="1" thickTop="1" x14ac:dyDescent="0.2">
      <c r="B203" s="173" t="s">
        <v>115</v>
      </c>
      <c r="C203" s="164"/>
      <c r="D203" s="147">
        <v>1</v>
      </c>
      <c r="E203" s="20">
        <v>0</v>
      </c>
      <c r="F203" s="101">
        <v>0</v>
      </c>
      <c r="G203" s="19">
        <v>0</v>
      </c>
      <c r="H203" s="80">
        <v>1</v>
      </c>
      <c r="I203" s="21" t="str">
        <f>IF(AND(H203=0,G203=0),"-",IF(H203=0,"全減",IF(G203=0,"全増",H203/G203)))</f>
        <v>全増</v>
      </c>
      <c r="J203" s="22">
        <f>IF(H203=0,"-",H203/$H$221)</f>
        <v>0.125</v>
      </c>
    </row>
    <row r="204" spans="1:10" ht="17.25" customHeight="1" x14ac:dyDescent="0.2">
      <c r="B204" s="165"/>
      <c r="C204" s="166"/>
      <c r="D204" s="90">
        <v>2</v>
      </c>
      <c r="E204" s="32">
        <v>0</v>
      </c>
      <c r="F204" s="104">
        <v>0</v>
      </c>
      <c r="G204" s="31">
        <v>0</v>
      </c>
      <c r="H204" s="81">
        <v>3</v>
      </c>
      <c r="I204" s="33" t="str">
        <f>IF(AND(H204=0,G204=0),"-",IF(H204=0,"全減",IF(G204=0,"全増",H204/G204)))</f>
        <v>全増</v>
      </c>
      <c r="J204" s="34">
        <f>IF(H204=0,"-",H204/$H$222)</f>
        <v>6.6666666666666671E-3</v>
      </c>
    </row>
    <row r="205" spans="1:10" ht="17.25" customHeight="1" x14ac:dyDescent="0.2">
      <c r="B205" s="171" t="s">
        <v>111</v>
      </c>
      <c r="C205" s="172"/>
      <c r="D205" s="68">
        <v>1</v>
      </c>
      <c r="E205" s="69">
        <v>1</v>
      </c>
      <c r="F205" s="106">
        <v>3</v>
      </c>
      <c r="G205" s="68">
        <v>2</v>
      </c>
      <c r="H205" s="82">
        <v>4</v>
      </c>
      <c r="I205" s="70">
        <f>IF(AND(H205=0,G205=0),"-",IF(H205=0,"全減",IF(G205=0,"全増",H205/G205)))</f>
        <v>2</v>
      </c>
      <c r="J205" s="71">
        <f>IF(H205=0,"-",H205/$H$221)</f>
        <v>0.5</v>
      </c>
    </row>
    <row r="206" spans="1:10" ht="17.25" customHeight="1" x14ac:dyDescent="0.2">
      <c r="B206" s="165"/>
      <c r="C206" s="166"/>
      <c r="D206" s="31">
        <v>6</v>
      </c>
      <c r="E206" s="32">
        <v>1</v>
      </c>
      <c r="F206" s="104">
        <v>3</v>
      </c>
      <c r="G206" s="31">
        <v>2</v>
      </c>
      <c r="H206" s="81">
        <v>4</v>
      </c>
      <c r="I206" s="33">
        <f t="shared" ref="I206:I222" si="27">IF(AND(H206=0,G206=0),"-",IF(H206=0,"全減",IF(G206=0,"全増",H206/G206)))</f>
        <v>2</v>
      </c>
      <c r="J206" s="33">
        <f>IF(H206=0,"-",H206/$H$222)</f>
        <v>8.8888888888888889E-3</v>
      </c>
    </row>
    <row r="207" spans="1:10" ht="17.25" customHeight="1" x14ac:dyDescent="0.2">
      <c r="B207" s="167" t="s">
        <v>53</v>
      </c>
      <c r="C207" s="168"/>
      <c r="D207" s="68">
        <v>0</v>
      </c>
      <c r="E207" s="69">
        <v>3</v>
      </c>
      <c r="F207" s="106">
        <v>0</v>
      </c>
      <c r="G207" s="68">
        <v>0</v>
      </c>
      <c r="H207" s="82">
        <v>3</v>
      </c>
      <c r="I207" s="70" t="str">
        <f>IF(AND(H207=0,G207=0),"-",IF(H207=0,"全減",IF(G207=0,"全増",H207/G207)))</f>
        <v>全増</v>
      </c>
      <c r="J207" s="71">
        <f>IF(H207=0,"-",H207/$H$221)</f>
        <v>0.375</v>
      </c>
    </row>
    <row r="208" spans="1:10" ht="17.25" customHeight="1" x14ac:dyDescent="0.2">
      <c r="B208" s="165"/>
      <c r="C208" s="166"/>
      <c r="D208" s="31">
        <v>0</v>
      </c>
      <c r="E208" s="32">
        <v>130233</v>
      </c>
      <c r="F208" s="104">
        <v>0</v>
      </c>
      <c r="G208" s="31">
        <v>0</v>
      </c>
      <c r="H208" s="81">
        <v>443</v>
      </c>
      <c r="I208" s="33" t="str">
        <f>IF(AND(H208=0,G208=0),"-",IF(H208=0,"全減",IF(G208=0,"全増",H208/G208)))</f>
        <v>全増</v>
      </c>
      <c r="J208" s="34">
        <f>IF(H208=0,"-",H208/$H$222)</f>
        <v>0.98444444444444446</v>
      </c>
    </row>
    <row r="209" spans="1:10" ht="17.25" customHeight="1" x14ac:dyDescent="0.2">
      <c r="B209" s="167" t="s">
        <v>112</v>
      </c>
      <c r="C209" s="168"/>
      <c r="D209" s="89">
        <v>0</v>
      </c>
      <c r="E209" s="69">
        <v>1</v>
      </c>
      <c r="F209" s="106">
        <v>0</v>
      </c>
      <c r="G209" s="68">
        <v>0</v>
      </c>
      <c r="H209" s="82">
        <v>0</v>
      </c>
      <c r="I209" s="70" t="str">
        <f>IF(AND(H209=0,G209=0),"-",IF(H209=0,"全減",IF(G209=0,"全増",H209/G209)))</f>
        <v>-</v>
      </c>
      <c r="J209" s="71" t="str">
        <f>IF(H209=0,"-",H209/$H$221)</f>
        <v>-</v>
      </c>
    </row>
    <row r="210" spans="1:10" ht="17.25" customHeight="1" x14ac:dyDescent="0.2">
      <c r="B210" s="165"/>
      <c r="C210" s="166"/>
      <c r="D210" s="90">
        <v>0</v>
      </c>
      <c r="E210" s="32">
        <v>1870</v>
      </c>
      <c r="F210" s="104">
        <v>0</v>
      </c>
      <c r="G210" s="31">
        <v>0</v>
      </c>
      <c r="H210" s="81">
        <v>0</v>
      </c>
      <c r="I210" s="33" t="str">
        <f>IF(AND(H210=0,G210=0),"-",IF(H210=0,"全減",IF(G210=0,"全増",H210/G210)))</f>
        <v>-</v>
      </c>
      <c r="J210" s="34" t="str">
        <f>IF(H210=0,"-",H210/$H$222)</f>
        <v>-</v>
      </c>
    </row>
    <row r="211" spans="1:10" ht="17.25" customHeight="1" x14ac:dyDescent="0.2">
      <c r="B211" s="167" t="s">
        <v>113</v>
      </c>
      <c r="C211" s="168"/>
      <c r="D211" s="89">
        <v>1</v>
      </c>
      <c r="E211" s="69">
        <v>0</v>
      </c>
      <c r="F211" s="106">
        <v>0</v>
      </c>
      <c r="G211" s="68">
        <v>0</v>
      </c>
      <c r="H211" s="82">
        <v>0</v>
      </c>
      <c r="I211" s="70" t="str">
        <f t="shared" si="27"/>
        <v>-</v>
      </c>
      <c r="J211" s="71" t="str">
        <f>IF(H211=0,"-",H211/$H$221)</f>
        <v>-</v>
      </c>
    </row>
    <row r="212" spans="1:10" ht="17.25" customHeight="1" x14ac:dyDescent="0.2">
      <c r="B212" s="165"/>
      <c r="C212" s="166"/>
      <c r="D212" s="90">
        <v>2687</v>
      </c>
      <c r="E212" s="32">
        <v>0</v>
      </c>
      <c r="F212" s="104">
        <v>0</v>
      </c>
      <c r="G212" s="31">
        <v>0</v>
      </c>
      <c r="H212" s="81">
        <v>0</v>
      </c>
      <c r="I212" s="33" t="str">
        <f t="shared" si="27"/>
        <v>-</v>
      </c>
      <c r="J212" s="34" t="str">
        <f>IF(H212=0,"-",H212/$H$222)</f>
        <v>-</v>
      </c>
    </row>
    <row r="213" spans="1:10" ht="17.25" customHeight="1" x14ac:dyDescent="0.2">
      <c r="B213" s="167" t="s">
        <v>114</v>
      </c>
      <c r="C213" s="168"/>
      <c r="D213" s="68">
        <v>1</v>
      </c>
      <c r="E213" s="69">
        <v>0</v>
      </c>
      <c r="F213" s="106">
        <v>0</v>
      </c>
      <c r="G213" s="68">
        <v>0</v>
      </c>
      <c r="H213" s="82">
        <v>0</v>
      </c>
      <c r="I213" s="70" t="str">
        <f t="shared" si="27"/>
        <v>-</v>
      </c>
      <c r="J213" s="71" t="str">
        <f>IF(H213=0,"-",H213/$H$221)</f>
        <v>-</v>
      </c>
    </row>
    <row r="214" spans="1:10" ht="17.25" customHeight="1" x14ac:dyDescent="0.2">
      <c r="B214" s="165"/>
      <c r="C214" s="166"/>
      <c r="D214" s="31">
        <v>1252</v>
      </c>
      <c r="E214" s="32">
        <v>0</v>
      </c>
      <c r="F214" s="104">
        <v>0</v>
      </c>
      <c r="G214" s="31">
        <v>0</v>
      </c>
      <c r="H214" s="81">
        <v>0</v>
      </c>
      <c r="I214" s="33" t="str">
        <f t="shared" si="27"/>
        <v>-</v>
      </c>
      <c r="J214" s="34" t="str">
        <f>IF(H214=0,"-",H214/$H$222)</f>
        <v>-</v>
      </c>
    </row>
    <row r="215" spans="1:10" ht="17.25" customHeight="1" x14ac:dyDescent="0.2">
      <c r="B215" s="167" t="s">
        <v>116</v>
      </c>
      <c r="C215" s="168"/>
      <c r="D215" s="68">
        <v>0</v>
      </c>
      <c r="E215" s="69">
        <v>0</v>
      </c>
      <c r="F215" s="106">
        <v>1</v>
      </c>
      <c r="G215" s="68">
        <v>0</v>
      </c>
      <c r="H215" s="82">
        <v>0</v>
      </c>
      <c r="I215" s="70" t="str">
        <f t="shared" si="27"/>
        <v>-</v>
      </c>
      <c r="J215" s="71" t="str">
        <f>IF(H215=0,"-",H215/$H$221)</f>
        <v>-</v>
      </c>
    </row>
    <row r="216" spans="1:10" ht="17.25" customHeight="1" x14ac:dyDescent="0.2">
      <c r="B216" s="165"/>
      <c r="C216" s="166"/>
      <c r="D216" s="31">
        <v>0</v>
      </c>
      <c r="E216" s="32">
        <v>0</v>
      </c>
      <c r="F216" s="104">
        <v>1</v>
      </c>
      <c r="G216" s="31">
        <v>0</v>
      </c>
      <c r="H216" s="81">
        <v>0</v>
      </c>
      <c r="I216" s="33" t="str">
        <f t="shared" si="27"/>
        <v>-</v>
      </c>
      <c r="J216" s="34" t="str">
        <f>IF(H216=0,"-",H216/$H$222)</f>
        <v>-</v>
      </c>
    </row>
    <row r="217" spans="1:10" ht="17.25" customHeight="1" x14ac:dyDescent="0.2">
      <c r="B217" s="167" t="s">
        <v>66</v>
      </c>
      <c r="C217" s="168"/>
      <c r="D217" s="68">
        <v>0</v>
      </c>
      <c r="E217" s="69">
        <v>0</v>
      </c>
      <c r="F217" s="106">
        <v>1</v>
      </c>
      <c r="G217" s="68">
        <v>0</v>
      </c>
      <c r="H217" s="82">
        <v>0</v>
      </c>
      <c r="I217" s="70" t="str">
        <f t="shared" si="27"/>
        <v>-</v>
      </c>
      <c r="J217" s="71" t="str">
        <f>IF(H217=0,"-",H217/$H$221)</f>
        <v>-</v>
      </c>
    </row>
    <row r="218" spans="1:10" ht="17.25" customHeight="1" thickBot="1" x14ac:dyDescent="0.25">
      <c r="B218" s="165"/>
      <c r="C218" s="166"/>
      <c r="D218" s="31">
        <v>0</v>
      </c>
      <c r="E218" s="32">
        <v>0</v>
      </c>
      <c r="F218" s="104">
        <v>1</v>
      </c>
      <c r="G218" s="31">
        <v>0</v>
      </c>
      <c r="H218" s="81">
        <v>0</v>
      </c>
      <c r="I218" s="33" t="str">
        <f t="shared" si="27"/>
        <v>-</v>
      </c>
      <c r="J218" s="34" t="str">
        <f>IF(H218=0,"-",H218/$H$222)</f>
        <v>-</v>
      </c>
    </row>
    <row r="219" spans="1:10" ht="17.25" hidden="1" customHeight="1" x14ac:dyDescent="0.2">
      <c r="B219" s="167"/>
      <c r="C219" s="168"/>
      <c r="D219" s="68"/>
      <c r="E219" s="69"/>
      <c r="F219" s="106"/>
      <c r="G219" s="68">
        <v>0</v>
      </c>
      <c r="H219" s="82">
        <v>0</v>
      </c>
      <c r="I219" s="70" t="str">
        <f t="shared" si="27"/>
        <v>-</v>
      </c>
      <c r="J219" s="71" t="str">
        <f t="shared" ref="J219" si="28">IF(H219=0,"-",H219/$H$221)</f>
        <v>-</v>
      </c>
    </row>
    <row r="220" spans="1:10" ht="17.25" hidden="1" customHeight="1" thickBot="1" x14ac:dyDescent="0.25">
      <c r="B220" s="165"/>
      <c r="C220" s="166"/>
      <c r="D220" s="31"/>
      <c r="E220" s="32"/>
      <c r="F220" s="104"/>
      <c r="G220" s="31">
        <v>0</v>
      </c>
      <c r="H220" s="81">
        <v>0</v>
      </c>
      <c r="I220" s="33" t="str">
        <f t="shared" si="27"/>
        <v>-</v>
      </c>
      <c r="J220" s="34" t="str">
        <f t="shared" ref="J220" si="29">IF(H220=0,"-",H220/$H$222)</f>
        <v>-</v>
      </c>
    </row>
    <row r="221" spans="1:10" s="2" customFormat="1" ht="17.25" customHeight="1" thickTop="1" x14ac:dyDescent="0.2">
      <c r="B221" s="163" t="s">
        <v>35</v>
      </c>
      <c r="C221" s="164"/>
      <c r="D221" s="19">
        <f t="shared" ref="D221:H222" si="30">D203+D205+D207+D209+D211+D213+D215+D217</f>
        <v>4</v>
      </c>
      <c r="E221" s="80">
        <f t="shared" si="30"/>
        <v>5</v>
      </c>
      <c r="F221" s="101">
        <f t="shared" si="30"/>
        <v>5</v>
      </c>
      <c r="G221" s="19">
        <f t="shared" si="30"/>
        <v>2</v>
      </c>
      <c r="H221" s="80">
        <f t="shared" si="30"/>
        <v>8</v>
      </c>
      <c r="I221" s="21">
        <f t="shared" si="27"/>
        <v>4</v>
      </c>
      <c r="J221" s="22">
        <f t="shared" ref="J221" si="31">IF(H221=0,"-",H221/$H$221)</f>
        <v>1</v>
      </c>
    </row>
    <row r="222" spans="1:10" s="2" customFormat="1" ht="17.25" customHeight="1" x14ac:dyDescent="0.2">
      <c r="B222" s="165"/>
      <c r="C222" s="166"/>
      <c r="D222" s="31">
        <f t="shared" si="30"/>
        <v>3947</v>
      </c>
      <c r="E222" s="81">
        <f t="shared" si="30"/>
        <v>132104</v>
      </c>
      <c r="F222" s="104">
        <f t="shared" si="30"/>
        <v>5</v>
      </c>
      <c r="G222" s="31">
        <f t="shared" si="30"/>
        <v>2</v>
      </c>
      <c r="H222" s="81">
        <f t="shared" si="30"/>
        <v>450</v>
      </c>
      <c r="I222" s="150">
        <f t="shared" si="27"/>
        <v>225</v>
      </c>
      <c r="J222" s="34">
        <f t="shared" ref="J222" si="32">IF(H222=0,"-",H222/$H$222)</f>
        <v>1</v>
      </c>
    </row>
    <row r="223" spans="1:10" ht="41.25" customHeight="1" x14ac:dyDescent="0.2">
      <c r="A223" s="1"/>
      <c r="B223" s="74"/>
      <c r="C223" s="75"/>
      <c r="D223" s="76"/>
      <c r="E223" s="77"/>
      <c r="F223" s="77"/>
      <c r="G223" s="77"/>
      <c r="H223" s="77"/>
      <c r="I223" s="78"/>
      <c r="J223" s="1"/>
    </row>
    <row r="224" spans="1:10" s="2" customFormat="1" x14ac:dyDescent="0.2"/>
  </sheetData>
  <mergeCells count="177">
    <mergeCell ref="B1:H1"/>
    <mergeCell ref="B4:C5"/>
    <mergeCell ref="D4:D5"/>
    <mergeCell ref="E4:E5"/>
    <mergeCell ref="F4:F5"/>
    <mergeCell ref="G4:G5"/>
    <mergeCell ref="H4:H5"/>
    <mergeCell ref="B11:C11"/>
    <mergeCell ref="B9:C9"/>
    <mergeCell ref="B13:C13"/>
    <mergeCell ref="B15:C15"/>
    <mergeCell ref="B8:C8"/>
    <mergeCell ref="B14:C14"/>
    <mergeCell ref="I4:I5"/>
    <mergeCell ref="J4:J5"/>
    <mergeCell ref="B6:C6"/>
    <mergeCell ref="B7:C7"/>
    <mergeCell ref="B10:C10"/>
    <mergeCell ref="B12:C12"/>
    <mergeCell ref="J23:J24"/>
    <mergeCell ref="B25:C25"/>
    <mergeCell ref="B27:C27"/>
    <mergeCell ref="B16:C16"/>
    <mergeCell ref="B17:C17"/>
    <mergeCell ref="B23:C24"/>
    <mergeCell ref="D23:D24"/>
    <mergeCell ref="E23:E24"/>
    <mergeCell ref="F23:F24"/>
    <mergeCell ref="B26:C26"/>
    <mergeCell ref="B28:C28"/>
    <mergeCell ref="B29:C29"/>
    <mergeCell ref="B30:C30"/>
    <mergeCell ref="B33:C33"/>
    <mergeCell ref="G23:G24"/>
    <mergeCell ref="H23:H24"/>
    <mergeCell ref="I23:I24"/>
    <mergeCell ref="G44:G45"/>
    <mergeCell ref="H44:H45"/>
    <mergeCell ref="I44:I45"/>
    <mergeCell ref="J44:J45"/>
    <mergeCell ref="B46:C47"/>
    <mergeCell ref="B48:C49"/>
    <mergeCell ref="B31:C31"/>
    <mergeCell ref="B34:C34"/>
    <mergeCell ref="B35:C35"/>
    <mergeCell ref="B36:C36"/>
    <mergeCell ref="B41:F43"/>
    <mergeCell ref="B44:C45"/>
    <mergeCell ref="D44:D45"/>
    <mergeCell ref="E44:E45"/>
    <mergeCell ref="F44:F45"/>
    <mergeCell ref="B32:C32"/>
    <mergeCell ref="B62:C62"/>
    <mergeCell ref="B63:C63"/>
    <mergeCell ref="B64:B73"/>
    <mergeCell ref="C68:C69"/>
    <mergeCell ref="B74:C75"/>
    <mergeCell ref="B96:C97"/>
    <mergeCell ref="B50:C51"/>
    <mergeCell ref="B52:C53"/>
    <mergeCell ref="B54:C55"/>
    <mergeCell ref="B56:C57"/>
    <mergeCell ref="B58:C59"/>
    <mergeCell ref="B60:C61"/>
    <mergeCell ref="J96:J97"/>
    <mergeCell ref="B99:C99"/>
    <mergeCell ref="B98:C98"/>
    <mergeCell ref="B101:C101"/>
    <mergeCell ref="B102:C102"/>
    <mergeCell ref="B100:C100"/>
    <mergeCell ref="D96:D97"/>
    <mergeCell ref="E96:E97"/>
    <mergeCell ref="F96:F97"/>
    <mergeCell ref="G96:G97"/>
    <mergeCell ref="H96:H97"/>
    <mergeCell ref="I96:I97"/>
    <mergeCell ref="B105:C105"/>
    <mergeCell ref="B106:C106"/>
    <mergeCell ref="B111:C111"/>
    <mergeCell ref="B110:C110"/>
    <mergeCell ref="B113:C113"/>
    <mergeCell ref="B114:C114"/>
    <mergeCell ref="B104:C104"/>
    <mergeCell ref="B103:C103"/>
    <mergeCell ref="B108:C108"/>
    <mergeCell ref="B107:C107"/>
    <mergeCell ref="B109:C109"/>
    <mergeCell ref="B112:C112"/>
    <mergeCell ref="I120:I121"/>
    <mergeCell ref="J120:J121"/>
    <mergeCell ref="B123:C123"/>
    <mergeCell ref="B124:C124"/>
    <mergeCell ref="B125:C125"/>
    <mergeCell ref="B127:C127"/>
    <mergeCell ref="B120:C121"/>
    <mergeCell ref="D120:D121"/>
    <mergeCell ref="E120:E121"/>
    <mergeCell ref="F120:F121"/>
    <mergeCell ref="G120:G121"/>
    <mergeCell ref="H120:H121"/>
    <mergeCell ref="B129:C129"/>
    <mergeCell ref="B133:C133"/>
    <mergeCell ref="B134:C134"/>
    <mergeCell ref="B135:C135"/>
    <mergeCell ref="B136:C136"/>
    <mergeCell ref="B137:C137"/>
    <mergeCell ref="B128:C128"/>
    <mergeCell ref="B122:C122"/>
    <mergeCell ref="B130:C130"/>
    <mergeCell ref="B126:C126"/>
    <mergeCell ref="B131:C131"/>
    <mergeCell ref="B132:C132"/>
    <mergeCell ref="G145:G146"/>
    <mergeCell ref="H145:H146"/>
    <mergeCell ref="I145:I146"/>
    <mergeCell ref="J145:J146"/>
    <mergeCell ref="B147:C148"/>
    <mergeCell ref="B149:C150"/>
    <mergeCell ref="B138:C138"/>
    <mergeCell ref="B142:F144"/>
    <mergeCell ref="B145:C146"/>
    <mergeCell ref="D145:D146"/>
    <mergeCell ref="E145:E146"/>
    <mergeCell ref="F145:F146"/>
    <mergeCell ref="I157:I158"/>
    <mergeCell ref="J157:J158"/>
    <mergeCell ref="B169:C170"/>
    <mergeCell ref="B171:C172"/>
    <mergeCell ref="B177:C178"/>
    <mergeCell ref="B173:C174"/>
    <mergeCell ref="B151:C152"/>
    <mergeCell ref="B154:H156"/>
    <mergeCell ref="B157:C158"/>
    <mergeCell ref="D157:D158"/>
    <mergeCell ref="E157:E158"/>
    <mergeCell ref="F157:F158"/>
    <mergeCell ref="G157:G158"/>
    <mergeCell ref="H157:H158"/>
    <mergeCell ref="I185:I186"/>
    <mergeCell ref="J185:J186"/>
    <mergeCell ref="B187:C188"/>
    <mergeCell ref="B189:C190"/>
    <mergeCell ref="B191:C192"/>
    <mergeCell ref="B175:C176"/>
    <mergeCell ref="B159:C160"/>
    <mergeCell ref="B167:C168"/>
    <mergeCell ref="B179:C180"/>
    <mergeCell ref="B182:H184"/>
    <mergeCell ref="B185:C186"/>
    <mergeCell ref="D185:D186"/>
    <mergeCell ref="E185:E186"/>
    <mergeCell ref="F185:F186"/>
    <mergeCell ref="G185:G186"/>
    <mergeCell ref="B161:C162"/>
    <mergeCell ref="B163:C164"/>
    <mergeCell ref="B165:C166"/>
    <mergeCell ref="B193:C194"/>
    <mergeCell ref="B198:H200"/>
    <mergeCell ref="B201:C202"/>
    <mergeCell ref="D201:D202"/>
    <mergeCell ref="E201:E202"/>
    <mergeCell ref="F201:F202"/>
    <mergeCell ref="G201:G202"/>
    <mergeCell ref="H201:H202"/>
    <mergeCell ref="H185:H186"/>
    <mergeCell ref="B221:C222"/>
    <mergeCell ref="B213:C214"/>
    <mergeCell ref="B215:C216"/>
    <mergeCell ref="B217:C218"/>
    <mergeCell ref="B207:C208"/>
    <mergeCell ref="B219:C220"/>
    <mergeCell ref="I201:I202"/>
    <mergeCell ref="J201:J202"/>
    <mergeCell ref="B205:C206"/>
    <mergeCell ref="B211:C212"/>
    <mergeCell ref="B209:C210"/>
    <mergeCell ref="B203:C204"/>
  </mergeCells>
  <phoneticPr fontId="3"/>
  <pageMargins left="0.78740157480314965" right="0.47244094488188981" top="0.9055118110236221" bottom="0.78740157480314965" header="0.31496062992125984" footer="0.31496062992125984"/>
  <pageSetup paperSize="9" scale="88" fitToWidth="0" fitToHeight="0" orientation="portrait" r:id="rId1"/>
  <headerFooter>
    <oddFooter>&amp;C&amp;P</oddFooter>
  </headerFooter>
  <rowBreaks count="6" manualBreakCount="6">
    <brk id="21" max="9" man="1"/>
    <brk id="40" max="9" man="1"/>
    <brk id="94" max="9" man="1"/>
    <brk id="118" max="9" man="1"/>
    <brk id="141" max="9" man="1"/>
    <brk id="181" max="9" man="1"/>
  </rowBreaks>
  <drawing r:id="rId2"/>
</worksheet>
</file>

<file path=customXml/_rels/item1.xml.rels><?xml version="1.0" encoding="utf-8" standalone="yes"?><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E4A0F37E6A8F6547BDDE90BA5AFFFEBD" ma:contentTypeVersion="" ma:contentTypeDescription="新しいドキュメントを作成します。" ma:contentTypeScope="" ma:versionID="76885a255f72179e22bb17ce7b65c799">
  <xsd:schema xmlns:xsd="http://www.w3.org/2001/XMLSchema" xmlns:xs="http://www.w3.org/2001/XMLSchema" xmlns:p="http://schemas.microsoft.com/office/2006/metadata/properties" xmlns:ns2="7eccc1d7-25c9-4b28-bd43-cceccbc5b348" xmlns:ns3="9dee86d8-d636-4ae8-976e-78969faa5dec" xmlns:ns4="b5471033-25ca-41e4-b4f9-0c69817a7d90" targetNamespace="http://schemas.microsoft.com/office/2006/metadata/properties" ma:root="true" ma:fieldsID="f05a8c6687dffa63f3ac11289c070140" ns2:_="" ns3:_="" ns4:_="">
    <xsd:import namespace="7eccc1d7-25c9-4b28-bd43-cceccbc5b348"/>
    <xsd:import namespace="9dee86d8-d636-4ae8-976e-78969faa5dec"/>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ServiceLocation" minOccurs="0"/>
                <xsd:element ref="ns2:_Flow_SignoffStatu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ccc1d7-25c9-4b28-bd43-cceccbc5b3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e86d8-d636-4ae8-976e-78969faa5de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E0FAE581-D750-4DB3-AC75-1E79E1523B86}" ma:internalName="TaxCatchAll" ma:showField="CatchAllData" ma:web="{9dee86d8-d636-4ae8-976e-78969faa5de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7eccc1d7-25c9-4b28-bd43-cceccbc5b348" xsi:nil="true"/>
    <TaxCatchAll xmlns="b5471033-25ca-41e4-b4f9-0c69817a7d90" xsi:nil="true"/>
    <lcf76f155ced4ddcb4097134ff3c332f xmlns="7eccc1d7-25c9-4b28-bd43-cceccbc5b3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FBB6113-9739-4785-97C4-2AB791261149}">
  <ds:schemaRefs>
    <ds:schemaRef ds:uri="http://schemas.microsoft.com/sharepoint/v3/contenttype/forms"/>
  </ds:schemaRefs>
</ds:datastoreItem>
</file>

<file path=customXml/itemProps2.xml><?xml version="1.0" encoding="utf-8"?>
<ds:datastoreItem xmlns:ds="http://schemas.openxmlformats.org/officeDocument/2006/customXml" ds:itemID="{FD9471BF-5262-49A7-844E-7E474C7A5D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ccc1d7-25c9-4b28-bd43-cceccbc5b348"/>
    <ds:schemaRef ds:uri="9dee86d8-d636-4ae8-976e-78969faa5dec"/>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23ED5EF-50AD-4C99-83CF-27587C39E3B6}">
  <ds:schemaRefs>
    <ds:schemaRef ds:uri="http://purl.org/dc/elements/1.1/"/>
    <ds:schemaRef ds:uri="http://schemas.microsoft.com/office/infopath/2007/PartnerControls"/>
    <ds:schemaRef ds:uri="http://purl.org/dc/dcmitype/"/>
    <ds:schemaRef ds:uri="http://schemas.microsoft.com/office/2006/documentManagement/types"/>
    <ds:schemaRef ds:uri="http://purl.org/dc/terms/"/>
    <ds:schemaRef ds:uri="http://schemas.microsoft.com/office/2006/metadata/properties"/>
    <ds:schemaRef ds:uri="7eccc1d7-25c9-4b28-bd43-cceccbc5b348"/>
    <ds:schemaRef ds:uri="http://www.w3.org/XML/1998/namespace"/>
    <ds:schemaRef ds:uri="http://schemas.openxmlformats.org/package/2006/metadata/core-properties"/>
    <ds:schemaRef ds:uri="b5471033-25ca-41e4-b4f9-0c69817a7d90"/>
    <ds:schemaRef ds:uri="9dee86d8-d636-4ae8-976e-78969faa5dec"/>
  </ds:schemaRefs>
</ds:datastoreItem>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tanakatomoy</dc:creator>
  <dcterms:modified xsi:type="dcterms:W3CDTF">2024-09-09T05:26:06Z</dcterms:modified>
  <cp:lastPrinted>2024-08-26T01:52:16Z</cp:lastPrinted>
  <cp:lastModifiedBy>松本莉加子(MATSUMOTO Rikako)</cp:lastModifiedBy>
  <dcterms:created xsi:type="dcterms:W3CDTF">2020-08-03T09:30:48Z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0x010100E4A0F37E6A8F6547BDDE90BA5AFFFEBD</vt:lpwstr>
  </property>
  <property fmtid="{D5CDD505-2E9C-101B-9397-08002B2CF9AE}" pid="3" name="MediaServiceImageTags">
    <vt:lpwstr/>
  </property>
</Properties>
</file>