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026"/>
  <workbookPr filterPrivacy="1" defaultThemeVersion="124226"/>
  <xr:revisionPtr revIDLastSave="0" documentId="13_ncr:1_{6A9B26F4-5D36-4D00-B5DC-3E6975A674CA}" xr6:coauthVersionLast="47" xr6:coauthVersionMax="47" xr10:uidLastSave="{00000000-0000-0000-0000-000000000000}"/>
  <bookViews>
    <workbookView xWindow="975" yWindow="0" windowWidth="28170" windowHeight="15585" tabRatio="745" xr2:uid="{00000000-000D-0000-FFFF-FFFF00000000}"/>
  </bookViews>
  <sheets>
    <sheet name="●目次(Contents)●" sheetId="65" r:id="rId1"/>
    <sheet name="１（１）原油地域別、国別輸入" sheetId="388" r:id="rId2"/>
    <sheet name="１（２）原油油種別輸入" sheetId="416" r:id="rId3"/>
    <sheet name="１（３）非精製用出荷内訳" sheetId="390" r:id="rId4"/>
    <sheet name="１（４）原油処理及び原油在庫" sheetId="391" r:id="rId5"/>
    <sheet name="２（１）①石油製品需給総括暦年" sheetId="411" r:id="rId6"/>
    <sheet name="２（１）②石油製品需給総括年度" sheetId="412" r:id="rId7"/>
    <sheet name="２（２）①石油製品製造業者・輸入業者受払暦年" sheetId="413" r:id="rId8"/>
    <sheet name="２（２）②石油製品製造業者・輸入業者受払年度" sheetId="414" r:id="rId9"/>
    <sheet name="２（３）石油製品月別国内向販売" sheetId="396" r:id="rId10"/>
    <sheet name="２（４）①石油製品月別輸入" sheetId="397" r:id="rId11"/>
    <sheet name="２（４）②石油製品国・地域別月別輸入" sheetId="398" r:id="rId12"/>
    <sheet name="２（４）③石油製品月別輸出" sheetId="399" r:id="rId13"/>
    <sheet name="２（４）④石油製品国・地域別月別輸出" sheetId="400" r:id="rId14"/>
    <sheet name="２（５）石油製品月別業態別在庫" sheetId="401" r:id="rId15"/>
    <sheet name="２（６）石油製品製造業者・輸入業者月別消費者･販売業者向販売" sheetId="402" r:id="rId16"/>
    <sheet name="２（７）製造業者・輸入業者品種別、月別消費者・販売業者" sheetId="415" r:id="rId17"/>
    <sheet name="参考資料１、２備蓄量推移、輸入価格推移" sheetId="404" r:id="rId18"/>
    <sheet name="参考資料３（１）（２）" sheetId="417" r:id="rId19"/>
    <sheet name="参考資料３（３）（４）" sheetId="406" r:id="rId20"/>
    <sheet name="参考資料３（５）（６）" sheetId="407" r:id="rId21"/>
    <sheet name="参考資料３（７）（８）" sheetId="408" r:id="rId22"/>
    <sheet name="参考資料４（１）液化天然ガス（LNG）輸入量、消費量、在庫量" sheetId="409" r:id="rId23"/>
    <sheet name="参考資料４（２）液化天然ガス（LNG）国別、月別輸入量" sheetId="410" r:id="rId24"/>
  </sheets>
  <definedNames>
    <definedName name="_10__123Graph_Aｸﾞﾗﾌ_3" localSheetId="13" hidden="1">#REF!</definedName>
    <definedName name="_10__123Graph_Aｸﾞﾗﾌ_3" hidden="1">#REF!</definedName>
    <definedName name="_15__123Graph_Bｸﾞﾗﾌ_1" localSheetId="13" hidden="1">#REF!</definedName>
    <definedName name="_15__123Graph_Bｸﾞﾗﾌ_1" hidden="1">#REF!</definedName>
    <definedName name="_２_供給者区分別原油月別輸入___Crude_Oil_Import_by_Month_and_Supplier">#REF!</definedName>
    <definedName name="_20__123Graph_Bｸﾞﾗﾌ_2" localSheetId="13" hidden="1">#REF!</definedName>
    <definedName name="_20__123Graph_Bｸﾞﾗﾌ_2" hidden="1">#REF!</definedName>
    <definedName name="_25__123Graph_Bｸﾞﾗﾌ_3" localSheetId="13" hidden="1">#REF!</definedName>
    <definedName name="_25__123Graph_Bｸﾞﾗﾌ_3" hidden="1">#REF!</definedName>
    <definedName name="_３．石油輸入価格推移___Customs_Clearance_Prices_of_Crude_Oil_and_Petroleum_Products_CIF">#REF!</definedName>
    <definedName name="_30__123Graph_Cｸﾞﾗﾌ_1" localSheetId="13" hidden="1">#REF!</definedName>
    <definedName name="_30__123Graph_Cｸﾞﾗﾌ_1" hidden="1">#REF!</definedName>
    <definedName name="_35__123Graph_Cｸﾞﾗﾌ_2" localSheetId="13" hidden="1">#REF!</definedName>
    <definedName name="_35__123Graph_Cｸﾞﾗﾌ_2" hidden="1">#REF!</definedName>
    <definedName name="_４_国別_契約期間別原油輸入_平均ＡＰＩ及び平均硫黄分_平成23年度">#REF!</definedName>
    <definedName name="_40__123Graph_Dｸﾞﾗﾌ_1" localSheetId="13" hidden="1">#REF!</definedName>
    <definedName name="_40__123Graph_Dｸﾞﾗﾌ_1" hidden="1">#REF!</definedName>
    <definedName name="_45__123Graph_Dｸﾞﾗﾌ_2" localSheetId="13" hidden="1">#REF!</definedName>
    <definedName name="_45__123Graph_Dｸﾞﾗﾌ_2" hidden="1">#REF!</definedName>
    <definedName name="_5__123Graph_Aｸﾞﾗﾌ_1" localSheetId="13" hidden="1">#REF!</definedName>
    <definedName name="_5__123Graph_Aｸﾞﾗﾌ_1" hidden="1">#REF!</definedName>
    <definedName name="_50__123Graph_Eｸﾞﾗﾌ_2" localSheetId="13" hidden="1">#REF!</definedName>
    <definedName name="_50__123Graph_Eｸﾞﾗﾌ_2" hidden="1">#REF!</definedName>
    <definedName name="_55__123Graph_Xｸﾞﾗﾌ_3" localSheetId="13" hidden="1">#REF!</definedName>
    <definedName name="_55__123Graph_Xｸﾞﾗﾌ_3" hidden="1">#REF!</definedName>
    <definedName name="_6__労務___Labor">#REF!</definedName>
    <definedName name="_６_国別_契約期間別ＣＩＦ総額_平成23年度____Imported_Crude_Oil_value_CIF__by_Country_and_Contract_Ｆ.Y.2011">#REF!</definedName>
    <definedName name="_８_国別船積数量_FOB_運賃総額及び保険料総額_平成23年度">#REF!</definedName>
    <definedName name="aaa" hidden="1">#REF!</definedName>
    <definedName name="_xlnm.Print_Area" localSheetId="0">'●目次(Contents)●'!$A$1:$Z$40</definedName>
    <definedName name="_xlnm.Print_Area" localSheetId="1">'１（１）原油地域別、国別輸入'!$A$1:$R$106</definedName>
    <definedName name="_xlnm.Print_Area" localSheetId="2">'１（２）原油油種別輸入'!$A$1:$R$247</definedName>
    <definedName name="_xlnm.Print_Area" localSheetId="3">'１（３）非精製用出荷内訳'!$A$2:$R$110</definedName>
    <definedName name="_xlnm.Print_Area" localSheetId="4">'１（４）原油処理及び原油在庫'!$A$1:$U$79</definedName>
    <definedName name="_xlnm.Print_Area" localSheetId="5">'２（１）①石油製品需給総括暦年'!$A$1:$U$48</definedName>
    <definedName name="_xlnm.Print_Area" localSheetId="6">'２（１）②石油製品需給総括年度'!$A$1:$U$48</definedName>
    <definedName name="_xlnm.Print_Area" localSheetId="7">'２（２）①石油製品製造業者・輸入業者受払暦年'!$A$1:$U$45</definedName>
    <definedName name="_xlnm.Print_Area" localSheetId="8">'２（２）②石油製品製造業者・輸入業者受払年度'!$A$1:$U$44</definedName>
    <definedName name="_xlnm.Print_Area" localSheetId="9">'２（３）石油製品月別国内向販売'!$A$1:$W$42</definedName>
    <definedName name="_xlnm.Print_Area" localSheetId="11">'２（４）②石油製品国・地域別月別輸入'!$A$1:$W$394</definedName>
    <definedName name="_xlnm.Print_Area" localSheetId="12">'２（４）③石油製品月別輸出'!$A$1:$W$40</definedName>
    <definedName name="_xlnm.Print_Area" localSheetId="13">'２（４）④石油製品国・地域別月別輸出'!$A$1:$W$574</definedName>
    <definedName name="_xlnm.Print_Area" localSheetId="14">'２（５）石油製品月別業態別在庫'!$A$4:$V$60</definedName>
    <definedName name="_xlnm.Print_Area" localSheetId="15">'２（６）石油製品製造業者・輸入業者月別消費者･販売業者向販売'!$A$1:$W$40</definedName>
    <definedName name="_xlnm.Print_Area" localSheetId="16">'２（７）製造業者・輸入業者品種別、月別消費者・販売業者'!$A$2:$Z$45</definedName>
    <definedName name="_xlnm.Print_Area" localSheetId="17">'参考資料１、２備蓄量推移、輸入価格推移'!$A$1:$P$48</definedName>
    <definedName name="_xlnm.Print_Area" localSheetId="18">'参考資料３（１）（２）'!$A$1:$K$38,'参考資料３（１）（２）'!$L$41:$S$76</definedName>
    <definedName name="_xlnm.Print_Area" localSheetId="19">'参考資料３（３）（４）'!$A$1:$L$25,'参考資料３（３）（４）'!$A$27:$L$52</definedName>
    <definedName name="_xlnm.Print_Area" localSheetId="20">'参考資料３（５）（６）'!$A$1:$F$50</definedName>
    <definedName name="_xlnm.Print_Area" localSheetId="21">'参考資料３（７）（８）'!$A$1:$G$51</definedName>
    <definedName name="_xlnm.Print_Area" localSheetId="23">'参考資料４（２）液化天然ガス（LNG）国別、月別輸入量'!$A$1:$I$61</definedName>
    <definedName name="けんめい" localSheetId="13">#REF!</definedName>
    <definedName name="けんめい">#REF!</definedName>
    <definedName name="県名" localSheetId="13">#REF!</definedName>
    <definedName name="県名">#REF!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7" i="416" l="1"/>
  <c r="E217" i="416"/>
  <c r="D217" i="416"/>
  <c r="C217" i="416"/>
  <c r="B217" i="416"/>
  <c r="Q182" i="416"/>
  <c r="P182" i="416"/>
  <c r="O182" i="416"/>
  <c r="N182" i="416"/>
  <c r="M182" i="416"/>
  <c r="J182" i="416"/>
  <c r="I182" i="416"/>
  <c r="H182" i="416"/>
  <c r="G182" i="416"/>
  <c r="F182" i="416"/>
  <c r="D182" i="416"/>
  <c r="C182" i="416"/>
  <c r="Q147" i="416"/>
  <c r="P147" i="416"/>
  <c r="N147" i="416"/>
  <c r="M147" i="416"/>
  <c r="K147" i="416"/>
  <c r="I147" i="416"/>
  <c r="H147" i="416"/>
  <c r="G147" i="416"/>
  <c r="F147" i="416"/>
  <c r="D147" i="416"/>
  <c r="B147" i="416"/>
  <c r="Q112" i="416"/>
  <c r="P112" i="416"/>
  <c r="N112" i="416"/>
  <c r="L112" i="416"/>
  <c r="K112" i="416"/>
  <c r="J112" i="416"/>
  <c r="I112" i="416"/>
  <c r="H112" i="416"/>
  <c r="G112" i="416"/>
  <c r="F112" i="416"/>
  <c r="D112" i="416"/>
  <c r="C112" i="416"/>
  <c r="Q77" i="416"/>
  <c r="P77" i="416"/>
  <c r="O77" i="416"/>
  <c r="N77" i="416"/>
  <c r="M77" i="416"/>
  <c r="K77" i="416"/>
  <c r="J77" i="416"/>
  <c r="I77" i="416"/>
  <c r="G77" i="416"/>
  <c r="F77" i="416"/>
  <c r="E77" i="416"/>
  <c r="D77" i="416"/>
  <c r="C77" i="416"/>
  <c r="Q42" i="416"/>
  <c r="P42" i="416"/>
  <c r="N42" i="416"/>
  <c r="M42" i="416"/>
  <c r="L42" i="416"/>
  <c r="K42" i="416"/>
  <c r="J42" i="416"/>
  <c r="H42" i="416"/>
  <c r="G42" i="416"/>
  <c r="E42" i="416"/>
  <c r="D42" i="416"/>
  <c r="C42" i="416"/>
  <c r="B42" i="416"/>
  <c r="Q7" i="416"/>
  <c r="P7" i="416"/>
  <c r="O7" i="416"/>
  <c r="N7" i="416"/>
  <c r="L7" i="416"/>
  <c r="K7" i="416"/>
  <c r="J7" i="416"/>
  <c r="I7" i="416"/>
  <c r="H7" i="416"/>
  <c r="G7" i="416"/>
  <c r="D7" i="416"/>
  <c r="G80" i="390"/>
  <c r="F80" i="390"/>
  <c r="E80" i="390"/>
  <c r="B80" i="390"/>
  <c r="P44" i="390"/>
  <c r="N44" i="390"/>
  <c r="K44" i="390"/>
  <c r="J44" i="390"/>
  <c r="G44" i="390"/>
  <c r="E44" i="390"/>
  <c r="B44" i="390"/>
  <c r="P8" i="390"/>
  <c r="N8" i="390"/>
  <c r="M8" i="390"/>
  <c r="K8" i="390"/>
  <c r="I8" i="390"/>
  <c r="H8" i="390"/>
  <c r="E8" i="390"/>
</calcChain>
</file>

<file path=xl/sharedStrings.xml><?xml version="1.0" encoding="utf-8"?>
<sst xmlns="http://schemas.openxmlformats.org/spreadsheetml/2006/main" count="16298" uniqueCount="1084">
  <si>
    <t>（１）石油製品需給総括 / Supply and Demand Summary of Petroleum Products</t>
    <phoneticPr fontId="14"/>
  </si>
  <si>
    <t>①月別輸入 / Import by Month</t>
    <phoneticPr fontId="14"/>
  </si>
  <si>
    <t>③月別輸出 / Export by Month</t>
    <phoneticPr fontId="14"/>
  </si>
  <si>
    <t>（２）石油製品製造業者 ・ 輸入業者受払 / Receipt and Shipment of Petroleum Products by Manufacturers and Importers</t>
    <phoneticPr fontId="14"/>
  </si>
  <si>
    <t>（２）原油油種別輸入 / Import by Kind of Crude Oil</t>
    <phoneticPr fontId="14"/>
  </si>
  <si>
    <t>※下線のある文字をクリックすると、統計表にジャンプします。</t>
    <rPh sb="1" eb="3">
      <t>カセン</t>
    </rPh>
    <rPh sb="6" eb="8">
      <t>モジ</t>
    </rPh>
    <rPh sb="17" eb="20">
      <t>トウケイヒョウ</t>
    </rPh>
    <phoneticPr fontId="14"/>
  </si>
  <si>
    <t>石　　油 / Ｐｅｔｒｏｌｅｕｍ</t>
    <phoneticPr fontId="14"/>
  </si>
  <si>
    <t>１．原油 / Crude Oil</t>
    <phoneticPr fontId="14"/>
  </si>
  <si>
    <t>（１）原油地域別、国別輸入 / Import of Crude Oil by Area and Country</t>
    <phoneticPr fontId="14"/>
  </si>
  <si>
    <t>２．石油製品 / Petroleum Products</t>
    <rPh sb="4" eb="6">
      <t>セイヒン</t>
    </rPh>
    <phoneticPr fontId="14"/>
  </si>
  <si>
    <t>２．石油輸入価格推移 / Customs Clearance Prices of Crude Oil and Petroleum Products(CIF)</t>
    <phoneticPr fontId="14"/>
  </si>
  <si>
    <t>ブルネイ</t>
  </si>
  <si>
    <t>イラク</t>
  </si>
  <si>
    <t>エクアドル</t>
  </si>
  <si>
    <t>スーダン</t>
  </si>
  <si>
    <t>アンゴラ</t>
  </si>
  <si>
    <t>Malaysia</t>
  </si>
  <si>
    <t>Brunei</t>
  </si>
  <si>
    <t>Indonesia</t>
  </si>
  <si>
    <t>Iraq</t>
  </si>
  <si>
    <t>Ecuador</t>
  </si>
  <si>
    <t>Africa</t>
  </si>
  <si>
    <t>Sudan</t>
  </si>
  <si>
    <t>Angola</t>
  </si>
  <si>
    <t>サウジアラビア</t>
  </si>
  <si>
    <t>クウェート</t>
  </si>
  <si>
    <t>カタール</t>
  </si>
  <si>
    <t>オマーン</t>
  </si>
  <si>
    <t>ロシア</t>
  </si>
  <si>
    <t>Saudi Arabia</t>
  </si>
  <si>
    <t>Kuwait</t>
  </si>
  <si>
    <t>Qatar</t>
  </si>
  <si>
    <t>Oman</t>
  </si>
  <si>
    <t>（２）原油油種別輸入 / Import by Kind of Crude Oil</t>
    <rPh sb="3" eb="5">
      <t>ゲンユ</t>
    </rPh>
    <phoneticPr fontId="14"/>
  </si>
  <si>
    <t>Viet Nam</t>
  </si>
  <si>
    <t>ｲﾝﾄﾞﾈｼｱ計</t>
  </si>
  <si>
    <t>ｼﾞｭﾘｰ</t>
  </si>
  <si>
    <t>ｽﾏﾄﾗ･ﾗｲﾄ</t>
  </si>
  <si>
    <t>Middle East</t>
  </si>
  <si>
    <t>ﾊﾞｽﾗ･ﾗｲﾄ</t>
  </si>
  <si>
    <t>ｻｳｼﾞｱﾗﾋﾞｱ計</t>
  </si>
  <si>
    <t>ｱﾗﾋﾞｱﾝ･ﾗｲﾄ</t>
  </si>
  <si>
    <t>ｱﾗﾋﾞｱﾝ･ﾍﾋﾞｰ</t>
  </si>
  <si>
    <t>ｱﾙ･ｼｬﾋｰﾝ</t>
  </si>
  <si>
    <t>ﾅｲﾙ</t>
  </si>
  <si>
    <t>Oceania</t>
  </si>
  <si>
    <t>Australia</t>
  </si>
  <si>
    <t>ﾗｲﾄ･ｾﾘｱ</t>
  </si>
  <si>
    <t>Total</t>
  </si>
  <si>
    <t>合計</t>
  </si>
  <si>
    <t>インドネシア</t>
  </si>
  <si>
    <t>アラブ首長国連邦</t>
  </si>
  <si>
    <t>オーストラリア</t>
  </si>
  <si>
    <t>マレーシア</t>
  </si>
  <si>
    <t>（３）非精製用出荷内訳 / Shipment of Crude Oil for Non-Refining</t>
    <phoneticPr fontId="14"/>
  </si>
  <si>
    <t>１．石油備蓄量推移 / Changes in Oil Stock</t>
    <phoneticPr fontId="14"/>
  </si>
  <si>
    <t>United States of America</t>
  </si>
  <si>
    <t>United Arab Emirates</t>
  </si>
  <si>
    <t>Russia</t>
  </si>
  <si>
    <t>メキシコ</t>
  </si>
  <si>
    <t>Mexico</t>
  </si>
  <si>
    <t>コロンビア</t>
  </si>
  <si>
    <t>Colombia</t>
  </si>
  <si>
    <t>カザフスタン</t>
  </si>
  <si>
    <t>Kazakhstan</t>
  </si>
  <si>
    <t>アメリカ合衆国</t>
  </si>
  <si>
    <t>Feb.</t>
  </si>
  <si>
    <t>Mar.</t>
  </si>
  <si>
    <t>Apr.</t>
  </si>
  <si>
    <t>Oct.</t>
  </si>
  <si>
    <t>Nov.</t>
  </si>
  <si>
    <t>Dec.</t>
  </si>
  <si>
    <t>Year,_x000D_
Quarter_x000D_
&amp; Month</t>
  </si>
  <si>
    <t>東・中央アジア_x000D_
計</t>
  </si>
  <si>
    <t>南方計</t>
  </si>
  <si>
    <t>中東計</t>
  </si>
  <si>
    <t>East and Central Asia</t>
  </si>
  <si>
    <t>South East Asia</t>
  </si>
  <si>
    <t xml:space="preserve">Q2  </t>
  </si>
  <si>
    <t xml:space="preserve">Q3  </t>
  </si>
  <si>
    <t xml:space="preserve">Q4  </t>
  </si>
  <si>
    <t xml:space="preserve">May </t>
  </si>
  <si>
    <t>Jun.</t>
  </si>
  <si>
    <t>Jul.</t>
  </si>
  <si>
    <t>Aug.</t>
  </si>
  <si>
    <t>Sep.</t>
  </si>
  <si>
    <t>→</t>
  </si>
  <si>
    <t>中東（つづき）</t>
  </si>
  <si>
    <t>中立地帯</t>
  </si>
  <si>
    <t>欧州計</t>
  </si>
  <si>
    <t>英国</t>
  </si>
  <si>
    <t>北米計</t>
  </si>
  <si>
    <t>中南米計</t>
  </si>
  <si>
    <t>Neutral Zone</t>
  </si>
  <si>
    <t>Europe</t>
  </si>
  <si>
    <t>United Kingdom</t>
  </si>
  <si>
    <t>North America</t>
  </si>
  <si>
    <t>Central and_x000D_
South_x000D_
America</t>
  </si>
  <si>
    <t>アフリカ計</t>
  </si>
  <si>
    <t>アルジェリア</t>
  </si>
  <si>
    <t>リビア</t>
  </si>
  <si>
    <t>大洋州計</t>
  </si>
  <si>
    <t>Algeria</t>
  </si>
  <si>
    <t>Libya</t>
  </si>
  <si>
    <t>大洋州（つづき）</t>
  </si>
  <si>
    <t>パプア_x000D_
ニューギニア</t>
  </si>
  <si>
    <t>Papua_x000D_
New Guinea</t>
  </si>
  <si>
    <t>ﾍﾞﾄﾅﾑ計</t>
  </si>
  <si>
    <t>ﾊﾞｯｸ･ﾎ</t>
  </si>
  <si>
    <t>ﾙﾋﾞｰ</t>
  </si>
  <si>
    <t>ｽﾂﾃﾞﾝ</t>
  </si>
  <si>
    <t>ﾁﾑ･ｻｵ</t>
  </si>
  <si>
    <t>南方（つづき）</t>
  </si>
  <si>
    <t>ﾏﾚｰｼｱ計</t>
  </si>
  <si>
    <t>ﾃﾞｭﾗﾝ</t>
  </si>
  <si>
    <t>ﾍﾟﾅﾗ･ﾌﾞﾚﾝﾄﾞ</t>
  </si>
  <si>
    <t>ｾﾊﾟﾄ</t>
  </si>
  <si>
    <t>ﾌﾞﾙﾈｲ計</t>
  </si>
  <si>
    <t>ﾍﾞﾙﾀﾑ</t>
  </si>
  <si>
    <t>ﾁｬﾝﾋﾟｵﾝ</t>
  </si>
  <si>
    <t>ｸｳｪｰﾄ計</t>
  </si>
  <si>
    <t>ｸｳｪｰﾄ</t>
  </si>
  <si>
    <t>ｶﾀｰﾙ計</t>
  </si>
  <si>
    <t>ｵﾏｰﾝ計</t>
  </si>
  <si>
    <t>ｱﾗﾌﾞ首長国_x000D_
連邦計</t>
  </si>
  <si>
    <t>ｶﾀｰﾙ</t>
  </si>
  <si>
    <t>ｶﾀｰﾙ･ﾏﾘｰﾝ</t>
  </si>
  <si>
    <t>ｵﾏｰﾝ</t>
  </si>
  <si>
    <t>United_x000D_
Arab Emirates</t>
  </si>
  <si>
    <t>ﾏｰﾊﾞﾝ</t>
  </si>
  <si>
    <t>英国_x000D_
United Kingdom</t>
  </si>
  <si>
    <t>ﾃﾞｭﾊﾞｲ</t>
  </si>
  <si>
    <t>ｱｯﾊﾟｰ･ｻﾞｸﾑ</t>
  </si>
  <si>
    <t>ﾀﾞｽ</t>
  </si>
  <si>
    <t>ﾌｫｰﾃｨｽﾞ</t>
  </si>
  <si>
    <t>ﾛｼｱ計</t>
  </si>
  <si>
    <t>ｿｺｰﾙ</t>
  </si>
  <si>
    <t>ｴｽﾎﾟ･ﾌﾞﾚﾝﾄﾞ</t>
  </si>
  <si>
    <t>ｻﾊﾘﾝ･ﾌﾞﾚﾝﾄﾞ</t>
  </si>
  <si>
    <t>North_x000D_
America</t>
  </si>
  <si>
    <t>ｲｽﾑｽ</t>
  </si>
  <si>
    <t>ｴｸｱﾄﾞﾙ計</t>
  </si>
  <si>
    <t>ｱﾌﾘｶ計</t>
  </si>
  <si>
    <t>ｱﾙｼﾞｪﾘｱ_x000D_
Algeria</t>
  </si>
  <si>
    <t>ｵﾘｴﾝﾃ</t>
  </si>
  <si>
    <t>ﾅﾎﾟ</t>
  </si>
  <si>
    <t>ｻﾊﾗ･ﾌﾞﾚﾝﾄﾞ</t>
  </si>
  <si>
    <t>ｵｰｽﾄﾗﾘｱ計</t>
  </si>
  <si>
    <t>ﾜﾝﾄﾞｩｰ</t>
  </si>
  <si>
    <t>ｽﾀｸﾞ</t>
  </si>
  <si>
    <t>年・期・月</t>
  </si>
  <si>
    <t>④国・地域別月別輸出 / Monthly Export by Area and Country</t>
    <rPh sb="1" eb="2">
      <t>クニ</t>
    </rPh>
    <rPh sb="3" eb="5">
      <t>チイキ</t>
    </rPh>
    <rPh sb="5" eb="6">
      <t>ベツ</t>
    </rPh>
    <phoneticPr fontId="14"/>
  </si>
  <si>
    <t>②国・地域別月別輸入 / Monthly Import by Area and Country</t>
    <rPh sb="1" eb="2">
      <t>クニ</t>
    </rPh>
    <rPh sb="3" eb="5">
      <t>チイキ</t>
    </rPh>
    <rPh sb="5" eb="6">
      <t>ベツ</t>
    </rPh>
    <phoneticPr fontId="14"/>
  </si>
  <si>
    <t>ｳｪｽﾄ･ﾌﾞｯｶ</t>
  </si>
  <si>
    <t>ｹﾀﾊﾟﾝ</t>
  </si>
  <si>
    <t>（３）非精製用出荷内訳 / Shipment of Crude Oil for Non-Refining</t>
    <rPh sb="9" eb="11">
      <t>ウチワケ</t>
    </rPh>
    <phoneticPr fontId="14"/>
  </si>
  <si>
    <t>電力用計</t>
  </si>
  <si>
    <t>Electric Power</t>
  </si>
  <si>
    <t>電力用（つづき）</t>
  </si>
  <si>
    <t>石油化学用計</t>
  </si>
  <si>
    <t>Petro Chemical</t>
  </si>
  <si>
    <t>その他用計</t>
  </si>
  <si>
    <t>ｱﾗﾌﾞ首長国連邦_x000D_
United Arab Emirates</t>
  </si>
  <si>
    <t>Other Industries</t>
  </si>
  <si>
    <t>ｲﾝﾄﾞﾈｼｱ_x000D_
Indonesia</t>
  </si>
  <si>
    <t>Lubricant Manufacturers</t>
  </si>
  <si>
    <t>計</t>
    <rPh sb="0" eb="1">
      <t>ケイ</t>
    </rPh>
    <phoneticPr fontId="14"/>
  </si>
  <si>
    <t>計</t>
  </si>
  <si>
    <t>採油業者</t>
    <rPh sb="0" eb="2">
      <t>サイユ</t>
    </rPh>
    <rPh sb="2" eb="4">
      <t>ギョウシャ</t>
    </rPh>
    <phoneticPr fontId="14"/>
  </si>
  <si>
    <t>その他業者</t>
  </si>
  <si>
    <t>潤滑油業者</t>
  </si>
  <si>
    <t>精製業者</t>
  </si>
  <si>
    <t>合計</t>
    <rPh sb="0" eb="2">
      <t>ゴウケイ</t>
    </rPh>
    <phoneticPr fontId="14"/>
  </si>
  <si>
    <t>②原油在庫 / Inventory of Crude Oil</t>
    <rPh sb="1" eb="3">
      <t>ゲンユ</t>
    </rPh>
    <rPh sb="3" eb="5">
      <t>ザイコ</t>
    </rPh>
    <phoneticPr fontId="14"/>
  </si>
  <si>
    <t>Refiners</t>
  </si>
  <si>
    <t xml:space="preserve">①原油処理 / Crude Oil Processing </t>
    <rPh sb="1" eb="3">
      <t>ゲンユ</t>
    </rPh>
    <rPh sb="3" eb="5">
      <t>ショリ</t>
    </rPh>
    <phoneticPr fontId="14"/>
  </si>
  <si>
    <t xml:space="preserve">（４）原油処理及び原油在庫 / Crude Oil Processing and Inventory </t>
    <rPh sb="3" eb="5">
      <t>ゲンユ</t>
    </rPh>
    <rPh sb="5" eb="7">
      <t>ショリ</t>
    </rPh>
    <rPh sb="7" eb="8">
      <t>オヨ</t>
    </rPh>
    <rPh sb="9" eb="11">
      <t>ゲンユ</t>
    </rPh>
    <rPh sb="11" eb="13">
      <t>ザイコ</t>
    </rPh>
    <phoneticPr fontId="14"/>
  </si>
  <si>
    <t>Manufacturers and Importers</t>
  </si>
  <si>
    <t>年末在庫計</t>
  </si>
  <si>
    <t>Other Shipments</t>
  </si>
  <si>
    <t>Own Consumption</t>
  </si>
  <si>
    <t>Exports</t>
  </si>
  <si>
    <t>Domestic Sales</t>
  </si>
  <si>
    <t>国内向販売</t>
    <rPh sb="2" eb="3">
      <t>ム</t>
    </rPh>
    <rPh sb="3" eb="5">
      <t>ハンバイ</t>
    </rPh>
    <phoneticPr fontId="39"/>
  </si>
  <si>
    <t>払出合計</t>
  </si>
  <si>
    <t>Other Receipts</t>
  </si>
  <si>
    <t>Imports</t>
  </si>
  <si>
    <t>Production Division</t>
  </si>
  <si>
    <t>受入合計</t>
  </si>
  <si>
    <t xml:space="preserve"> </t>
  </si>
  <si>
    <t>Inventory at Start of Year</t>
  </si>
  <si>
    <t>年初在庫計</t>
  </si>
  <si>
    <t>Paraffin Wax</t>
  </si>
  <si>
    <t>Grease</t>
  </si>
  <si>
    <t>Asphalt</t>
  </si>
  <si>
    <t>Kerosene</t>
  </si>
  <si>
    <t>Gasoline</t>
  </si>
  <si>
    <t>Ｂ・Ｃ重油</t>
    <rPh sb="3" eb="5">
      <t>ジュウユ</t>
    </rPh>
    <phoneticPr fontId="12"/>
  </si>
  <si>
    <t>Ａ重油</t>
    <rPh sb="1" eb="3">
      <t>ジュウユ</t>
    </rPh>
    <phoneticPr fontId="12"/>
  </si>
  <si>
    <t>　</t>
  </si>
  <si>
    <t>燃料油</t>
  </si>
  <si>
    <t>Category</t>
  </si>
  <si>
    <t>２．石油製品 / Petroleum Products</t>
    <rPh sb="4" eb="6">
      <t>セイヒン</t>
    </rPh>
    <phoneticPr fontId="12"/>
  </si>
  <si>
    <t>Lubricating Oil</t>
  </si>
  <si>
    <t>Inventory at End of Year</t>
  </si>
  <si>
    <t>製造業者・輸入業者への販売・融通　</t>
    <rPh sb="7" eb="9">
      <t>ギョウシャ</t>
    </rPh>
    <phoneticPr fontId="22"/>
  </si>
  <si>
    <t>消費者･販売業者向販売</t>
    <rPh sb="0" eb="3">
      <t>ショウヒシャ</t>
    </rPh>
    <rPh sb="4" eb="6">
      <t>ハンバイ</t>
    </rPh>
    <rPh sb="6" eb="8">
      <t>ギョウシャ</t>
    </rPh>
    <rPh sb="8" eb="9">
      <t>ム</t>
    </rPh>
    <rPh sb="9" eb="11">
      <t>ハンバイ</t>
    </rPh>
    <phoneticPr fontId="22"/>
  </si>
  <si>
    <t>Return from Petrochemical Industry</t>
  </si>
  <si>
    <t>製造業者・輸入業者よりの購入・融通　</t>
    <rPh sb="7" eb="9">
      <t>ギョウシャ</t>
    </rPh>
    <rPh sb="12" eb="14">
      <t>コウニュウ</t>
    </rPh>
    <phoneticPr fontId="22"/>
  </si>
  <si>
    <t/>
  </si>
  <si>
    <t>オースト_x000D_
ラリア_x000D_
Australia</t>
  </si>
  <si>
    <t>エジプト_x000D_
Egypt</t>
  </si>
  <si>
    <t>アルジェ_x000D_
リア_x000D_
Algeria</t>
  </si>
  <si>
    <t>ブラジル_x000D_
Brazil</t>
  </si>
  <si>
    <t>大洋州</t>
  </si>
  <si>
    <t>アフリカ</t>
  </si>
  <si>
    <t>ペルー_x000D_
Peru</t>
  </si>
  <si>
    <t>アメリカ_x000D_
合衆国_x000D_
United States of America</t>
  </si>
  <si>
    <t>ロシア_x000D_
Russia</t>
  </si>
  <si>
    <t>スペイン_x000D_
Spain</t>
  </si>
  <si>
    <t>フランス_x000D_
France</t>
  </si>
  <si>
    <t>ベルギー_x000D_
Belgium</t>
  </si>
  <si>
    <t>ノルウェー_x000D_
Norway</t>
  </si>
  <si>
    <t>オマーン_x000D_
Oman</t>
  </si>
  <si>
    <t>カタール_x000D_
Qatar</t>
  </si>
  <si>
    <t>インド_x000D_
ネシア_x000D_
Indonesia</t>
  </si>
  <si>
    <t>ブルネイ_x000D_
Brunei</t>
  </si>
  <si>
    <t>マレーシア_x000D_
Malaysia</t>
  </si>
  <si>
    <t>シンガ_x000D_
ポール_x000D_
Singapore</t>
  </si>
  <si>
    <t>大韓民国_x000D_
Republic of Korea</t>
  </si>
  <si>
    <t>南アメリカ</t>
  </si>
  <si>
    <t>北アメリカ</t>
  </si>
  <si>
    <t>ヨーロッパ</t>
  </si>
  <si>
    <t>アジア（つづき）</t>
  </si>
  <si>
    <t>アルゼン_x000D_
チン_x000D_
Argentina</t>
  </si>
  <si>
    <t>クウェート_x000D_
Kuwait</t>
  </si>
  <si>
    <t>サウジ_x000D_
アラビア_x000D_
Saudi Arabia</t>
  </si>
  <si>
    <t>バーレーン_x000D_
Bahrain</t>
  </si>
  <si>
    <t>アジア</t>
  </si>
  <si>
    <t>パナマ_x000D_
Panama</t>
  </si>
  <si>
    <t>B.B Total</t>
  </si>
  <si>
    <t>プロパン_x000D_
合計</t>
  </si>
  <si>
    <t>液化石油ガス（つづき）</t>
  </si>
  <si>
    <t>台湾_x000D_
Taiwan</t>
  </si>
  <si>
    <t>Liquefied Petroleum Gas Total</t>
  </si>
  <si>
    <t>カナダ_x000D_
Canada</t>
  </si>
  <si>
    <t>トルコ_x000D_
Turkey</t>
  </si>
  <si>
    <t>ドイツ_x000D_
Germany</t>
  </si>
  <si>
    <t>タイ_x000D_
Thailand</t>
  </si>
  <si>
    <t>香港_x000D_
Hong Kong</t>
  </si>
  <si>
    <t>Grease Total</t>
  </si>
  <si>
    <t>グリース_x000D_
合計</t>
  </si>
  <si>
    <t>イタリア_x000D_
Italy</t>
  </si>
  <si>
    <t>インド_x000D_
India</t>
  </si>
  <si>
    <t>Asphalt Total</t>
  </si>
  <si>
    <t>アスファルト_x000D_
合計</t>
  </si>
  <si>
    <t>スウェー_x000D_
デン_x000D_
Sweden</t>
  </si>
  <si>
    <t>Lubricating Oil Total</t>
  </si>
  <si>
    <t>潤滑油_x000D_
合計</t>
  </si>
  <si>
    <t>Fuel Oil A Total</t>
  </si>
  <si>
    <t>Gas Oil Total</t>
  </si>
  <si>
    <t>Kerosene Total</t>
  </si>
  <si>
    <t>Jet Fuel Total</t>
  </si>
  <si>
    <t>アフリカ（つづき）</t>
  </si>
  <si>
    <t>ナフサ（つづき）</t>
  </si>
  <si>
    <t>メキシコ_x000D_
Mexico</t>
  </si>
  <si>
    <t>ギリシャ_x000D_
Greece</t>
  </si>
  <si>
    <t>デンマーク_x000D_
Denmark</t>
  </si>
  <si>
    <t>バングラ_x000D_
デシュ_x000D_
Bangladesh</t>
  </si>
  <si>
    <t>スリランカ_x000D_
Sri Lanka</t>
  </si>
  <si>
    <t>パキスタン_x000D_
Pakistan</t>
  </si>
  <si>
    <t>フィリピン_x000D_
Philippines</t>
  </si>
  <si>
    <t>Naphtha Total</t>
  </si>
  <si>
    <t>Gasoline Total</t>
  </si>
  <si>
    <t>ガソリン_x000D_
合計</t>
  </si>
  <si>
    <t>燃料油（つづき）</t>
  </si>
  <si>
    <t>燃料油_x000D_
合計</t>
  </si>
  <si>
    <t xml:space="preserve">   ②国・地域別月別輸入 / Monthly Import by Area and Country</t>
    <rPh sb="9" eb="11">
      <t>ツキベツ</t>
    </rPh>
    <rPh sb="11" eb="13">
      <t>ユニュウ</t>
    </rPh>
    <phoneticPr fontId="14"/>
  </si>
  <si>
    <t>年・期・月</t>
    <rPh sb="0" eb="1">
      <t>ネン</t>
    </rPh>
    <rPh sb="2" eb="3">
      <t>キ</t>
    </rPh>
    <rPh sb="4" eb="5">
      <t>ツキ</t>
    </rPh>
    <phoneticPr fontId="12"/>
  </si>
  <si>
    <t>ボンド_x000D_
Bonded Oil</t>
  </si>
  <si>
    <t>The U.S.Armed Forces &amp; Bonded Oil</t>
  </si>
  <si>
    <t>ケニア_x000D_
Kenya</t>
  </si>
  <si>
    <t>チリ_x000D_
Chile</t>
  </si>
  <si>
    <t>エクアドル_x000D_
Ecuador</t>
  </si>
  <si>
    <t>コロンビア_x000D_
Colombia</t>
  </si>
  <si>
    <t>グアテマラ_x000D_
Guatemala</t>
  </si>
  <si>
    <t>ハンガリー_x000D_
Hungary</t>
  </si>
  <si>
    <t>ベトナム_x000D_
Viet Nam</t>
  </si>
  <si>
    <t>ジョージア_x000D_
Georgia</t>
  </si>
  <si>
    <t>レバノン_x000D_
Lebanon</t>
  </si>
  <si>
    <t>イスラエル_x000D_
Israel</t>
  </si>
  <si>
    <t>モンゴル_x000D_
Mongolia</t>
  </si>
  <si>
    <t>米軍_x000D_
The U.S.Armed Forces</t>
  </si>
  <si>
    <t>グアム（米）_x000D_
Guam (USA)</t>
  </si>
  <si>
    <t>ジェット燃料油（つづき）</t>
  </si>
  <si>
    <t>M &amp; I</t>
  </si>
  <si>
    <t>製造・輸入業者</t>
  </si>
  <si>
    <t>製油所</t>
  </si>
  <si>
    <t>（５）石油製品月別業態別在庫 / Monthly Inventory of Petroleum Products by Type of Business</t>
    <rPh sb="11" eb="12">
      <t>ベツ</t>
    </rPh>
    <phoneticPr fontId="12"/>
  </si>
  <si>
    <t xml:space="preserve">    表番→年報P114-115（業態別在庫）　(様式改善案 ： 石油製品　+　液化石油ガス)</t>
    <rPh sb="18" eb="20">
      <t>ギョウタイ</t>
    </rPh>
    <rPh sb="20" eb="21">
      <t>ベツ</t>
    </rPh>
    <rPh sb="21" eb="23">
      <t>ザイコ</t>
    </rPh>
    <rPh sb="26" eb="28">
      <t>ヨウシキ</t>
    </rPh>
    <rPh sb="28" eb="30">
      <t>カイゼン</t>
    </rPh>
    <rPh sb="30" eb="31">
      <t>アン</t>
    </rPh>
    <rPh sb="34" eb="36">
      <t>セキユ</t>
    </rPh>
    <rPh sb="36" eb="38">
      <t>セイヒン</t>
    </rPh>
    <phoneticPr fontId="12"/>
  </si>
  <si>
    <t>その他特定用途向け</t>
  </si>
  <si>
    <t>油</t>
    <rPh sb="0" eb="1">
      <t>ユ</t>
    </rPh>
    <phoneticPr fontId="56"/>
  </si>
  <si>
    <t>ディーゼルエンジン油</t>
  </si>
  <si>
    <t>滑</t>
    <rPh sb="0" eb="1">
      <t>ヌメ</t>
    </rPh>
    <phoneticPr fontId="56"/>
  </si>
  <si>
    <t>潤</t>
    <rPh sb="0" eb="1">
      <t>ジュン</t>
    </rPh>
    <phoneticPr fontId="56"/>
  </si>
  <si>
    <t>消費者　　　・販売　　業者向　　販売</t>
    <rPh sb="0" eb="3">
      <t>ショウヒシャ</t>
    </rPh>
    <rPh sb="7" eb="9">
      <t>ハンバイ</t>
    </rPh>
    <rPh sb="11" eb="13">
      <t>ギョウシャ</t>
    </rPh>
    <rPh sb="13" eb="14">
      <t>ム</t>
    </rPh>
    <rPh sb="16" eb="18">
      <t>ハンバイ</t>
    </rPh>
    <phoneticPr fontId="56"/>
  </si>
  <si>
    <t>そ　の　他　</t>
    <rPh sb="4" eb="5">
      <t>タ</t>
    </rPh>
    <phoneticPr fontId="56"/>
  </si>
  <si>
    <t>石油化学用</t>
  </si>
  <si>
    <t>自動車用並級</t>
  </si>
  <si>
    <t>自動車用高級</t>
  </si>
  <si>
    <r>
      <t>（７）製造業者</t>
    </r>
    <r>
      <rPr>
        <sz val="8"/>
        <rFont val="ＭＳ Ｐゴシック"/>
        <family val="3"/>
        <charset val="128"/>
      </rPr>
      <t>・</t>
    </r>
    <r>
      <rPr>
        <sz val="10"/>
        <rFont val="ＭＳ Ｐゴシック"/>
        <family val="3"/>
        <charset val="128"/>
      </rPr>
      <t>輸入業者品種別、月別消費者</t>
    </r>
    <r>
      <rPr>
        <sz val="8"/>
        <rFont val="ＭＳ Ｐゴシック"/>
        <family val="3"/>
        <charset val="128"/>
      </rPr>
      <t>・</t>
    </r>
    <r>
      <rPr>
        <sz val="10"/>
        <rFont val="ＭＳ Ｐゴシック"/>
        <family val="3"/>
        <charset val="128"/>
      </rPr>
      <t>販売業者向販売及び在庫内訳 /</t>
    </r>
    <rPh sb="22" eb="23">
      <t>ハン</t>
    </rPh>
    <rPh sb="23" eb="24">
      <t>バイ</t>
    </rPh>
    <rPh sb="24" eb="25">
      <t>ギョウ</t>
    </rPh>
    <rPh sb="25" eb="26">
      <t>モノ</t>
    </rPh>
    <rPh sb="26" eb="27">
      <t>ムカイ</t>
    </rPh>
    <phoneticPr fontId="56"/>
  </si>
  <si>
    <t>Oil Producer Country's Government</t>
  </si>
  <si>
    <t>American Independence</t>
  </si>
  <si>
    <t>メジャーズ</t>
  </si>
  <si>
    <t>スポット契約</t>
    <rPh sb="4" eb="6">
      <t>ケイヤク</t>
    </rPh>
    <phoneticPr fontId="14"/>
  </si>
  <si>
    <t>長期契約</t>
    <rPh sb="0" eb="2">
      <t>チョウキ</t>
    </rPh>
    <rPh sb="2" eb="4">
      <t>ケイヤク</t>
    </rPh>
    <phoneticPr fontId="14"/>
  </si>
  <si>
    <t xml:space="preserve">スポット比率   </t>
  </si>
  <si>
    <t xml:space="preserve">合計             </t>
  </si>
  <si>
    <t>平均　　API度</t>
    <rPh sb="7" eb="8">
      <t>ド</t>
    </rPh>
    <phoneticPr fontId="14"/>
  </si>
  <si>
    <r>
      <t>CIF総額（千ドル）                                        Value（CIF）(10</t>
    </r>
    <r>
      <rPr>
        <vertAlign val="superscript"/>
        <sz val="8"/>
        <rFont val="ＭＳ Ｐ明朝"/>
        <family val="1"/>
        <charset val="128"/>
      </rPr>
      <t>3</t>
    </r>
    <r>
      <rPr>
        <sz val="8"/>
        <rFont val="ＭＳ Ｐ明朝"/>
        <family val="1"/>
        <charset val="128"/>
      </rPr>
      <t>＄）</t>
    </r>
    <rPh sb="3" eb="5">
      <t>ソウガク</t>
    </rPh>
    <rPh sb="6" eb="7">
      <t>セン</t>
    </rPh>
    <phoneticPr fontId="14"/>
  </si>
  <si>
    <t>年・期・月</t>
    <rPh sb="0" eb="1">
      <t>ネン</t>
    </rPh>
    <rPh sb="2" eb="3">
      <t>キ</t>
    </rPh>
    <rPh sb="4" eb="5">
      <t>ツキ</t>
    </rPh>
    <phoneticPr fontId="14"/>
  </si>
  <si>
    <t>Others</t>
  </si>
  <si>
    <t>その他</t>
  </si>
  <si>
    <t>X</t>
  </si>
  <si>
    <t>合　　　　計</t>
    <rPh sb="0" eb="1">
      <t>ゴウ</t>
    </rPh>
    <rPh sb="5" eb="6">
      <t>ケイ</t>
    </rPh>
    <phoneticPr fontId="14"/>
  </si>
  <si>
    <t>国名</t>
    <rPh sb="0" eb="1">
      <t>クニ</t>
    </rPh>
    <rPh sb="1" eb="2">
      <t>ナ</t>
    </rPh>
    <phoneticPr fontId="14"/>
  </si>
  <si>
    <t>区分</t>
    <rPh sb="0" eb="2">
      <t>クブン</t>
    </rPh>
    <phoneticPr fontId="14"/>
  </si>
  <si>
    <t>国名</t>
    <rPh sb="0" eb="1">
      <t>クニ</t>
    </rPh>
    <rPh sb="1" eb="2">
      <t>メイ</t>
    </rPh>
    <phoneticPr fontId="14"/>
  </si>
  <si>
    <t>保険料総額</t>
    <rPh sb="0" eb="3">
      <t>ホケンリョウ</t>
    </rPh>
    <rPh sb="3" eb="5">
      <t>ソウガク</t>
    </rPh>
    <phoneticPr fontId="14"/>
  </si>
  <si>
    <t>運賃総額</t>
    <rPh sb="0" eb="2">
      <t>ウンチン</t>
    </rPh>
    <rPh sb="2" eb="4">
      <t>ソウガク</t>
    </rPh>
    <phoneticPr fontId="14"/>
  </si>
  <si>
    <t>船積数量</t>
    <rPh sb="0" eb="1">
      <t>フネ</t>
    </rPh>
    <rPh sb="1" eb="2">
      <t>ツミ</t>
    </rPh>
    <rPh sb="2" eb="4">
      <t>スウリョウ</t>
    </rPh>
    <phoneticPr fontId="14"/>
  </si>
  <si>
    <t>合　　　　計</t>
  </si>
  <si>
    <t>液化天然ガス   　　　　　　　　　　　　　　LNG</t>
    <rPh sb="0" eb="2">
      <t>エキカ</t>
    </rPh>
    <rPh sb="2" eb="4">
      <t>テンネン</t>
    </rPh>
    <phoneticPr fontId="14"/>
  </si>
  <si>
    <t>液化石油ガス   　　　　　　　　　　　　　　LPG</t>
    <rPh sb="0" eb="2">
      <t>エキカ</t>
    </rPh>
    <rPh sb="2" eb="4">
      <t>セキユ</t>
    </rPh>
    <phoneticPr fontId="14"/>
  </si>
  <si>
    <t>Ｃ重油   　　　　　　　　　　 Fuel Oil C</t>
    <rPh sb="1" eb="3">
      <t>ジュウユ</t>
    </rPh>
    <phoneticPr fontId="14"/>
  </si>
  <si>
    <t>Ａ重油　　　　　　　　　　　 Fuel Oil A</t>
    <rPh sb="1" eb="3">
      <t>ジュウユ</t>
    </rPh>
    <phoneticPr fontId="14"/>
  </si>
  <si>
    <t>原油     　　　　　　　　　　　　　　　　　　　　　　　　　　　　　　　　　　Crude Oil</t>
    <rPh sb="0" eb="2">
      <t>ゲンユ</t>
    </rPh>
    <phoneticPr fontId="14"/>
  </si>
  <si>
    <t>年  月</t>
    <rPh sb="0" eb="1">
      <t>ネン</t>
    </rPh>
    <rPh sb="3" eb="4">
      <t>ツキ</t>
    </rPh>
    <phoneticPr fontId="14"/>
  </si>
  <si>
    <t>２．石油輸入価格推移 / Customs Clearance Prices of Crude Oil and Petroleum Products(CIF)</t>
    <rPh sb="2" eb="3">
      <t>イシ</t>
    </rPh>
    <rPh sb="3" eb="4">
      <t>ユ</t>
    </rPh>
    <rPh sb="4" eb="5">
      <t>ユ</t>
    </rPh>
    <rPh sb="5" eb="6">
      <t>イリ</t>
    </rPh>
    <rPh sb="6" eb="7">
      <t>アタイ</t>
    </rPh>
    <rPh sb="7" eb="8">
      <t>カク</t>
    </rPh>
    <rPh sb="8" eb="10">
      <t>スイイ</t>
    </rPh>
    <phoneticPr fontId="14"/>
  </si>
  <si>
    <t>製品
 Products</t>
    <rPh sb="0" eb="2">
      <t>セイヒン</t>
    </rPh>
    <phoneticPr fontId="14"/>
  </si>
  <si>
    <t>原油
Crude  Oil</t>
    <rPh sb="0" eb="2">
      <t>ゲンユ</t>
    </rPh>
    <phoneticPr fontId="14"/>
  </si>
  <si>
    <t>計   Total</t>
    <rPh sb="0" eb="1">
      <t>ケイ</t>
    </rPh>
    <phoneticPr fontId="14"/>
  </si>
  <si>
    <t>合計   Total</t>
    <rPh sb="0" eb="2">
      <t>ゴウケイ</t>
    </rPh>
    <phoneticPr fontId="14"/>
  </si>
  <si>
    <t>産油国共同備蓄     Joint oil storage projects</t>
    <rPh sb="0" eb="3">
      <t>サンユコク</t>
    </rPh>
    <rPh sb="3" eb="5">
      <t>キョウドウ</t>
    </rPh>
    <rPh sb="5" eb="7">
      <t>ビチク</t>
    </rPh>
    <phoneticPr fontId="14"/>
  </si>
  <si>
    <t>国家備蓄          Government</t>
    <rPh sb="0" eb="2">
      <t>コッカ</t>
    </rPh>
    <rPh sb="2" eb="4">
      <t>ビチク</t>
    </rPh>
    <phoneticPr fontId="14"/>
  </si>
  <si>
    <t>民間備蓄   Private</t>
    <rPh sb="0" eb="2">
      <t>ミンカン</t>
    </rPh>
    <rPh sb="2" eb="4">
      <t>ビチク</t>
    </rPh>
    <phoneticPr fontId="14"/>
  </si>
  <si>
    <t>１．石油備蓄量推移 / Changes in Oil Stock</t>
    <rPh sb="2" eb="3">
      <t>イシ</t>
    </rPh>
    <rPh sb="3" eb="4">
      <t>ユ</t>
    </rPh>
    <rPh sb="4" eb="6">
      <t>ビチク</t>
    </rPh>
    <rPh sb="6" eb="7">
      <t>リョウ</t>
    </rPh>
    <rPh sb="7" eb="8">
      <t>スイ</t>
    </rPh>
    <rPh sb="8" eb="9">
      <t>ウツリ</t>
    </rPh>
    <phoneticPr fontId="14"/>
  </si>
  <si>
    <t>料</t>
    <rPh sb="0" eb="1">
      <t>リョウ</t>
    </rPh>
    <phoneticPr fontId="14"/>
  </si>
  <si>
    <t>資</t>
    <rPh sb="0" eb="1">
      <t>シ</t>
    </rPh>
    <phoneticPr fontId="14"/>
  </si>
  <si>
    <t>考</t>
    <rPh sb="0" eb="1">
      <t>コウ</t>
    </rPh>
    <phoneticPr fontId="14"/>
  </si>
  <si>
    <t>参</t>
    <rPh sb="0" eb="1">
      <t>サン</t>
    </rPh>
    <phoneticPr fontId="14"/>
  </si>
  <si>
    <t>バーレーン</t>
  </si>
  <si>
    <t>Bahrain</t>
  </si>
  <si>
    <t>モザンビーク</t>
  </si>
  <si>
    <t>Mozambique</t>
  </si>
  <si>
    <t>ﾊﾞｰﾚｰﾝ_x000D_
Bahrain</t>
  </si>
  <si>
    <t>ﾑﾊﾞﾗｽ･ｸﾙｰﾄﾞ</t>
  </si>
  <si>
    <t>WTIﾐｯﾄﾞﾗﾝﾄﾞ</t>
  </si>
  <si>
    <t>ﾏｰｽﾞ</t>
  </si>
  <si>
    <t>ﾓｻﾞﾝﾋﾞｰｸ_x000D_
Mozambique</t>
  </si>
  <si>
    <t>マーシャル_x000D_
Marshall</t>
  </si>
  <si>
    <t>→</t>
    <phoneticPr fontId="14"/>
  </si>
  <si>
    <t>製品換算
Products Equivalent</t>
    <rPh sb="0" eb="2">
      <t>セイヒン</t>
    </rPh>
    <rPh sb="2" eb="4">
      <t>カンサン</t>
    </rPh>
    <phoneticPr fontId="14"/>
  </si>
  <si>
    <t>製品換算 
Products Equivalent</t>
    <rPh sb="0" eb="2">
      <t>セイヒン</t>
    </rPh>
    <rPh sb="2" eb="4">
      <t>カンサン</t>
    </rPh>
    <phoneticPr fontId="14"/>
  </si>
  <si>
    <t>ｳﾑﾙﾙ</t>
  </si>
  <si>
    <t>Feb.</t>
    <phoneticPr fontId="35"/>
  </si>
  <si>
    <t>Mar.</t>
    <phoneticPr fontId="35"/>
  </si>
  <si>
    <t>Apr.</t>
    <phoneticPr fontId="35"/>
  </si>
  <si>
    <t>Jun.</t>
    <phoneticPr fontId="35"/>
  </si>
  <si>
    <t>Jul.</t>
    <phoneticPr fontId="35"/>
  </si>
  <si>
    <t>Aug.</t>
    <phoneticPr fontId="35"/>
  </si>
  <si>
    <t>Sep.</t>
    <phoneticPr fontId="35"/>
  </si>
  <si>
    <t>Oct.</t>
    <phoneticPr fontId="35"/>
  </si>
  <si>
    <t>Nov.</t>
    <phoneticPr fontId="35"/>
  </si>
  <si>
    <t>Dec.</t>
    <phoneticPr fontId="35"/>
  </si>
  <si>
    <t xml:space="preserve">May </t>
    <phoneticPr fontId="14"/>
  </si>
  <si>
    <t>Year                &amp; Month</t>
  </si>
  <si>
    <t>May</t>
  </si>
  <si>
    <t>ナフサ   　　　　　　　　　　　　　　　　　　　　　　　　　　　　　　　　　　　　　　　　　Naphtha</t>
  </si>
  <si>
    <t>Year                                  &amp; Month</t>
  </si>
  <si>
    <t>平均　　硫黄分</t>
    <phoneticPr fontId="14"/>
  </si>
  <si>
    <t xml:space="preserve">長期契約   </t>
    <phoneticPr fontId="14"/>
  </si>
  <si>
    <t>スポット契約</t>
    <phoneticPr fontId="14"/>
  </si>
  <si>
    <t>Total</t>
    <phoneticPr fontId="14"/>
  </si>
  <si>
    <t>Spot Ratio
(%)</t>
    <phoneticPr fontId="14"/>
  </si>
  <si>
    <t>Term Contract</t>
    <phoneticPr fontId="14"/>
  </si>
  <si>
    <t>Spot Contract</t>
    <phoneticPr fontId="14"/>
  </si>
  <si>
    <t>Average Sulfur
（ｗｔ%）</t>
    <phoneticPr fontId="14"/>
  </si>
  <si>
    <t>Q2</t>
    <phoneticPr fontId="14"/>
  </si>
  <si>
    <t>Q3</t>
    <phoneticPr fontId="14"/>
  </si>
  <si>
    <t>Q4</t>
    <phoneticPr fontId="14"/>
  </si>
  <si>
    <t>Mar.</t>
    <phoneticPr fontId="14"/>
  </si>
  <si>
    <t xml:space="preserve">米系以外の　    独立会社   </t>
    <phoneticPr fontId="14"/>
  </si>
  <si>
    <t>産油国政府</t>
    <phoneticPr fontId="14"/>
  </si>
  <si>
    <t xml:space="preserve">邦系石油
開発会社       </t>
    <phoneticPr fontId="14"/>
  </si>
  <si>
    <t>Non American Independence</t>
    <phoneticPr fontId="14"/>
  </si>
  <si>
    <t>Japanese
 Oil Developer</t>
    <phoneticPr fontId="14"/>
  </si>
  <si>
    <t>参考資料 / Ｒｅｆｅｒｅｎｃｅ</t>
    <rPh sb="0" eb="2">
      <t>サンコウ</t>
    </rPh>
    <rPh sb="2" eb="4">
      <t>シリョウ</t>
    </rPh>
    <phoneticPr fontId="14"/>
  </si>
  <si>
    <t>（５）石油製品月別業態別在庫 / Monthly Inventory of Petroleum Products by Type of Business</t>
    <phoneticPr fontId="14"/>
  </si>
  <si>
    <t>（２）原油供給者区分別、月別輸入 /Import of Crude Oil  by Month and Supplier</t>
    <rPh sb="3" eb="5">
      <t>ゲンユ</t>
    </rPh>
    <phoneticPr fontId="14"/>
  </si>
  <si>
    <t>カナダ</t>
  </si>
  <si>
    <t>Canada</t>
  </si>
  <si>
    <t>ﾏﾚｰｼｱ（つづき）</t>
  </si>
  <si>
    <t>ｶﾅﾀﾞ_x000D_
Canada</t>
  </si>
  <si>
    <t>ｺｰﾙﾄﾞ･ﾚｲｸ</t>
  </si>
  <si>
    <t>ﾌﾞ･ｱﾃｨﾌﾙ</t>
  </si>
  <si>
    <t>（１）石油製品需給総括 / Supply and Demand Summary of Petroleum Products</t>
    <phoneticPr fontId="12"/>
  </si>
  <si>
    <t>区　分</t>
    <phoneticPr fontId="12"/>
  </si>
  <si>
    <t>ガソリン</t>
    <phoneticPr fontId="12"/>
  </si>
  <si>
    <t>ナフサ</t>
    <phoneticPr fontId="12"/>
  </si>
  <si>
    <t>ジェット</t>
    <phoneticPr fontId="12"/>
  </si>
  <si>
    <t>灯油</t>
    <phoneticPr fontId="12"/>
  </si>
  <si>
    <t>軽油</t>
    <phoneticPr fontId="12"/>
  </si>
  <si>
    <t>重油</t>
    <phoneticPr fontId="12"/>
  </si>
  <si>
    <t>潤滑油</t>
    <phoneticPr fontId="22"/>
  </si>
  <si>
    <t>アスファルト</t>
    <phoneticPr fontId="22"/>
  </si>
  <si>
    <t>グリース</t>
    <phoneticPr fontId="22"/>
  </si>
  <si>
    <t>パラフィン</t>
    <phoneticPr fontId="22"/>
  </si>
  <si>
    <t>　液化石油ガス</t>
    <phoneticPr fontId="12"/>
  </si>
  <si>
    <t>P・P, P・B</t>
    <phoneticPr fontId="22"/>
  </si>
  <si>
    <t>B・B</t>
    <phoneticPr fontId="12"/>
  </si>
  <si>
    <t>Gas Oil</t>
    <phoneticPr fontId="12"/>
  </si>
  <si>
    <t>Lubricating
 Oil</t>
    <phoneticPr fontId="12"/>
  </si>
  <si>
    <t>Increase in Quantity by Conversion to Another Product</t>
    <phoneticPr fontId="12"/>
  </si>
  <si>
    <t>Return from Petrochemical Industry</t>
    <phoneticPr fontId="12"/>
  </si>
  <si>
    <t>その他の受入量</t>
    <phoneticPr fontId="12"/>
  </si>
  <si>
    <t>Decrease in Quantity by Conversion to Another Product</t>
    <phoneticPr fontId="12"/>
  </si>
  <si>
    <t>Naphtha</t>
    <phoneticPr fontId="12"/>
  </si>
  <si>
    <t>Jet Fuel</t>
    <phoneticPr fontId="12"/>
  </si>
  <si>
    <t>Fuel Oil A</t>
    <phoneticPr fontId="12"/>
  </si>
  <si>
    <t>Fuel Oil              B･C</t>
    <phoneticPr fontId="12"/>
  </si>
  <si>
    <t>LPG</t>
    <phoneticPr fontId="12"/>
  </si>
  <si>
    <t>製油所在庫</t>
    <phoneticPr fontId="12"/>
  </si>
  <si>
    <t>Total Receipts</t>
    <phoneticPr fontId="12"/>
  </si>
  <si>
    <t>輸入</t>
    <phoneticPr fontId="12"/>
  </si>
  <si>
    <t>Total Shipments</t>
    <phoneticPr fontId="12"/>
  </si>
  <si>
    <t>輸出</t>
    <phoneticPr fontId="12"/>
  </si>
  <si>
    <t>自家消費</t>
    <phoneticPr fontId="12"/>
  </si>
  <si>
    <t>その他の払出量</t>
    <phoneticPr fontId="12"/>
  </si>
  <si>
    <t xml:space="preserve">Inventory at End of Year </t>
    <phoneticPr fontId="12"/>
  </si>
  <si>
    <t>　　　  Ｂ・Ｂ＝ブタン・ブチレンを主成分とするもの。</t>
    <phoneticPr fontId="37"/>
  </si>
  <si>
    <t xml:space="preserve">      Receipt and Shipment of Petroleum Products by Manufacturers and Importers</t>
    <phoneticPr fontId="22"/>
  </si>
  <si>
    <t>Lubricating
 Oil</t>
    <phoneticPr fontId="22"/>
  </si>
  <si>
    <t>輸出</t>
    <phoneticPr fontId="22"/>
  </si>
  <si>
    <t>Decrease in Quantity by Conversion to Another Product</t>
    <phoneticPr fontId="22"/>
  </si>
  <si>
    <t xml:space="preserve">自家消費  </t>
    <phoneticPr fontId="22"/>
  </si>
  <si>
    <t>　液化石油ガス</t>
    <phoneticPr fontId="22"/>
  </si>
  <si>
    <t>Fuel Oil
 B･C</t>
    <phoneticPr fontId="12"/>
  </si>
  <si>
    <t>Increase in Quantity by Conversion to Another Product</t>
    <phoneticPr fontId="22"/>
  </si>
  <si>
    <t>Other Received</t>
    <phoneticPr fontId="22"/>
  </si>
  <si>
    <t>Sales to Consumers, Wholesalers and Retailers</t>
    <phoneticPr fontId="22"/>
  </si>
  <si>
    <t xml:space="preserve">Sales or Loans to Manufacturers and Importers </t>
    <phoneticPr fontId="22"/>
  </si>
  <si>
    <t xml:space="preserve">Year,           Quarter                             &amp; Month 
</t>
    <phoneticPr fontId="12"/>
  </si>
  <si>
    <t>年・期・月</t>
    <phoneticPr fontId="12"/>
  </si>
  <si>
    <t>　　  Ｂ・Ｂ＝ブタン・ブチレンを主成分とするもの。</t>
    <phoneticPr fontId="37"/>
  </si>
  <si>
    <t>　液化石油ガス</t>
    <phoneticPr fontId="51"/>
  </si>
  <si>
    <t>アゼルバイジャン_x000D_
Azerbaijan</t>
  </si>
  <si>
    <t>ラトビア_x000D_
Latvia</t>
  </si>
  <si>
    <t>パラグアイ_x000D_
Paraguay</t>
  </si>
  <si>
    <t>区　分</t>
    <phoneticPr fontId="56"/>
  </si>
  <si>
    <t xml:space="preserve">    Premium Gasoline </t>
    <phoneticPr fontId="56"/>
  </si>
  <si>
    <t xml:space="preserve">    Regular Gasoline </t>
    <phoneticPr fontId="56"/>
  </si>
  <si>
    <t>末在庫</t>
    <phoneticPr fontId="56"/>
  </si>
  <si>
    <t>ン</t>
    <phoneticPr fontId="56"/>
  </si>
  <si>
    <t xml:space="preserve">    Gasoline Engine Oil</t>
    <phoneticPr fontId="56"/>
  </si>
  <si>
    <t xml:space="preserve">    Other Lubricating Oil for Automobile</t>
    <phoneticPr fontId="56"/>
  </si>
  <si>
    <t>機　　　械　　　油</t>
    <phoneticPr fontId="56"/>
  </si>
  <si>
    <t>Year，                       Quarter 
&amp; Month</t>
    <phoneticPr fontId="14"/>
  </si>
  <si>
    <t>年・期・月</t>
    <phoneticPr fontId="14"/>
  </si>
  <si>
    <t xml:space="preserve"> 合計     </t>
    <phoneticPr fontId="14"/>
  </si>
  <si>
    <t>Year,                       Quarter 
&amp; Month</t>
    <phoneticPr fontId="14"/>
  </si>
  <si>
    <t>平均     API度</t>
    <phoneticPr fontId="14"/>
  </si>
  <si>
    <t>Avg. API gravity</t>
    <phoneticPr fontId="14"/>
  </si>
  <si>
    <t>Spot    Ratio (%)</t>
    <phoneticPr fontId="14"/>
  </si>
  <si>
    <t>(バレル)</t>
    <phoneticPr fontId="14"/>
  </si>
  <si>
    <t>(ﾄﾞﾙ/バレル)</t>
    <phoneticPr fontId="14"/>
  </si>
  <si>
    <r>
      <t>（10</t>
    </r>
    <r>
      <rPr>
        <vertAlign val="superscript"/>
        <sz val="8"/>
        <rFont val="ＭＳ Ｐ明朝"/>
        <family val="1"/>
        <charset val="128"/>
      </rPr>
      <t>3</t>
    </r>
    <r>
      <rPr>
        <sz val="8"/>
        <rFont val="ＭＳ Ｐ明朝"/>
        <family val="1"/>
        <charset val="128"/>
      </rPr>
      <t>$）</t>
    </r>
    <phoneticPr fontId="14"/>
  </si>
  <si>
    <t>（６）石油製品製造業者・輸入業者月別消費者･販売業者向販売 / Monthly Sales to Consumers, Wholesalers and Retailers of Petroleum Products by Manufacturers and Importers</t>
    <phoneticPr fontId="14"/>
  </si>
  <si>
    <t>（４）原油処理及び原油在庫 / Crude Oil Processing and Inventory</t>
    <phoneticPr fontId="14"/>
  </si>
  <si>
    <t>１．原  油 /  Crude Oil</t>
    <phoneticPr fontId="14"/>
  </si>
  <si>
    <t>　（１）原油地域別、国別輸入 / Import of Crude Oil by Area and Country</t>
    <phoneticPr fontId="14"/>
  </si>
  <si>
    <t>タイ</t>
  </si>
  <si>
    <t>Thailand</t>
  </si>
  <si>
    <t>ﾀｲ_x000D_
Thailand</t>
  </si>
  <si>
    <t>中立地帯_x000D_
Neutral Zone</t>
  </si>
  <si>
    <t>ｶﾌｼﾞ</t>
  </si>
  <si>
    <t>ｽｰﾀﾞﾝ_x000D_
Sudan</t>
  </si>
  <si>
    <t xml:space="preserve">Year,
Quarter
&amp; Month     </t>
    <phoneticPr fontId="14"/>
  </si>
  <si>
    <t>10～12</t>
    <phoneticPr fontId="12"/>
  </si>
  <si>
    <t xml:space="preserve">（２）石油製品製造業者 ・ 輸入業者受払 / </t>
    <phoneticPr fontId="22"/>
  </si>
  <si>
    <t>輸入</t>
    <phoneticPr fontId="22"/>
  </si>
  <si>
    <t xml:space="preserve">Purchase or Loans from Manufacturers and Importers </t>
    <phoneticPr fontId="22"/>
  </si>
  <si>
    <t>Purchase from Wholesalers and Retailers</t>
    <phoneticPr fontId="22"/>
  </si>
  <si>
    <t>その他の受入量</t>
    <phoneticPr fontId="22"/>
  </si>
  <si>
    <t>その他の払出量</t>
    <phoneticPr fontId="22"/>
  </si>
  <si>
    <t>製造業者・輸入業者よりの購入・融通</t>
    <phoneticPr fontId="22"/>
  </si>
  <si>
    <t xml:space="preserve">   ①月別輸入 / Import by Month</t>
    <phoneticPr fontId="51"/>
  </si>
  <si>
    <t>　</t>
    <phoneticPr fontId="14"/>
  </si>
  <si>
    <t>イラク_x000D_
Iraq</t>
  </si>
  <si>
    <t>エストニア_x000D_
Estonia</t>
  </si>
  <si>
    <t xml:space="preserve">   ④国・地域別月別輸出 / Monthly Export by Area and Country</t>
    <phoneticPr fontId="14"/>
  </si>
  <si>
    <t xml:space="preserve">  (円/kl)  (yen/kl)</t>
    <rPh sb="3" eb="4">
      <t>エン</t>
    </rPh>
    <phoneticPr fontId="14"/>
  </si>
  <si>
    <t xml:space="preserve">  (円/t)  (yen/ton)</t>
    <rPh sb="3" eb="4">
      <t>エン</t>
    </rPh>
    <phoneticPr fontId="14"/>
  </si>
  <si>
    <t>構成比</t>
    <phoneticPr fontId="34"/>
  </si>
  <si>
    <t>Freight</t>
    <phoneticPr fontId="14"/>
  </si>
  <si>
    <t>Insurance</t>
    <phoneticPr fontId="14"/>
  </si>
  <si>
    <t>日本_x000D_
Japan</t>
  </si>
  <si>
    <t>国産</t>
  </si>
  <si>
    <t xml:space="preserve">Year                             &amp; Month 
</t>
    <phoneticPr fontId="12"/>
  </si>
  <si>
    <t xml:space="preserve">    Note 1 : M &amp; I = Manufacturers and Importers </t>
    <phoneticPr fontId="12"/>
  </si>
  <si>
    <t>Avg. API gravity
（60℉）</t>
    <phoneticPr fontId="14"/>
  </si>
  <si>
    <t>米系独立会社</t>
  </si>
  <si>
    <t>C.Y. 2021</t>
  </si>
  <si>
    <t xml:space="preserve">           4～ 6</t>
    <phoneticPr fontId="35"/>
  </si>
  <si>
    <t xml:space="preserve">           7～ 9</t>
    <phoneticPr fontId="35"/>
  </si>
  <si>
    <t xml:space="preserve">          10～12　 </t>
    <phoneticPr fontId="35"/>
  </si>
  <si>
    <t xml:space="preserve">             2</t>
    <phoneticPr fontId="35"/>
  </si>
  <si>
    <t xml:space="preserve">             3</t>
    <phoneticPr fontId="35"/>
  </si>
  <si>
    <t xml:space="preserve">             4</t>
    <phoneticPr fontId="35"/>
  </si>
  <si>
    <t xml:space="preserve">             5</t>
    <phoneticPr fontId="35"/>
  </si>
  <si>
    <t xml:space="preserve">             6</t>
    <phoneticPr fontId="35"/>
  </si>
  <si>
    <t xml:space="preserve">             7</t>
    <phoneticPr fontId="35"/>
  </si>
  <si>
    <t xml:space="preserve">             8</t>
    <phoneticPr fontId="35"/>
  </si>
  <si>
    <t xml:space="preserve">             9</t>
    <phoneticPr fontId="35"/>
  </si>
  <si>
    <t xml:space="preserve">            10</t>
    <phoneticPr fontId="35"/>
  </si>
  <si>
    <t xml:space="preserve">            11</t>
    <phoneticPr fontId="35"/>
  </si>
  <si>
    <t xml:space="preserve">            12</t>
    <phoneticPr fontId="35"/>
  </si>
  <si>
    <t xml:space="preserve">             2</t>
  </si>
  <si>
    <t xml:space="preserve">             3</t>
  </si>
  <si>
    <t>ブラジル</t>
  </si>
  <si>
    <t>Brazil</t>
  </si>
  <si>
    <t>ﾀﾝﾛﾝ</t>
  </si>
  <si>
    <t>ﾗﾗﾝ</t>
  </si>
  <si>
    <t>ﾌﾞﾗｼﾞﾙ計</t>
  </si>
  <si>
    <t>ﾌﾞｰｼﾞｵｽ</t>
  </si>
  <si>
    <t>ﾄｩﾋﾟ</t>
  </si>
  <si>
    <t>ﾋﾟﾚﾆｰｽﾞ</t>
  </si>
  <si>
    <t>ｻｳｼﾞｱﾗﾋﾞｱ_x000D_
Saudi Arabia</t>
  </si>
  <si>
    <t>輸入</t>
    <phoneticPr fontId="14"/>
  </si>
  <si>
    <t>国産</t>
    <phoneticPr fontId="14"/>
  </si>
  <si>
    <t>Imported
Crude Oil</t>
    <phoneticPr fontId="14"/>
  </si>
  <si>
    <t>Domestic
Crude Oil</t>
    <phoneticPr fontId="12"/>
  </si>
  <si>
    <t xml:space="preserve">  2</t>
    <phoneticPr fontId="14"/>
  </si>
  <si>
    <t xml:space="preserve">  3</t>
  </si>
  <si>
    <t xml:space="preserve">  4</t>
  </si>
  <si>
    <t xml:space="preserve">  5</t>
  </si>
  <si>
    <t xml:space="preserve">  6</t>
  </si>
  <si>
    <t xml:space="preserve">  7</t>
  </si>
  <si>
    <t xml:space="preserve">  8</t>
  </si>
  <si>
    <t xml:space="preserve">  9</t>
  </si>
  <si>
    <t xml:space="preserve">  1</t>
    <phoneticPr fontId="14"/>
  </si>
  <si>
    <t xml:space="preserve">  3</t>
    <phoneticPr fontId="14"/>
  </si>
  <si>
    <t>基地・油槽所</t>
    <phoneticPr fontId="14"/>
  </si>
  <si>
    <t>Oil drilling
 enterprises</t>
    <phoneticPr fontId="14"/>
  </si>
  <si>
    <t>Refiners</t>
    <phoneticPr fontId="14"/>
  </si>
  <si>
    <t>（単位：kl、アスファルト以降：ｔ/Unit: kl, from Asphalt onward is ton)</t>
    <rPh sb="13" eb="15">
      <t>イコウ</t>
    </rPh>
    <phoneticPr fontId="14"/>
  </si>
  <si>
    <t xml:space="preserve">  4～ 6</t>
    <phoneticPr fontId="12"/>
  </si>
  <si>
    <r>
      <t xml:space="preserve">  7～ 9</t>
    </r>
    <r>
      <rPr>
        <sz val="11"/>
        <color theme="1"/>
        <rFont val="ＭＳ Ｐゴシック"/>
        <family val="3"/>
        <charset val="128"/>
        <scheme val="minor"/>
      </rPr>
      <t/>
    </r>
    <phoneticPr fontId="12"/>
  </si>
  <si>
    <t xml:space="preserve">  1～ 3</t>
    <phoneticPr fontId="14"/>
  </si>
  <si>
    <t>マルタ_x000D_
Malta</t>
  </si>
  <si>
    <t xml:space="preserve">   ③月別輸出 / Export by Month</t>
    <phoneticPr fontId="12"/>
  </si>
  <si>
    <t xml:space="preserve"> 液化石油ガス</t>
    <phoneticPr fontId="12"/>
  </si>
  <si>
    <t>Refiners</t>
    <phoneticPr fontId="12"/>
  </si>
  <si>
    <t xml:space="preserve">（６）石油製品製造業者・輸入業者月別消費者･販売業者向販売 / </t>
    <phoneticPr fontId="12"/>
  </si>
  <si>
    <t xml:space="preserve">Monthly Sales to Consumers, Wholesalers and Retailers of Petroleum Products by Manufacturers and Importers    </t>
    <phoneticPr fontId="12"/>
  </si>
  <si>
    <t xml:space="preserve">      Monthly Inventory and Sales to Consumers, Wholesalers and Retailers by Manufacturers and Importers </t>
    <phoneticPr fontId="56"/>
  </si>
  <si>
    <t>計</t>
    <phoneticPr fontId="56"/>
  </si>
  <si>
    <t>Total</t>
    <phoneticPr fontId="56"/>
  </si>
  <si>
    <t>ガ</t>
    <phoneticPr fontId="56"/>
  </si>
  <si>
    <t>自動車用高級</t>
    <phoneticPr fontId="56"/>
  </si>
  <si>
    <t>Sale</t>
    <phoneticPr fontId="56"/>
  </si>
  <si>
    <t>自動車用並級</t>
    <phoneticPr fontId="56"/>
  </si>
  <si>
    <t>ソ</t>
    <phoneticPr fontId="56"/>
  </si>
  <si>
    <t xml:space="preserve">    Others </t>
    <phoneticPr fontId="56"/>
  </si>
  <si>
    <t>Gasoline</t>
    <phoneticPr fontId="56"/>
  </si>
  <si>
    <t>リ</t>
    <phoneticPr fontId="56"/>
  </si>
  <si>
    <t>Inventory</t>
    <phoneticPr fontId="56"/>
  </si>
  <si>
    <t>ナ</t>
    <phoneticPr fontId="56"/>
  </si>
  <si>
    <t>石油化学用</t>
    <phoneticPr fontId="56"/>
  </si>
  <si>
    <t xml:space="preserve">    Petrochemical Use</t>
    <phoneticPr fontId="56"/>
  </si>
  <si>
    <t>Naphtha</t>
    <phoneticPr fontId="56"/>
  </si>
  <si>
    <t>フ</t>
    <phoneticPr fontId="56"/>
  </si>
  <si>
    <t>サ</t>
    <phoneticPr fontId="56"/>
  </si>
  <si>
    <t>ガソリンエンジン油</t>
    <phoneticPr fontId="56"/>
  </si>
  <si>
    <t xml:space="preserve">    Diesel Engine Oil</t>
    <phoneticPr fontId="56"/>
  </si>
  <si>
    <t>そ の 他 車 両 用</t>
    <phoneticPr fontId="56"/>
  </si>
  <si>
    <t>船舶エ ン ジ ン油</t>
    <phoneticPr fontId="56"/>
  </si>
  <si>
    <t xml:space="preserve">    Marine Diesel Engine Oil</t>
    <phoneticPr fontId="56"/>
  </si>
  <si>
    <t xml:space="preserve">    Mechanical Oil</t>
    <phoneticPr fontId="56"/>
  </si>
  <si>
    <t>金　属　加　工　油</t>
    <phoneticPr fontId="56"/>
  </si>
  <si>
    <t xml:space="preserve">    Metal Working Oil</t>
    <phoneticPr fontId="56"/>
  </si>
  <si>
    <t>電　気　絶　縁　油</t>
    <phoneticPr fontId="56"/>
  </si>
  <si>
    <t xml:space="preserve">    Electrical Insulating Oil</t>
    <phoneticPr fontId="56"/>
  </si>
  <si>
    <t xml:space="preserve">    Other Specific Lubricating Oil</t>
    <phoneticPr fontId="56"/>
  </si>
  <si>
    <t>そ　 　 の　  　他</t>
    <phoneticPr fontId="56"/>
  </si>
  <si>
    <t xml:space="preserve">    Other Lubricating Oil</t>
    <phoneticPr fontId="56"/>
  </si>
  <si>
    <t>Ｒｅｆｅｒｅｎｃｅ</t>
    <phoneticPr fontId="35"/>
  </si>
  <si>
    <t xml:space="preserve">           2</t>
    <phoneticPr fontId="35"/>
  </si>
  <si>
    <t xml:space="preserve">           3</t>
    <phoneticPr fontId="35"/>
  </si>
  <si>
    <t xml:space="preserve">           4</t>
    <phoneticPr fontId="35"/>
  </si>
  <si>
    <t xml:space="preserve">           6</t>
    <phoneticPr fontId="35"/>
  </si>
  <si>
    <t xml:space="preserve">           7</t>
    <phoneticPr fontId="35"/>
  </si>
  <si>
    <t xml:space="preserve">           8</t>
    <phoneticPr fontId="35"/>
  </si>
  <si>
    <t xml:space="preserve">           9</t>
    <phoneticPr fontId="35"/>
  </si>
  <si>
    <t xml:space="preserve">          10</t>
    <phoneticPr fontId="35"/>
  </si>
  <si>
    <t xml:space="preserve">          11</t>
    <phoneticPr fontId="35"/>
  </si>
  <si>
    <t xml:space="preserve">          12</t>
    <phoneticPr fontId="35"/>
  </si>
  <si>
    <t xml:space="preserve"> (ﾄﾞﾙ/ﾊﾞﾚﾙ)                ($/barrel)</t>
    <phoneticPr fontId="35"/>
  </si>
  <si>
    <t>平均    硫黄分</t>
    <phoneticPr fontId="14"/>
  </si>
  <si>
    <t xml:space="preserve">Country </t>
    <phoneticPr fontId="14"/>
  </si>
  <si>
    <t>長期契約</t>
    <phoneticPr fontId="14"/>
  </si>
  <si>
    <t>スポット比率</t>
    <phoneticPr fontId="14"/>
  </si>
  <si>
    <t>Avg.　　　　Sulfur</t>
    <phoneticPr fontId="14"/>
  </si>
  <si>
    <t>（ｗｔ%）</t>
    <phoneticPr fontId="14"/>
  </si>
  <si>
    <t xml:space="preserve">            The number of companies that imported it from these countries is two or less.</t>
    <phoneticPr fontId="14"/>
  </si>
  <si>
    <r>
      <t>CIF総額（千ドル）　（10</t>
    </r>
    <r>
      <rPr>
        <vertAlign val="superscript"/>
        <sz val="8"/>
        <rFont val="ＭＳ Ｐ明朝"/>
        <family val="1"/>
        <charset val="128"/>
      </rPr>
      <t>3</t>
    </r>
    <r>
      <rPr>
        <sz val="8"/>
        <rFont val="ＭＳ Ｐ明朝"/>
        <family val="1"/>
        <charset val="128"/>
      </rPr>
      <t>$）</t>
    </r>
    <phoneticPr fontId="14"/>
  </si>
  <si>
    <t>Total Value</t>
    <phoneticPr fontId="14"/>
  </si>
  <si>
    <t>Country</t>
    <phoneticPr fontId="14"/>
  </si>
  <si>
    <t>FOB</t>
    <phoneticPr fontId="14"/>
  </si>
  <si>
    <t>Shipped Quantity</t>
    <phoneticPr fontId="14"/>
  </si>
  <si>
    <t>(千ドル)</t>
    <phoneticPr fontId="34"/>
  </si>
  <si>
    <t>（barrel)</t>
    <phoneticPr fontId="14"/>
  </si>
  <si>
    <t>（$/barrel）</t>
    <phoneticPr fontId="14"/>
  </si>
  <si>
    <t xml:space="preserve">　　　　　 </t>
    <phoneticPr fontId="14"/>
  </si>
  <si>
    <t>　①原油処理 / Crude Oil Processing</t>
    <rPh sb="2" eb="4">
      <t>ゲンユ</t>
    </rPh>
    <rPh sb="4" eb="6">
      <t>ショリ</t>
    </rPh>
    <phoneticPr fontId="14"/>
  </si>
  <si>
    <t>　②原油在庫 / Inventory of Crude Oil</t>
    <rPh sb="2" eb="4">
      <t>ゲンユ</t>
    </rPh>
    <rPh sb="4" eb="6">
      <t>ザイコ</t>
    </rPh>
    <phoneticPr fontId="14"/>
  </si>
  <si>
    <t>（３）石油製品月別国内向販売 / Domestic Sales of Petroleum Products by Month</t>
    <phoneticPr fontId="14"/>
  </si>
  <si>
    <t>ベトナム</t>
  </si>
  <si>
    <t xml:space="preserve">　　　4 </t>
    <phoneticPr fontId="35"/>
  </si>
  <si>
    <t>C.Y. 2022</t>
  </si>
  <si>
    <t>ｶｻﾞﾌｽﾀﾝ_x000D_
Kazakhstan</t>
  </si>
  <si>
    <t>ｵｰｽﾄﾗﾘｱ（つづき）</t>
  </si>
  <si>
    <t>ﾉｰｽｳｴｽﾄ･
ｼｪﾙﾌ･ｺﾝﾃﾞﾝｾｰﾄ</t>
    <phoneticPr fontId="63"/>
  </si>
  <si>
    <t>令和</t>
  </si>
  <si>
    <r>
      <t xml:space="preserve"> </t>
    </r>
    <r>
      <rPr>
        <sz val="8"/>
        <rFont val="ＭＳ Ｐ明朝"/>
        <family val="1"/>
        <charset val="128"/>
      </rPr>
      <t>10</t>
    </r>
    <phoneticPr fontId="14"/>
  </si>
  <si>
    <r>
      <t xml:space="preserve"> </t>
    </r>
    <r>
      <rPr>
        <sz val="8"/>
        <rFont val="ＭＳ Ｐ明朝"/>
        <family val="1"/>
        <charset val="128"/>
      </rPr>
      <t>11</t>
    </r>
    <r>
      <rPr>
        <sz val="11"/>
        <color theme="1"/>
        <rFont val="ＭＳ Ｐゴシック"/>
        <family val="3"/>
        <charset val="128"/>
        <scheme val="minor"/>
      </rPr>
      <t/>
    </r>
  </si>
  <si>
    <r>
      <t xml:space="preserve"> </t>
    </r>
    <r>
      <rPr>
        <sz val="8"/>
        <rFont val="ＭＳ Ｐ明朝"/>
        <family val="1"/>
        <charset val="128"/>
      </rPr>
      <t>12</t>
    </r>
    <r>
      <rPr>
        <sz val="11"/>
        <color theme="1"/>
        <rFont val="ＭＳ Ｐゴシック"/>
        <family val="3"/>
        <charset val="128"/>
        <scheme val="minor"/>
      </rPr>
      <t/>
    </r>
  </si>
  <si>
    <t>Total of Main Petroleum Products</t>
    <phoneticPr fontId="12"/>
  </si>
  <si>
    <t xml:space="preserve">Total
 Fuel Oil </t>
    <phoneticPr fontId="12"/>
  </si>
  <si>
    <t>製造・輸入業者在庫</t>
    <phoneticPr fontId="12"/>
  </si>
  <si>
    <t>生産</t>
    <phoneticPr fontId="12"/>
  </si>
  <si>
    <t>品種振替による増量</t>
    <phoneticPr fontId="12"/>
  </si>
  <si>
    <t>石油化学よりの返還</t>
    <rPh sb="7" eb="9">
      <t>ヘンカン</t>
    </rPh>
    <phoneticPr fontId="12"/>
  </si>
  <si>
    <t>品種振替による減量</t>
    <rPh sb="7" eb="8">
      <t>ゲン</t>
    </rPh>
    <phoneticPr fontId="39"/>
  </si>
  <si>
    <t>生産部門よりの受入</t>
    <phoneticPr fontId="22"/>
  </si>
  <si>
    <t>販売業者よりの購入</t>
    <phoneticPr fontId="22"/>
  </si>
  <si>
    <t>品種振替による増量</t>
    <phoneticPr fontId="22"/>
  </si>
  <si>
    <t xml:space="preserve">品種振替による減量  </t>
    <phoneticPr fontId="22"/>
  </si>
  <si>
    <t xml:space="preserve">（３）石油製品月別国内向販売 / Domestic Sales of Petroleum Products by Month </t>
    <phoneticPr fontId="12"/>
  </si>
  <si>
    <t>　　　   Ｂ・Ｂ＝ブタン・ブチレンを主成分とするもの。</t>
    <phoneticPr fontId="37"/>
  </si>
  <si>
    <t>4</t>
  </si>
  <si>
    <t>Total of_x000D_
Main_x000D_
Petroleum_x000D_
Products</t>
  </si>
  <si>
    <r>
      <t xml:space="preserve">パプア
ニュー
ギニア
</t>
    </r>
    <r>
      <rPr>
        <sz val="7.5"/>
        <rFont val="ＭＳ Ｐ明朝"/>
        <family val="1"/>
        <charset val="128"/>
      </rPr>
      <t>Papua 
New Guinea</t>
    </r>
    <phoneticPr fontId="63"/>
  </si>
  <si>
    <t>液化石油ガス
合計</t>
    <phoneticPr fontId="63"/>
  </si>
  <si>
    <t>キルギス_x000D_
Kyrgyz</t>
  </si>
  <si>
    <t>年・月</t>
    <rPh sb="0" eb="1">
      <t>ネン</t>
    </rPh>
    <rPh sb="2" eb="3">
      <t>ツキ</t>
    </rPh>
    <phoneticPr fontId="35"/>
  </si>
  <si>
    <t>輸入量（Import）</t>
    <rPh sb="0" eb="1">
      <t>ユ</t>
    </rPh>
    <rPh sb="1" eb="2">
      <t>ニュウ</t>
    </rPh>
    <rPh sb="2" eb="3">
      <t>リョウ</t>
    </rPh>
    <phoneticPr fontId="35"/>
  </si>
  <si>
    <t>消費量（Consumption）</t>
    <rPh sb="0" eb="1">
      <t>ショウ</t>
    </rPh>
    <rPh sb="1" eb="2">
      <t>ヒ</t>
    </rPh>
    <rPh sb="2" eb="3">
      <t>リョウ</t>
    </rPh>
    <phoneticPr fontId="35"/>
  </si>
  <si>
    <t>在庫量（Inventory）</t>
    <rPh sb="0" eb="1">
      <t>ザイ</t>
    </rPh>
    <rPh sb="1" eb="2">
      <t>コ</t>
    </rPh>
    <rPh sb="2" eb="3">
      <t>リョウ</t>
    </rPh>
    <phoneticPr fontId="35"/>
  </si>
  <si>
    <t>Year 
&amp; Month</t>
    <phoneticPr fontId="35"/>
  </si>
  <si>
    <t>輸入量　※１</t>
    <rPh sb="0" eb="3">
      <t>ユニュウリョウ</t>
    </rPh>
    <phoneticPr fontId="35"/>
  </si>
  <si>
    <t>火力発電用　※２</t>
    <rPh sb="0" eb="2">
      <t>カリョク</t>
    </rPh>
    <rPh sb="2" eb="4">
      <t>ハツデン</t>
    </rPh>
    <rPh sb="4" eb="5">
      <t>ヨウ</t>
    </rPh>
    <phoneticPr fontId="35"/>
  </si>
  <si>
    <t>都市ガス事業用　※３</t>
    <rPh sb="0" eb="2">
      <t>トシ</t>
    </rPh>
    <rPh sb="4" eb="6">
      <t>ジギョウ</t>
    </rPh>
    <rPh sb="6" eb="7">
      <t>ヨウ</t>
    </rPh>
    <phoneticPr fontId="35"/>
  </si>
  <si>
    <t>液売り　※３</t>
    <rPh sb="0" eb="2">
      <t>エキウ</t>
    </rPh>
    <phoneticPr fontId="35"/>
  </si>
  <si>
    <t>月末貯蔵量　※２</t>
    <rPh sb="0" eb="2">
      <t>ゲツマツ</t>
    </rPh>
    <rPh sb="2" eb="5">
      <t>チョゾウリョウ</t>
    </rPh>
    <phoneticPr fontId="35"/>
  </si>
  <si>
    <t>月末在庫量　※３</t>
    <rPh sb="2" eb="4">
      <t>ザイコ</t>
    </rPh>
    <phoneticPr fontId="35"/>
  </si>
  <si>
    <t>貯蔵・在庫量合計</t>
    <rPh sb="0" eb="2">
      <t>チョゾウ</t>
    </rPh>
    <rPh sb="3" eb="5">
      <t>ザイコ</t>
    </rPh>
    <rPh sb="5" eb="6">
      <t>リョウ</t>
    </rPh>
    <rPh sb="6" eb="8">
      <t>ゴウケイ</t>
    </rPh>
    <phoneticPr fontId="35"/>
  </si>
  <si>
    <t>ガス事業用以外</t>
    <rPh sb="2" eb="4">
      <t>ジギョウ</t>
    </rPh>
    <rPh sb="4" eb="5">
      <t>ヨウ</t>
    </rPh>
    <rPh sb="5" eb="7">
      <t>イガイ</t>
    </rPh>
    <phoneticPr fontId="35"/>
  </si>
  <si>
    <t>電力用</t>
    <rPh sb="0" eb="3">
      <t>デンリョクヨウ</t>
    </rPh>
    <phoneticPr fontId="35"/>
  </si>
  <si>
    <t>都市ガス用</t>
    <rPh sb="0" eb="2">
      <t>トシ</t>
    </rPh>
    <rPh sb="4" eb="5">
      <t>ヨウ</t>
    </rPh>
    <phoneticPr fontId="35"/>
  </si>
  <si>
    <t>Import</t>
  </si>
  <si>
    <t>Thermal Power Generation</t>
    <phoneticPr fontId="35"/>
  </si>
  <si>
    <t>Gas Production</t>
    <phoneticPr fontId="35"/>
  </si>
  <si>
    <t>Sales in liquids</t>
  </si>
  <si>
    <t xml:space="preserve"> Inventory
Thermal Power Generation</t>
    <phoneticPr fontId="35"/>
  </si>
  <si>
    <t xml:space="preserve"> Inventory
City Gas</t>
  </si>
  <si>
    <t>Inventory
Total</t>
  </si>
  <si>
    <t>合計</t>
    <rPh sb="0" eb="2">
      <t>ゴウケイ</t>
    </rPh>
    <phoneticPr fontId="35"/>
  </si>
  <si>
    <t>中華人民共和国</t>
  </si>
  <si>
    <t>Total</t>
    <phoneticPr fontId="35"/>
  </si>
  <si>
    <t>People's Republic
 of China</t>
    <phoneticPr fontId="35"/>
  </si>
  <si>
    <t>アメリカ合衆国</t>
    <phoneticPr fontId="35"/>
  </si>
  <si>
    <t>ペルー</t>
  </si>
  <si>
    <t>United Arab
 Emirates</t>
    <phoneticPr fontId="35"/>
  </si>
  <si>
    <t>United States 
of America</t>
    <phoneticPr fontId="35"/>
  </si>
  <si>
    <t>Peru</t>
  </si>
  <si>
    <t>ナイジェリア</t>
  </si>
  <si>
    <t>赤道ギニア</t>
  </si>
  <si>
    <t>パプアニューギニア</t>
  </si>
  <si>
    <t>Nigeria</t>
  </si>
  <si>
    <t>EQ Guinea</t>
    <phoneticPr fontId="35"/>
  </si>
  <si>
    <t>Papua New Guinea</t>
  </si>
  <si>
    <t>C.Y. 2023</t>
  </si>
  <si>
    <t>ｷｹｰ</t>
  </si>
  <si>
    <t>ﾏﾚｽ･ﾌﾞﾚﾝﾄﾞ</t>
  </si>
  <si>
    <t>ｱﾝｺﾞﾗ_x000D_
Angola</t>
  </si>
  <si>
    <t>ｺｻｯｸ</t>
  </si>
  <si>
    <t>ｸﾘﾌ･ﾍｯﾄﾞ</t>
  </si>
  <si>
    <t>ｵｰｽﾄﾗﾘｱ_x000D_
Australia</t>
  </si>
  <si>
    <t>―</t>
  </si>
  <si>
    <t>5</t>
  </si>
  <si>
    <t>スイス_x000D_
Switzerland</t>
  </si>
  <si>
    <t>北マリアナ
諸島（米）
Northern 
Mariana 
Islands (USA)</t>
    <phoneticPr fontId="63"/>
  </si>
  <si>
    <t>タンザニア_x000D_
Tanzania</t>
  </si>
  <si>
    <t>C.Y. 2023</t>
    <phoneticPr fontId="35"/>
  </si>
  <si>
    <t>モザンビーク</t>
    <phoneticPr fontId="35"/>
  </si>
  <si>
    <t>Mozambique</t>
    <phoneticPr fontId="35"/>
  </si>
  <si>
    <t>年末在庫</t>
    <phoneticPr fontId="22"/>
  </si>
  <si>
    <t>年度末在庫</t>
    <rPh sb="1" eb="2">
      <t>ド</t>
    </rPh>
    <phoneticPr fontId="22"/>
  </si>
  <si>
    <t>（２）原油供給者区分別、月別輸入 / Import of Crude Oil by Month and Supplier</t>
    <phoneticPr fontId="14"/>
  </si>
  <si>
    <t>（４）石油製品の輸出入 / Import and Export of Petroleum Products</t>
    <phoneticPr fontId="51"/>
  </si>
  <si>
    <t>（４）石油製品の輸出入 / Import and Export of Petroleum Products</t>
    <phoneticPr fontId="14"/>
  </si>
  <si>
    <t>３．原油契約期間別、供給者区分別、国別輸入 / Import of Crude Oil by Contract, Supplier and Country</t>
    <rPh sb="2" eb="4">
      <t>ゲンユ</t>
    </rPh>
    <phoneticPr fontId="14"/>
  </si>
  <si>
    <t>（１）原油契約期間別、月別輸入、CIF総額、平均API度及び平均硫黄分 / Import of Crude Oil, Value（CIF）, Average API gravity and Average Sulfur by Month and Contract</t>
    <rPh sb="3" eb="5">
      <t>ゲンユ</t>
    </rPh>
    <rPh sb="27" eb="28">
      <t>ド</t>
    </rPh>
    <phoneticPr fontId="14"/>
  </si>
  <si>
    <t>４．液化天然ガス（LNG）輸入量、消費量、在庫量 / LNG Import, Consumption and Inventory</t>
    <rPh sb="2" eb="4">
      <t>エキカ</t>
    </rPh>
    <rPh sb="4" eb="6">
      <t>テンネン</t>
    </rPh>
    <rPh sb="13" eb="15">
      <t>ユニュウ</t>
    </rPh>
    <rPh sb="15" eb="16">
      <t>リョウ</t>
    </rPh>
    <rPh sb="17" eb="20">
      <t>ショウヒリョウ</t>
    </rPh>
    <rPh sb="21" eb="23">
      <t>ザイコ</t>
    </rPh>
    <rPh sb="23" eb="24">
      <t>リョウ</t>
    </rPh>
    <phoneticPr fontId="14"/>
  </si>
  <si>
    <t>（１）液化天然ガス（LNG）輸入量、消費量、在庫量 / LNG Import, Consumption and Inventory</t>
    <rPh sb="3" eb="5">
      <t>エキカ</t>
    </rPh>
    <rPh sb="5" eb="7">
      <t>テンネン</t>
    </rPh>
    <rPh sb="14" eb="16">
      <t>ユニュウ</t>
    </rPh>
    <rPh sb="16" eb="17">
      <t>リョウ</t>
    </rPh>
    <rPh sb="18" eb="21">
      <t>ショウヒリョウ</t>
    </rPh>
    <rPh sb="22" eb="24">
      <t>ザイコ</t>
    </rPh>
    <rPh sb="24" eb="25">
      <t>リョウ</t>
    </rPh>
    <phoneticPr fontId="14"/>
  </si>
  <si>
    <t>（２）液化天然ガス（LNG）国別、月別輸入量 / LNG Monthly Import by Country</t>
    <rPh sb="3" eb="5">
      <t>エキカ</t>
    </rPh>
    <rPh sb="5" eb="7">
      <t>テンネン</t>
    </rPh>
    <rPh sb="14" eb="16">
      <t>クニベツ</t>
    </rPh>
    <rPh sb="17" eb="19">
      <t>ツキベツ</t>
    </rPh>
    <rPh sb="19" eb="21">
      <t>ユニュウ</t>
    </rPh>
    <rPh sb="21" eb="22">
      <t>リョウ</t>
    </rPh>
    <phoneticPr fontId="14"/>
  </si>
  <si>
    <t>(単位：kl/Unit: kl)</t>
    <phoneticPr fontId="14"/>
  </si>
  <si>
    <t>C.Y. 2024</t>
  </si>
  <si>
    <t>F.Y. 2024</t>
  </si>
  <si>
    <t>Q1  2025</t>
  </si>
  <si>
    <t>Jan. 2025</t>
  </si>
  <si>
    <t>東･中央ｱｼﾞｱ
計</t>
    <phoneticPr fontId="35"/>
  </si>
  <si>
    <t>ｼｰﾋﾟｰｼｰ･
ﾌﾞﾚﾝﾄﾞ</t>
    <phoneticPr fontId="35"/>
  </si>
  <si>
    <t>ﾀｲﾗﾝﾄﾞ･
ﾌｭｰｴﾙ･ｵｲﾙ</t>
  </si>
  <si>
    <t>ｲﾗｸ_x000D_
Iraq</t>
  </si>
  <si>
    <t>ﾏﾚｰｼｱ･
ｽﾄﾚｰﾄ･ﾗﾝ･
ﾌｭｰｴﾙ･ｵｲﾙ</t>
  </si>
  <si>
    <t>ﾊﾞﾉｺ･
ｱﾗﾌﾞ･ﾐﾃﾞｨｱﾑ</t>
  </si>
  <si>
    <t>ｱﾗﾋﾞｱﾝ･
ﾐﾃﾞｨｱﾑ</t>
  </si>
  <si>
    <t>ｱﾗﾋﾞｱﾝ･
ｴｷｽﾄﾗ･ﾗｲﾄ</t>
  </si>
  <si>
    <t>ｸｳｪｰﾄ･
ｽｰﾊﾟｰ･ﾗｲﾄ･
ｸﾙｰﾄﾞ</t>
  </si>
  <si>
    <t>ﾛｰｻﾙﾌｧｰ･
ｺﾝﾃﾞﾝｾｰﾄ</t>
  </si>
  <si>
    <t>ﾃﾞｵﾄﾞﾗｲｽﾞﾄﾞ･
ﾌｨｰﾙﾄﾞ･
ｺﾝﾃﾞﾝｾｰﾄ</t>
  </si>
  <si>
    <r>
      <t xml:space="preserve">英国
</t>
    </r>
    <r>
      <rPr>
        <sz val="7"/>
        <rFont val="ＭＳ Ｐ明朝"/>
        <family val="1"/>
        <charset val="128"/>
      </rPr>
      <t>United Kingdom</t>
    </r>
    <phoneticPr fontId="35"/>
  </si>
  <si>
    <t>ｼｬﾙｼﾞｬ･
ｺﾝﾃﾞﾝｾｰﾄ</t>
  </si>
  <si>
    <t>欧州（つづき）</t>
  </si>
  <si>
    <t>ﾛｼｱ
（つづき）</t>
    <phoneticPr fontId="35"/>
  </si>
  <si>
    <t>中南米（つづき）</t>
  </si>
  <si>
    <t>ﾃﾏﾈ･
ｺﾝﾃﾞﾝｾｰﾄ</t>
  </si>
  <si>
    <t>ﾉｰｽｳｴｽﾄ･
ｼｪﾙﾌ･
ｺﾝﾃﾞﾝｾｰﾄ</t>
  </si>
  <si>
    <t>ﾊﾟﾌﾟｱﾆｭｰｷﾞﾆｱ
Papua 
New Guinea</t>
    <phoneticPr fontId="35"/>
  </si>
  <si>
    <t>ｳﾞｧﾝ･ｺﾞｯﾎ･
ﾌﾞﾚﾝﾄﾞ</t>
  </si>
  <si>
    <t>ﾌﾟﾙｰﾄ･
ｺﾝﾃﾞﾝｾｰﾄ</t>
  </si>
  <si>
    <t>その他用（つづき）</t>
  </si>
  <si>
    <t>C.Y. 2021</t>
    <phoneticPr fontId="35"/>
  </si>
  <si>
    <t>C.Y. 2022</t>
    <phoneticPr fontId="35"/>
  </si>
  <si>
    <t>C.Y. 2024</t>
    <phoneticPr fontId="35"/>
  </si>
  <si>
    <t>F.Y. 2024</t>
    <phoneticPr fontId="35"/>
  </si>
  <si>
    <t xml:space="preserve">Q2  </t>
    <phoneticPr fontId="35"/>
  </si>
  <si>
    <t xml:space="preserve">Q3  </t>
    <phoneticPr fontId="35"/>
  </si>
  <si>
    <t xml:space="preserve">Q4  </t>
    <phoneticPr fontId="35"/>
  </si>
  <si>
    <t>Q1  2025</t>
    <phoneticPr fontId="35"/>
  </si>
  <si>
    <t>May</t>
    <phoneticPr fontId="35"/>
  </si>
  <si>
    <t>Jan. 2025</t>
    <phoneticPr fontId="35"/>
  </si>
  <si>
    <t>Oil stockpiling bases</t>
  </si>
  <si>
    <t>注 1 : 国内向販売＝(年初在庫＋受入) - (年末在庫＋国内向販売以外の各払出項目)</t>
    <rPh sb="8" eb="9">
      <t>ム</t>
    </rPh>
    <rPh sb="32" eb="33">
      <t>ム</t>
    </rPh>
    <phoneticPr fontId="12"/>
  </si>
  <si>
    <t>注 2 : Ｐ・Ｐ＝プロパン・プロピレン、Ｐ・Ｂ＝プロパン・ブタン、プロピレン・ブチレン等プロパン、プロピレンを主成分とするもの。</t>
    <phoneticPr fontId="37"/>
  </si>
  <si>
    <t>Note 3 : The aggregation method for Lubricating Oil has been revised from April 2022.</t>
    <phoneticPr fontId="14"/>
  </si>
  <si>
    <t>注 3 : 令和４年４月分から潤滑油の集計方法の改訂を行いました。</t>
    <phoneticPr fontId="14"/>
  </si>
  <si>
    <t>年度初在庫計</t>
    <rPh sb="1" eb="2">
      <t>ド</t>
    </rPh>
    <phoneticPr fontId="35"/>
  </si>
  <si>
    <t>年度末在庫計</t>
    <rPh sb="1" eb="2">
      <t>ド</t>
    </rPh>
    <phoneticPr fontId="35"/>
  </si>
  <si>
    <t>年初在庫　　　</t>
    <phoneticPr fontId="22"/>
  </si>
  <si>
    <t>注 : Ｐ・Ｐ＝プロパン・プロピレン、Ｐ・Ｂ＝プロパン・ブタン、プロピレン・ブチレン等プロパン、プロピレンを主成分とするもの。</t>
    <phoneticPr fontId="37"/>
  </si>
  <si>
    <t>年度初在庫　　　</t>
    <rPh sb="1" eb="2">
      <t>ド</t>
    </rPh>
    <phoneticPr fontId="22"/>
  </si>
  <si>
    <t>注 2 : 令和４年４月分から潤滑油の集計方法の改訂を行いました。</t>
    <phoneticPr fontId="14"/>
  </si>
  <si>
    <t>Note 2 : The aggregation method for Lubricating Oil has been revised from April 2022.</t>
    <phoneticPr fontId="14"/>
  </si>
  <si>
    <t>注 1 : Ｐ・Ｐ＝プロパン・プロピレン、Ｐ・Ｂ＝プロパン・ブタン、プロピレン・ブチレン等プロパン、プロピレンを主成分とするもの。</t>
    <phoneticPr fontId="37"/>
  </si>
  <si>
    <t>6</t>
  </si>
  <si>
    <t xml:space="preserve">    Note 1 : The amount of parenthesis is that for bonded imports and not included in amounts just below.</t>
    <phoneticPr fontId="51"/>
  </si>
  <si>
    <t xml:space="preserve">    Note 2 : P・P is Propane・Propylene; P・B is Propane・Butane; B・B is Butane・Butylene. </t>
    <phoneticPr fontId="12"/>
  </si>
  <si>
    <t>Asia</t>
  </si>
  <si>
    <r>
      <rPr>
        <sz val="8"/>
        <rFont val="ＭＳ Ｐ明朝"/>
        <family val="1"/>
        <charset val="128"/>
      </rPr>
      <t>オランダ</t>
    </r>
    <r>
      <rPr>
        <sz val="7"/>
        <rFont val="ＭＳ Ｐ明朝"/>
        <family val="1"/>
        <charset val="128"/>
      </rPr>
      <t xml:space="preserve">
Netherlands</t>
    </r>
    <phoneticPr fontId="35"/>
  </si>
  <si>
    <t>South America</t>
  </si>
  <si>
    <t>アラブ首長国
連邦
United Arab
Emirates</t>
    <phoneticPr fontId="35"/>
  </si>
  <si>
    <t>ジェット燃料油
合計</t>
    <phoneticPr fontId="35"/>
  </si>
  <si>
    <t>中華人民
共和国_x000D_
People's Republic of China</t>
    <phoneticPr fontId="35"/>
  </si>
  <si>
    <t>Ｂ・Ｃ重油
合計</t>
    <phoneticPr fontId="35"/>
  </si>
  <si>
    <t>パラフィン
合計</t>
    <phoneticPr fontId="35"/>
  </si>
  <si>
    <t>P.P and P.B 
Total</t>
    <phoneticPr fontId="35"/>
  </si>
  <si>
    <t xml:space="preserve">    Note : P・P is Propane・Propylene; P・B is Propane・Butane; B・B is Butane・Butylene. </t>
    <phoneticPr fontId="12"/>
  </si>
  <si>
    <t>プエルト
リコ（米）
Puerto Rico (USA)</t>
    <phoneticPr fontId="35"/>
  </si>
  <si>
    <t>燃料油
（つづき）</t>
    <phoneticPr fontId="35"/>
  </si>
  <si>
    <t>米軍及びボンド
（つづき）</t>
    <phoneticPr fontId="35"/>
  </si>
  <si>
    <t>アラブ首長国
連邦_x000D_
United Arab_x000D_
Emirates</t>
    <phoneticPr fontId="35"/>
  </si>
  <si>
    <t>ヨーロッパ
（つづき）</t>
    <phoneticPr fontId="35"/>
  </si>
  <si>
    <t>南アフリカ
共和国_x000D_
South Africa</t>
    <phoneticPr fontId="35"/>
  </si>
  <si>
    <r>
      <t xml:space="preserve">トルクメニ
スタン
</t>
    </r>
    <r>
      <rPr>
        <sz val="7"/>
        <rFont val="ＭＳ Ｐ明朝"/>
        <family val="1"/>
        <charset val="128"/>
      </rPr>
      <t>Turkmenistan</t>
    </r>
    <phoneticPr fontId="63"/>
  </si>
  <si>
    <r>
      <rPr>
        <sz val="7"/>
        <rFont val="ＭＳ Ｐ明朝"/>
        <family val="1"/>
        <charset val="128"/>
      </rPr>
      <t>アイルランド</t>
    </r>
    <r>
      <rPr>
        <sz val="8"/>
        <rFont val="ＭＳ Ｐ明朝"/>
        <family val="1"/>
        <charset val="128"/>
      </rPr>
      <t xml:space="preserve">
Ireland</t>
    </r>
    <phoneticPr fontId="35"/>
  </si>
  <si>
    <t>ドミニカ
共和国_x000D_
Dominican Republic</t>
    <phoneticPr fontId="35"/>
  </si>
  <si>
    <t>液化石油ガス
合計</t>
    <phoneticPr fontId="35"/>
  </si>
  <si>
    <t>北アメリカ
（つづき）</t>
    <phoneticPr fontId="35"/>
  </si>
  <si>
    <r>
      <t>Total</t>
    </r>
    <r>
      <rPr>
        <sz val="8"/>
        <rFont val="ＭＳ Ｐ明朝"/>
        <family val="1"/>
        <charset val="128"/>
      </rPr>
      <t xml:space="preserve">   Jan. 2025</t>
    </r>
    <phoneticPr fontId="12"/>
  </si>
  <si>
    <r>
      <t>Total</t>
    </r>
    <r>
      <rPr>
        <sz val="8"/>
        <rFont val="ＭＳ Ｐ明朝"/>
        <family val="1"/>
        <charset val="128"/>
      </rPr>
      <t xml:space="preserve">   Feb. 2025</t>
    </r>
    <phoneticPr fontId="12"/>
  </si>
  <si>
    <r>
      <t>Total</t>
    </r>
    <r>
      <rPr>
        <sz val="8"/>
        <rFont val="ＭＳ Ｐ明朝"/>
        <family val="1"/>
        <charset val="128"/>
      </rPr>
      <t xml:space="preserve">   Mar. 2025</t>
    </r>
    <phoneticPr fontId="12"/>
  </si>
  <si>
    <t xml:space="preserve">注 1 : M &amp; I =製造・輸入業者 </t>
    <rPh sb="13" eb="15">
      <t>セイゾウ</t>
    </rPh>
    <rPh sb="16" eb="18">
      <t>ユニュウ</t>
    </rPh>
    <rPh sb="18" eb="20">
      <t>ギョウシャ</t>
    </rPh>
    <phoneticPr fontId="37"/>
  </si>
  <si>
    <t>Lubricating  
Oil</t>
    <phoneticPr fontId="56"/>
  </si>
  <si>
    <t>(単位：万kl/Unit: 10 thousand kl)</t>
    <rPh sb="1" eb="3">
      <t>タンイ</t>
    </rPh>
    <rPh sb="4" eb="5">
      <t>マン</t>
    </rPh>
    <phoneticPr fontId="14"/>
  </si>
  <si>
    <t>備蓄日数
 Days
(d)</t>
    <rPh sb="0" eb="2">
      <t>ビチク</t>
    </rPh>
    <rPh sb="2" eb="4">
      <t>ニッスウ</t>
    </rPh>
    <phoneticPr fontId="14"/>
  </si>
  <si>
    <t>備蓄日数
Days
(d)</t>
    <rPh sb="0" eb="2">
      <t>ビチク</t>
    </rPh>
    <rPh sb="2" eb="4">
      <t>ニッスウ</t>
    </rPh>
    <phoneticPr fontId="14"/>
  </si>
  <si>
    <t>注 1 : 原油の製品換算は原油量に0.95を乗じたものである。</t>
    <rPh sb="0" eb="1">
      <t>チュウ</t>
    </rPh>
    <rPh sb="6" eb="8">
      <t>ゲンユ</t>
    </rPh>
    <rPh sb="9" eb="11">
      <t>セイヒン</t>
    </rPh>
    <rPh sb="11" eb="13">
      <t>カンサン</t>
    </rPh>
    <rPh sb="14" eb="16">
      <t>ゲンユ</t>
    </rPh>
    <rPh sb="16" eb="17">
      <t>リョウ</t>
    </rPh>
    <rPh sb="23" eb="24">
      <t>ジョウ</t>
    </rPh>
    <phoneticPr fontId="14"/>
  </si>
  <si>
    <t>Note 1 : Products Equivalent = Crude Oil * 0.95</t>
    <phoneticPr fontId="35"/>
  </si>
  <si>
    <t>注 2 : 資源エネルギー庁調べ。</t>
    <rPh sb="0" eb="1">
      <t>チュウ</t>
    </rPh>
    <rPh sb="6" eb="8">
      <t>シゲン</t>
    </rPh>
    <rPh sb="8" eb="14">
      <t>エネルギーチョウ</t>
    </rPh>
    <rPh sb="14" eb="15">
      <t>シラ</t>
    </rPh>
    <phoneticPr fontId="14"/>
  </si>
  <si>
    <t>Note 2 : The source is Agency for Natural Resources and Energy.</t>
    <phoneticPr fontId="35"/>
  </si>
  <si>
    <t>注 1 : 出典は財務省貿易統計。</t>
    <rPh sb="0" eb="1">
      <t>チュウ</t>
    </rPh>
    <rPh sb="6" eb="8">
      <t>シュッテン</t>
    </rPh>
    <rPh sb="9" eb="12">
      <t>ザイムショウ</t>
    </rPh>
    <rPh sb="12" eb="14">
      <t>ボウエキ</t>
    </rPh>
    <rPh sb="14" eb="16">
      <t>トウケイ</t>
    </rPh>
    <phoneticPr fontId="14"/>
  </si>
  <si>
    <t>Note 1 : The source is Ministry of Finance.</t>
    <phoneticPr fontId="35"/>
  </si>
  <si>
    <t>注 2 : 原油（ドル／バレル）は石油連盟「石油資料月報」による。</t>
    <rPh sb="0" eb="1">
      <t>チュウ</t>
    </rPh>
    <rPh sb="6" eb="8">
      <t>ゲンユ</t>
    </rPh>
    <rPh sb="17" eb="19">
      <t>セキユ</t>
    </rPh>
    <rPh sb="19" eb="21">
      <t>レンメイ</t>
    </rPh>
    <rPh sb="22" eb="24">
      <t>セキユ</t>
    </rPh>
    <rPh sb="24" eb="26">
      <t>シリョウ</t>
    </rPh>
    <rPh sb="26" eb="28">
      <t>ゲッポウ</t>
    </rPh>
    <phoneticPr fontId="14"/>
  </si>
  <si>
    <t>Note 2 : Numeric Value of $/barrel by Petroleum Association of Japan.</t>
    <phoneticPr fontId="35"/>
  </si>
  <si>
    <t>注 3 : ナフサは石化用ナフサの輸入価格。</t>
    <rPh sb="0" eb="1">
      <t>チュウ</t>
    </rPh>
    <rPh sb="10" eb="12">
      <t>セッカ</t>
    </rPh>
    <rPh sb="12" eb="13">
      <t>ヨウ</t>
    </rPh>
    <rPh sb="17" eb="19">
      <t>ユニュウ</t>
    </rPh>
    <rPh sb="19" eb="21">
      <t>カカク</t>
    </rPh>
    <phoneticPr fontId="14"/>
  </si>
  <si>
    <t>Note 3 : The import price of naphtha is for petrochemistry.</t>
    <phoneticPr fontId="35"/>
  </si>
  <si>
    <t>注 4 : A重油は農林漁業用の輸入価格。</t>
    <rPh sb="0" eb="1">
      <t>チュウ</t>
    </rPh>
    <rPh sb="7" eb="9">
      <t>ジュウユ</t>
    </rPh>
    <rPh sb="10" eb="12">
      <t>ノウリン</t>
    </rPh>
    <rPh sb="12" eb="15">
      <t>ギョギョウヨウ</t>
    </rPh>
    <rPh sb="16" eb="18">
      <t>ユニュウ</t>
    </rPh>
    <rPh sb="18" eb="20">
      <t>カカク</t>
    </rPh>
    <phoneticPr fontId="14"/>
  </si>
  <si>
    <t>Note 4 : The import price of fuel oil A is for agriculture, forestry and fishery.</t>
    <phoneticPr fontId="35"/>
  </si>
  <si>
    <t>注 5 : C重油は低硫黄C重油の輸入価格。</t>
    <rPh sb="0" eb="1">
      <t>チュウ</t>
    </rPh>
    <rPh sb="7" eb="9">
      <t>ジュウユ</t>
    </rPh>
    <rPh sb="10" eb="13">
      <t>テイイオウ</t>
    </rPh>
    <rPh sb="14" eb="16">
      <t>ジュウユ</t>
    </rPh>
    <rPh sb="17" eb="19">
      <t>ユニュウ</t>
    </rPh>
    <rPh sb="19" eb="21">
      <t>カカク</t>
    </rPh>
    <phoneticPr fontId="14"/>
  </si>
  <si>
    <t>Note 5 : The import price of fuel oil C shows the price of low sulfur spec.</t>
    <phoneticPr fontId="35"/>
  </si>
  <si>
    <t>３．原油契約期間別、供給者区分別、国別輸入 /
Import of Crude Oil by Contract, Supplier and Country</t>
    <phoneticPr fontId="14"/>
  </si>
  <si>
    <t>(１）原油契約期間別、月別輸入、CIF総額、平均API度及び平均硫黄分 /</t>
    <phoneticPr fontId="14"/>
  </si>
  <si>
    <t>Term Contract</t>
  </si>
  <si>
    <t>Spot Contract</t>
  </si>
  <si>
    <t>Jan. 2025</t>
    <phoneticPr fontId="14"/>
  </si>
  <si>
    <t>注 : 出典は資源エネルギー庁「石油輸入調査」。</t>
    <rPh sb="0" eb="1">
      <t>チュウ</t>
    </rPh>
    <rPh sb="4" eb="6">
      <t>シュッテン</t>
    </rPh>
    <rPh sb="7" eb="9">
      <t>シゲン</t>
    </rPh>
    <rPh sb="14" eb="15">
      <t>チョウ</t>
    </rPh>
    <rPh sb="16" eb="18">
      <t>セキユ</t>
    </rPh>
    <rPh sb="18" eb="20">
      <t>ユニュウ</t>
    </rPh>
    <rPh sb="20" eb="22">
      <t>チョウサ</t>
    </rPh>
    <phoneticPr fontId="14"/>
  </si>
  <si>
    <t>Note : The source is "The Crude Oil Import Survey" by Agency for Natural Resources and Energy.</t>
    <phoneticPr fontId="14"/>
  </si>
  <si>
    <t>輸入量(kl)   Import of Crude Oil  (kl)</t>
    <phoneticPr fontId="14"/>
  </si>
  <si>
    <t>Share (%)</t>
    <phoneticPr fontId="14"/>
  </si>
  <si>
    <t>（60℉）</t>
    <phoneticPr fontId="14"/>
  </si>
  <si>
    <t>注 1 : 出典は資源エネルギー庁「石油輸入調査」。</t>
    <rPh sb="0" eb="1">
      <t>チュウ</t>
    </rPh>
    <rPh sb="6" eb="8">
      <t>シュッテン</t>
    </rPh>
    <rPh sb="9" eb="11">
      <t>シゲン</t>
    </rPh>
    <rPh sb="16" eb="17">
      <t>チョウ</t>
    </rPh>
    <rPh sb="18" eb="20">
      <t>セキユ</t>
    </rPh>
    <rPh sb="20" eb="22">
      <t>ユニュウ</t>
    </rPh>
    <rPh sb="22" eb="24">
      <t>チョウサ</t>
    </rPh>
    <phoneticPr fontId="14"/>
  </si>
  <si>
    <t>注 2 : 2社以下の集計数量に係る箇所は、秘匿措置（X）を講じている。</t>
    <rPh sb="0" eb="1">
      <t>チュウ</t>
    </rPh>
    <rPh sb="7" eb="10">
      <t>シャイカ</t>
    </rPh>
    <rPh sb="11" eb="13">
      <t>シュウケイ</t>
    </rPh>
    <rPh sb="13" eb="15">
      <t>スウリョウ</t>
    </rPh>
    <rPh sb="16" eb="17">
      <t>カカ</t>
    </rPh>
    <rPh sb="18" eb="20">
      <t>カショ</t>
    </rPh>
    <rPh sb="22" eb="24">
      <t>ヒトク</t>
    </rPh>
    <rPh sb="24" eb="26">
      <t>ソチ</t>
    </rPh>
    <rPh sb="30" eb="31">
      <t>コウ</t>
    </rPh>
    <phoneticPr fontId="14"/>
  </si>
  <si>
    <t>Note 1 : The source is "The Crude Oil Import Survey" by Agency for Natural Resources and Energy.</t>
    <phoneticPr fontId="14"/>
  </si>
  <si>
    <t>Note 2 : As for sign of "X", the number of companies means two or less. Therefore, import volume does not describe the kind of the contract clearly.</t>
    <phoneticPr fontId="14"/>
  </si>
  <si>
    <t>注 2 : 2社以下の集計金額に係る箇所は、秘匿措置（X）を講じている。</t>
    <rPh sb="0" eb="1">
      <t>チュウ</t>
    </rPh>
    <rPh sb="7" eb="10">
      <t>シャイカ</t>
    </rPh>
    <rPh sb="11" eb="13">
      <t>シュウケイ</t>
    </rPh>
    <rPh sb="13" eb="15">
      <t>キンガク</t>
    </rPh>
    <rPh sb="16" eb="17">
      <t>カカ</t>
    </rPh>
    <rPh sb="18" eb="20">
      <t>カショ</t>
    </rPh>
    <rPh sb="22" eb="24">
      <t>ヒトク</t>
    </rPh>
    <rPh sb="24" eb="26">
      <t>ソチ</t>
    </rPh>
    <rPh sb="30" eb="31">
      <t>コウ</t>
    </rPh>
    <phoneticPr fontId="14"/>
  </si>
  <si>
    <t>Note 2 : As for sign of "X", the number of companies means two or less. Therefore, import value does not describe the kind of the contract clearly.</t>
    <phoneticPr fontId="14"/>
  </si>
  <si>
    <t>注 1 : ※１の出典は財務省「普通貿易統計」。</t>
    <rPh sb="0" eb="1">
      <t>チュウ</t>
    </rPh>
    <rPh sb="9" eb="11">
      <t>シュッテン</t>
    </rPh>
    <rPh sb="12" eb="15">
      <t>ザイムショウ</t>
    </rPh>
    <phoneticPr fontId="35"/>
  </si>
  <si>
    <t>注 2 : ※２の出典は資源エネルギー庁「電力調査統計」。</t>
    <rPh sb="12" eb="14">
      <t>シゲン</t>
    </rPh>
    <rPh sb="19" eb="20">
      <t>チョウ</t>
    </rPh>
    <rPh sb="21" eb="23">
      <t>デンリョク</t>
    </rPh>
    <rPh sb="23" eb="25">
      <t>チョウサ</t>
    </rPh>
    <rPh sb="25" eb="27">
      <t>トウケイ</t>
    </rPh>
    <phoneticPr fontId="35"/>
  </si>
  <si>
    <t>注 3 : ※３の出典は資源エネルギー庁「ガス事業生産動態統計」。</t>
    <rPh sb="23" eb="25">
      <t>ジギョウ</t>
    </rPh>
    <rPh sb="25" eb="27">
      <t>セイサン</t>
    </rPh>
    <rPh sb="27" eb="29">
      <t>ドウタイ</t>
    </rPh>
    <rPh sb="29" eb="31">
      <t>トウケイ</t>
    </rPh>
    <phoneticPr fontId="35"/>
  </si>
  <si>
    <t>注 4 : 注1から注3のすべての統計表が公表された年次分を掲載。</t>
    <rPh sb="0" eb="1">
      <t>チュウ</t>
    </rPh>
    <rPh sb="6" eb="7">
      <t>チュウ</t>
    </rPh>
    <rPh sb="10" eb="11">
      <t>チュウ</t>
    </rPh>
    <rPh sb="17" eb="20">
      <t>トウケイヒョウ</t>
    </rPh>
    <rPh sb="21" eb="23">
      <t>コウヒョウ</t>
    </rPh>
    <rPh sb="26" eb="28">
      <t>ネンジ</t>
    </rPh>
    <rPh sb="28" eb="29">
      <t>ブン</t>
    </rPh>
    <rPh sb="30" eb="32">
      <t>ケイサイ</t>
    </rPh>
    <phoneticPr fontId="35"/>
  </si>
  <si>
    <t>Note 1 : ※1 The source is "Trade Statistics of Japan" by Ministry of Finance.</t>
    <phoneticPr fontId="35"/>
  </si>
  <si>
    <t>Note 2 : ※2 The source is "Electric Power Investigation Statistics" by Agency for Natural Resources and Energy.</t>
    <phoneticPr fontId="35"/>
  </si>
  <si>
    <t>Note 3 : ※3 The source is "Current Survey of Production Concerning Gas Industry" by Agency for Natural Resources and Energy.</t>
    <phoneticPr fontId="35"/>
  </si>
  <si>
    <t>Note 4 : All statistical tables are for the year in which they were published.</t>
    <phoneticPr fontId="35"/>
  </si>
  <si>
    <t>シンガポール</t>
    <phoneticPr fontId="35"/>
  </si>
  <si>
    <t>Singapore</t>
    <phoneticPr fontId="35"/>
  </si>
  <si>
    <t>カナダ</t>
    <phoneticPr fontId="35"/>
  </si>
  <si>
    <t>Canada</t>
    <phoneticPr fontId="35"/>
  </si>
  <si>
    <t>注 : 出典は「普通貿易統計」。</t>
    <rPh sb="0" eb="1">
      <t>チュウ</t>
    </rPh>
    <rPh sb="4" eb="6">
      <t>シュッテン</t>
    </rPh>
    <phoneticPr fontId="35"/>
  </si>
  <si>
    <t>Note : The source is "Trade Statistics of Japan" by Ministry of Finance.</t>
    <phoneticPr fontId="35"/>
  </si>
  <si>
    <t>（７）製造業者・輸入業者品種別、月別消費者・販売業者向販売及び在庫内訳 / Monthly Inventory and Sales to Consumers, Wholesalers and Retailers by Manufacturers and Importers</t>
    <phoneticPr fontId="14"/>
  </si>
  <si>
    <t>令和7年資源・エネルギー統計年報</t>
    <rPh sb="0" eb="2">
      <t>レイワ</t>
    </rPh>
    <rPh sb="4" eb="6">
      <t>シゲン</t>
    </rPh>
    <rPh sb="12" eb="14">
      <t>トウケイ</t>
    </rPh>
    <rPh sb="14" eb="16">
      <t>ネンポウ</t>
    </rPh>
    <phoneticPr fontId="14"/>
  </si>
  <si>
    <t>　①令和7年 / (C.Y. 2025)</t>
    <rPh sb="2" eb="4">
      <t>レイワ</t>
    </rPh>
    <phoneticPr fontId="14"/>
  </si>
  <si>
    <t>　②令和7年度 / (F.Y. 2025)</t>
    <rPh sb="2" eb="4">
      <t>レイワ</t>
    </rPh>
    <phoneticPr fontId="14"/>
  </si>
  <si>
    <t>　①令和7年 / (C.Y. 2025)</t>
    <phoneticPr fontId="14"/>
  </si>
  <si>
    <t>　②令和7年度 / (F.Y. 2025)</t>
    <phoneticPr fontId="14"/>
  </si>
  <si>
    <t>（３）原油国別、契約期間別輸入、平均API度及び平均硫黄分（令和7年） / Import of Crude Oil, Average API gravity and Average Sulfur by Country and Contract(C.Y. 2025)</t>
    <rPh sb="3" eb="5">
      <t>ゲンユ</t>
    </rPh>
    <rPh sb="21" eb="22">
      <t>ド</t>
    </rPh>
    <phoneticPr fontId="14"/>
  </si>
  <si>
    <t>（４）原油国別、契約期間別輸入、平均API度及び平均硫黄分（令和7年度） / Import of Crude Oil, Average API gravity and Average Sulfur by Country and Contract(F.Y. 2025)</t>
    <rPh sb="21" eb="22">
      <t>ド</t>
    </rPh>
    <phoneticPr fontId="14"/>
  </si>
  <si>
    <t>（５）原油国別、契約期間別、CIF総額（令和7年） / Import of Crude Oil Value(CIF) by Country and Contract(C.Y. 2025)</t>
    <phoneticPr fontId="14"/>
  </si>
  <si>
    <t>（６）原油国別、契約期間別、CIF総額（令和7年度） / Import of  Crude Oil Value(CIF) by Country and Contract(F.Y. 2025)</t>
    <phoneticPr fontId="14"/>
  </si>
  <si>
    <t>（７）原油国別船積数量、FOB、運賃総額及び保険料総額（令和7年） / Import of Crude Oil, Shipped Quantity, FOB, Freight and Insurance by Country (C.Y. 2025)</t>
    <rPh sb="3" eb="5">
      <t>ゲンユ</t>
    </rPh>
    <phoneticPr fontId="14"/>
  </si>
  <si>
    <t>（８）原油国別船積数量、FOB、運賃総額及び保険料総額（令和7年度） / Import of Crude Oil, Shipped Quantity, FOB, Freight and Insurance by Country (F.Y. 2025)</t>
    <rPh sb="3" eb="5">
      <t>ゲンユ</t>
    </rPh>
    <phoneticPr fontId="14"/>
  </si>
  <si>
    <t>令和  3 年</t>
    <rPh sb="0" eb="2">
      <t>レイワ</t>
    </rPh>
    <phoneticPr fontId="35"/>
  </si>
  <si>
    <t>　　　5</t>
  </si>
  <si>
    <t>　　　6</t>
  </si>
  <si>
    <t>　　　7</t>
  </si>
  <si>
    <t>C.Y. 2025</t>
  </si>
  <si>
    <t>令和  6 年度</t>
    <phoneticPr fontId="35"/>
  </si>
  <si>
    <t xml:space="preserve">      7　　 </t>
    <phoneticPr fontId="35"/>
  </si>
  <si>
    <t>F.Y. 2025</t>
  </si>
  <si>
    <t>令和  7 年 1～ 3 月</t>
    <rPh sb="0" eb="2">
      <t>レイワ</t>
    </rPh>
    <rPh sb="6" eb="7">
      <t>ネン</t>
    </rPh>
    <rPh sb="13" eb="14">
      <t>ツキ</t>
    </rPh>
    <phoneticPr fontId="35"/>
  </si>
  <si>
    <t>令和  8 年 1～ 3</t>
    <phoneticPr fontId="35"/>
  </si>
  <si>
    <t>Q1  2026</t>
  </si>
  <si>
    <t xml:space="preserve">令和  7 年   1 月　 </t>
    <phoneticPr fontId="35"/>
  </si>
  <si>
    <t xml:space="preserve">令和  8 年   1　 </t>
    <phoneticPr fontId="35"/>
  </si>
  <si>
    <t>Jan. 2026</t>
  </si>
  <si>
    <t>(単位：kl/Unit: kl)</t>
  </si>
  <si>
    <t>ﾌﾞﾚﾝﾃﾞﾄﾞ･
ﾌｭｰｴﾙ･ｵｲﾙ</t>
    <phoneticPr fontId="35"/>
  </si>
  <si>
    <t>ﾐﾘ･ﾗｲﾄ</t>
  </si>
  <si>
    <t>ﾀﾝｸﾞｰ･
ｺﾝﾃﾞﾝｾｰﾄ</t>
    <phoneticPr fontId="35"/>
  </si>
  <si>
    <t>ｱﾗﾋﾞｱﾝ･
ｽｰﾊﾟｰ･ﾗｲﾄ</t>
    <phoneticPr fontId="35"/>
  </si>
  <si>
    <t>ｱﾒﾘｶ合衆国計</t>
  </si>
  <si>
    <t>ﾒｷｼｺ_x000D_
Mexico</t>
  </si>
  <si>
    <t>ｺﾛﾝﾋﾞｱ計</t>
  </si>
  <si>
    <t>WTL(ｳｴｽﾄ･
ﾃｷｻｽ･ﾗｲﾄ)
ｸﾙｰﾄﾞ</t>
    <phoneticPr fontId="35"/>
  </si>
  <si>
    <t>ｶｽﾃｨﾗ･
ﾌﾞﾚﾝﾄﾞ</t>
    <phoneticPr fontId="35"/>
  </si>
  <si>
    <t>ﾘﾋﾞｱ_x000D_
Libya</t>
  </si>
  <si>
    <t>ﾃﾏﾈ･
ｺﾝﾃﾞﾝｾｰﾄ</t>
    <phoneticPr fontId="35"/>
  </si>
  <si>
    <t>ｲｸｼｽ･ﾌｨｰﾙﾄﾞ･
ｺﾝﾃﾞﾝｾｰﾄ</t>
  </si>
  <si>
    <r>
      <t>Other</t>
    </r>
    <r>
      <rPr>
        <sz val="7.5"/>
        <rFont val="ＭＳ Ｐ明朝"/>
        <family val="1"/>
        <charset val="128"/>
      </rPr>
      <t xml:space="preserve"> </t>
    </r>
    <r>
      <rPr>
        <sz val="7.1"/>
        <rFont val="ＭＳ Ｐ明朝"/>
        <family val="1"/>
        <charset val="128"/>
      </rPr>
      <t>Establishments</t>
    </r>
    <phoneticPr fontId="14"/>
  </si>
  <si>
    <t xml:space="preserve">  3 年</t>
    <phoneticPr fontId="35"/>
  </si>
  <si>
    <t>C.Y. 2025</t>
    <phoneticPr fontId="35"/>
  </si>
  <si>
    <t xml:space="preserve">  6 年度</t>
    <phoneticPr fontId="35"/>
  </si>
  <si>
    <t>F.Y. 2025</t>
    <phoneticPr fontId="35"/>
  </si>
  <si>
    <t xml:space="preserve"> 7 年</t>
    <phoneticPr fontId="35"/>
  </si>
  <si>
    <t xml:space="preserve">  1～ 3 月</t>
    <phoneticPr fontId="14"/>
  </si>
  <si>
    <t xml:space="preserve"> 8 年</t>
    <phoneticPr fontId="35"/>
  </si>
  <si>
    <t>Q1  2026</t>
    <phoneticPr fontId="35"/>
  </si>
  <si>
    <t xml:space="preserve">  1 月</t>
    <phoneticPr fontId="12"/>
  </si>
  <si>
    <t>Jan. 2026</t>
    <phoneticPr fontId="35"/>
  </si>
  <si>
    <t>　①令和7年 / (C.Y. 2025)</t>
    <phoneticPr fontId="12"/>
  </si>
  <si>
    <t>（単位：kl、アスファルト以降：t/Unit: kl, from Asphalt onward is ton)</t>
  </si>
  <si>
    <t>燃料油
合計</t>
    <rPh sb="4" eb="5">
      <t>ゴウ</t>
    </rPh>
    <rPh sb="5" eb="6">
      <t>ケイ</t>
    </rPh>
    <phoneticPr fontId="12"/>
  </si>
  <si>
    <t xml:space="preserve">Note 1 : Domestic Sales = (Inventory at Start of Year + Total Receipts ) - ( Inventory at  End of Year + Total Shipments except Domestic Sales )  </t>
    <phoneticPr fontId="12"/>
  </si>
  <si>
    <t xml:space="preserve">Note 2 : P・P is Propane・Propylene; P・B is Propane・Butane; B・B is Butane・Butylene. </t>
  </si>
  <si>
    <t>　②令和7年度 / (F.Y. 2025)</t>
    <phoneticPr fontId="12"/>
  </si>
  <si>
    <t>石油化学よりの返還</t>
    <rPh sb="7" eb="9">
      <t>ヘンカン</t>
    </rPh>
    <phoneticPr fontId="35"/>
  </si>
  <si>
    <t xml:space="preserve">Note : P・P is Propane・Propylene; P・B is Propane・Butane; B・B is Butane・Butylene. </t>
  </si>
  <si>
    <t>Imports</t>
    <phoneticPr fontId="12"/>
  </si>
  <si>
    <t>Exports</t>
    <phoneticPr fontId="12"/>
  </si>
  <si>
    <t>Other Shipments</t>
    <phoneticPr fontId="12"/>
  </si>
  <si>
    <t>3 年</t>
    <phoneticPr fontId="35"/>
  </si>
  <si>
    <t>6 年度</t>
    <phoneticPr fontId="35"/>
  </si>
  <si>
    <t>7 年</t>
    <phoneticPr fontId="35"/>
  </si>
  <si>
    <t>8 年</t>
    <phoneticPr fontId="35"/>
  </si>
  <si>
    <t xml:space="preserve">Note 1 : P・P is Propane・Propylene; P・B is Propane・Butane; B・B is Butane・Butylene. </t>
  </si>
  <si>
    <t>7</t>
  </si>
  <si>
    <t>注 1 :（　　）はボンド扱い輸入製品で外数である。</t>
    <phoneticPr fontId="51"/>
  </si>
  <si>
    <t xml:space="preserve">    Note 2 : P・P is Propane・Propylene; P・B is Propane・Butane; B・B is Butane・Butylene. </t>
    <phoneticPr fontId="35"/>
  </si>
  <si>
    <t>中華人民
共和国
People's Republic of China</t>
  </si>
  <si>
    <t>ジブラルタル（英）_x000D_
Gibraltar (UK)</t>
  </si>
  <si>
    <t>ナフサ
合計</t>
    <phoneticPr fontId="35"/>
  </si>
  <si>
    <t>大洋州
（つづき）</t>
    <rPh sb="0" eb="3">
      <t>タイヨウシュウ</t>
    </rPh>
    <phoneticPr fontId="35"/>
  </si>
  <si>
    <t>灯油
合計</t>
    <phoneticPr fontId="35"/>
  </si>
  <si>
    <t>灯油
（つづき）</t>
    <phoneticPr fontId="35"/>
  </si>
  <si>
    <t>軽油
合計</t>
    <phoneticPr fontId="35"/>
  </si>
  <si>
    <t>Ａ重油
合計</t>
    <phoneticPr fontId="35"/>
  </si>
  <si>
    <t>アジア
（つづき）</t>
    <phoneticPr fontId="35"/>
  </si>
  <si>
    <t>Fuel Oil B･C Total</t>
    <phoneticPr fontId="35"/>
  </si>
  <si>
    <t>Paraffin Wax Total</t>
  </si>
  <si>
    <t>パラフィン
（つづき）</t>
    <phoneticPr fontId="35"/>
  </si>
  <si>
    <r>
      <t xml:space="preserve">東ティ_x000D_
モール_x000D_
</t>
    </r>
    <r>
      <rPr>
        <sz val="7"/>
        <rFont val="ＭＳ Ｐ明朝"/>
        <family val="1"/>
        <charset val="128"/>
      </rPr>
      <t>Timor-Leste</t>
    </r>
    <phoneticPr fontId="35"/>
  </si>
  <si>
    <t>アラブ首長国連邦_x000D_
United Arab_x000D_
Emirates</t>
  </si>
  <si>
    <t>ブタン
合計</t>
    <phoneticPr fontId="35"/>
  </si>
  <si>
    <t xml:space="preserve">    Note :  P・P is Propane・Propylene; P・B is Propane・Butane; B・B is Butane・Butylene. </t>
    <phoneticPr fontId="12"/>
  </si>
  <si>
    <t>アラブ首長国
連邦_x000D_
United Arab_x000D_
Emirates</t>
  </si>
  <si>
    <r>
      <rPr>
        <sz val="8"/>
        <rFont val="ＭＳ Ｐ明朝"/>
        <family val="1"/>
        <charset val="128"/>
      </rPr>
      <t>オランダ_x000D_</t>
    </r>
    <r>
      <rPr>
        <sz val="7"/>
        <rFont val="ＭＳ Ｐ明朝"/>
        <family val="1"/>
        <charset val="128"/>
      </rPr>
      <t xml:space="preserve">
Netherlands</t>
    </r>
    <phoneticPr fontId="35"/>
  </si>
  <si>
    <t>米軍及びボンド</t>
  </si>
  <si>
    <r>
      <t xml:space="preserve">パプア
ニュー
ギニア
</t>
    </r>
    <r>
      <rPr>
        <sz val="7.5"/>
        <rFont val="ＭＳ Ｐ明朝"/>
        <family val="1"/>
        <charset val="128"/>
      </rPr>
      <t>Papua 
New Guinea</t>
    </r>
    <phoneticPr fontId="35"/>
  </si>
  <si>
    <t>ニュー
ジーランド_x000D_
New Zealand</t>
    <phoneticPr fontId="35"/>
  </si>
  <si>
    <t>ガソリン
（つづき）</t>
    <phoneticPr fontId="35"/>
  </si>
  <si>
    <t>アフリカ
（つづき）</t>
    <phoneticPr fontId="35"/>
  </si>
  <si>
    <t>軽油
（つづき）</t>
    <phoneticPr fontId="35"/>
  </si>
  <si>
    <t>Ａ重油
（つづき）</t>
    <phoneticPr fontId="35"/>
  </si>
  <si>
    <t>Fuel Oil B･C 
Total</t>
    <phoneticPr fontId="35"/>
  </si>
  <si>
    <t>バングラ_x000D_デシュ_x000D_
Bangladesh</t>
    <phoneticPr fontId="35"/>
  </si>
  <si>
    <t>潤滑油
（つづき）</t>
    <phoneticPr fontId="35"/>
  </si>
  <si>
    <r>
      <t xml:space="preserve">カザフスタン
</t>
    </r>
    <r>
      <rPr>
        <sz val="8"/>
        <rFont val="ＭＳ Ｐ明朝"/>
        <family val="1"/>
        <charset val="128"/>
      </rPr>
      <t>Kazakhstan</t>
    </r>
    <phoneticPr fontId="35"/>
  </si>
  <si>
    <t>英国_x000D_
United Kingdom</t>
    <phoneticPr fontId="35"/>
  </si>
  <si>
    <t>ポーランド_x000D_
Poland</t>
  </si>
  <si>
    <t>ウクライナ_x000D_
Ukraine</t>
  </si>
  <si>
    <t>スロベニア_x000D_
Slovenia</t>
  </si>
  <si>
    <t>チェコ_x000D_
Czech Republic</t>
  </si>
  <si>
    <t>チュニジア_x000D_
Tunisia</t>
  </si>
  <si>
    <t>モザン_x000D_ビーク_x000D_
Mozambique</t>
    <phoneticPr fontId="35"/>
  </si>
  <si>
    <t>グリース
（つづき）</t>
    <phoneticPr fontId="35"/>
  </si>
  <si>
    <t>ヨーロッパ（つづき）</t>
    <phoneticPr fontId="35"/>
  </si>
  <si>
    <t>Paraffin Wax
Total</t>
    <phoneticPr fontId="35"/>
  </si>
  <si>
    <r>
      <t xml:space="preserve">バングラ_x000D_
デシュ_x000D_
</t>
    </r>
    <r>
      <rPr>
        <sz val="7"/>
        <rFont val="ＭＳ Ｐ明朝"/>
        <family val="1"/>
        <charset val="128"/>
      </rPr>
      <t>Bangladesh</t>
    </r>
    <phoneticPr fontId="35"/>
  </si>
  <si>
    <t>液化石油ガス
（つづき）</t>
    <phoneticPr fontId="35"/>
  </si>
  <si>
    <t>P.P and P.B
Total</t>
    <phoneticPr fontId="35"/>
  </si>
  <si>
    <t>令和 7 年</t>
    <phoneticPr fontId="35"/>
  </si>
  <si>
    <t>1 月</t>
    <phoneticPr fontId="35"/>
  </si>
  <si>
    <t>2 月</t>
    <phoneticPr fontId="12"/>
  </si>
  <si>
    <t>3 月</t>
    <phoneticPr fontId="12"/>
  </si>
  <si>
    <r>
      <t>Total</t>
    </r>
    <r>
      <rPr>
        <sz val="8"/>
        <rFont val="ＭＳ Ｐ明朝"/>
        <family val="1"/>
        <charset val="128"/>
      </rPr>
      <t xml:space="preserve">   Apr. 2025</t>
    </r>
    <phoneticPr fontId="12"/>
  </si>
  <si>
    <t>4 月</t>
    <phoneticPr fontId="12"/>
  </si>
  <si>
    <r>
      <t>Total</t>
    </r>
    <r>
      <rPr>
        <sz val="8"/>
        <rFont val="ＭＳ Ｐ明朝"/>
        <family val="1"/>
        <charset val="128"/>
      </rPr>
      <t xml:space="preserve">   May  2025</t>
    </r>
    <phoneticPr fontId="12"/>
  </si>
  <si>
    <t>5 月</t>
    <phoneticPr fontId="12"/>
  </si>
  <si>
    <r>
      <t>Total</t>
    </r>
    <r>
      <rPr>
        <sz val="8"/>
        <rFont val="ＭＳ Ｐ明朝"/>
        <family val="1"/>
        <charset val="128"/>
      </rPr>
      <t xml:space="preserve">   Jun. 2025</t>
    </r>
    <phoneticPr fontId="12"/>
  </si>
  <si>
    <t>6 月</t>
    <phoneticPr fontId="12"/>
  </si>
  <si>
    <r>
      <t>Total</t>
    </r>
    <r>
      <rPr>
        <sz val="8"/>
        <rFont val="ＭＳ Ｐ明朝"/>
        <family val="1"/>
        <charset val="128"/>
      </rPr>
      <t xml:space="preserve">   Jul. 2025</t>
    </r>
    <phoneticPr fontId="12"/>
  </si>
  <si>
    <t>7 月</t>
    <phoneticPr fontId="12"/>
  </si>
  <si>
    <r>
      <t>Total</t>
    </r>
    <r>
      <rPr>
        <sz val="8"/>
        <rFont val="ＭＳ Ｐ明朝"/>
        <family val="1"/>
        <charset val="128"/>
      </rPr>
      <t xml:space="preserve">   Aug. 2025</t>
    </r>
    <phoneticPr fontId="12"/>
  </si>
  <si>
    <t>8 月</t>
    <phoneticPr fontId="12"/>
  </si>
  <si>
    <r>
      <t>Total</t>
    </r>
    <r>
      <rPr>
        <sz val="8"/>
        <rFont val="ＭＳ Ｐ明朝"/>
        <family val="1"/>
        <charset val="128"/>
      </rPr>
      <t xml:space="preserve">   Sep. 2025</t>
    </r>
    <phoneticPr fontId="12"/>
  </si>
  <si>
    <t>9 月</t>
    <phoneticPr fontId="12"/>
  </si>
  <si>
    <r>
      <t>Total</t>
    </r>
    <r>
      <rPr>
        <sz val="8"/>
        <rFont val="ＭＳ Ｐ明朝"/>
        <family val="1"/>
        <charset val="128"/>
      </rPr>
      <t xml:space="preserve">   Oct. 2025</t>
    </r>
    <phoneticPr fontId="12"/>
  </si>
  <si>
    <t>10 月</t>
    <phoneticPr fontId="12"/>
  </si>
  <si>
    <r>
      <t>Total</t>
    </r>
    <r>
      <rPr>
        <sz val="8"/>
        <rFont val="ＭＳ Ｐ明朝"/>
        <family val="1"/>
        <charset val="128"/>
      </rPr>
      <t xml:space="preserve">   Nov. 2025</t>
    </r>
    <phoneticPr fontId="12"/>
  </si>
  <si>
    <t>11 月</t>
    <phoneticPr fontId="12"/>
  </si>
  <si>
    <r>
      <t>Total</t>
    </r>
    <r>
      <rPr>
        <sz val="8"/>
        <rFont val="ＭＳ Ｐ明朝"/>
        <family val="1"/>
        <charset val="128"/>
      </rPr>
      <t xml:space="preserve">   Dec. 2025</t>
    </r>
    <phoneticPr fontId="12"/>
  </si>
  <si>
    <t>12 月</t>
    <phoneticPr fontId="12"/>
  </si>
  <si>
    <t>令和 8 年</t>
    <phoneticPr fontId="35"/>
  </si>
  <si>
    <r>
      <t>Total</t>
    </r>
    <r>
      <rPr>
        <sz val="8"/>
        <rFont val="ＭＳ Ｐ明朝"/>
        <family val="1"/>
        <charset val="128"/>
      </rPr>
      <t xml:space="preserve">   Jan. 2026</t>
    </r>
    <phoneticPr fontId="12"/>
  </si>
  <si>
    <r>
      <t>Total</t>
    </r>
    <r>
      <rPr>
        <sz val="8"/>
        <rFont val="ＭＳ Ｐ明朝"/>
        <family val="1"/>
        <charset val="128"/>
      </rPr>
      <t xml:space="preserve">   Feb. 2026</t>
    </r>
    <phoneticPr fontId="12"/>
  </si>
  <si>
    <r>
      <t>Total</t>
    </r>
    <r>
      <rPr>
        <sz val="8"/>
        <rFont val="ＭＳ Ｐ明朝"/>
        <family val="1"/>
        <charset val="128"/>
      </rPr>
      <t xml:space="preserve">   Mar. 2026</t>
    </r>
    <phoneticPr fontId="12"/>
  </si>
  <si>
    <t>3 年</t>
    <phoneticPr fontId="12"/>
  </si>
  <si>
    <t>6 年度</t>
    <phoneticPr fontId="12"/>
  </si>
  <si>
    <t>7 年</t>
    <phoneticPr fontId="12"/>
  </si>
  <si>
    <t>8 年</t>
    <phoneticPr fontId="12"/>
  </si>
  <si>
    <t xml:space="preserve">  (単位：kl/Unit: kl)</t>
  </si>
  <si>
    <t xml:space="preserve"> </t>
    <phoneticPr fontId="56"/>
  </si>
  <si>
    <t xml:space="preserve">令和 7 年    1 月　 </t>
    <rPh sb="0" eb="2">
      <t>レイワ</t>
    </rPh>
    <phoneticPr fontId="35"/>
  </si>
  <si>
    <t xml:space="preserve">             4</t>
  </si>
  <si>
    <t xml:space="preserve">             5</t>
  </si>
  <si>
    <t xml:space="preserve">             6</t>
  </si>
  <si>
    <t xml:space="preserve">             7</t>
  </si>
  <si>
    <t xml:space="preserve">             8</t>
  </si>
  <si>
    <t xml:space="preserve">             9</t>
  </si>
  <si>
    <t>令和 8 年    1</t>
    <phoneticPr fontId="35"/>
  </si>
  <si>
    <t>　　　 Import of Crude Oil, Value（CIF), Average API gravity and Average Sulfur by Month and Contract</t>
    <phoneticPr fontId="14"/>
  </si>
  <si>
    <t>輸入量(kl)                                                                       Import of Crude Oil  (kl)</t>
    <phoneticPr fontId="14"/>
  </si>
  <si>
    <t>令和 3 年</t>
    <phoneticPr fontId="35"/>
  </si>
  <si>
    <t>C.Y.     2021</t>
    <phoneticPr fontId="14"/>
  </si>
  <si>
    <t>　　 4</t>
    <phoneticPr fontId="35"/>
  </si>
  <si>
    <t>C.Y.     2022</t>
    <phoneticPr fontId="14"/>
  </si>
  <si>
    <t>　　 5</t>
    <phoneticPr fontId="35"/>
  </si>
  <si>
    <t>C.Y.     2023</t>
    <phoneticPr fontId="14"/>
  </si>
  <si>
    <t>　 　6</t>
    <phoneticPr fontId="35"/>
  </si>
  <si>
    <t>C.Y.     2024</t>
    <phoneticPr fontId="14"/>
  </si>
  <si>
    <t xml:space="preserve"> 　　7</t>
    <phoneticPr fontId="35"/>
  </si>
  <si>
    <t>C.Y.     2025</t>
    <phoneticPr fontId="14"/>
  </si>
  <si>
    <t>令和 6 年度</t>
    <phoneticPr fontId="35"/>
  </si>
  <si>
    <t>F.Y.     2024</t>
    <phoneticPr fontId="14"/>
  </si>
  <si>
    <t xml:space="preserve"> 　  7</t>
    <phoneticPr fontId="35"/>
  </si>
  <si>
    <t>F.Y.     2025</t>
    <phoneticPr fontId="14"/>
  </si>
  <si>
    <t>令和 7 年 1～ 3 月</t>
    <phoneticPr fontId="35"/>
  </si>
  <si>
    <t>Q1     2025</t>
    <phoneticPr fontId="14"/>
  </si>
  <si>
    <t xml:space="preserve">          4～ 6</t>
    <phoneticPr fontId="35"/>
  </si>
  <si>
    <t xml:space="preserve">          7～ 9</t>
    <phoneticPr fontId="35"/>
  </si>
  <si>
    <t xml:space="preserve">         10～12</t>
    <phoneticPr fontId="35"/>
  </si>
  <si>
    <t>令和 8 年 1～ 3</t>
    <phoneticPr fontId="35"/>
  </si>
  <si>
    <t>Q1      2026</t>
    <phoneticPr fontId="14"/>
  </si>
  <si>
    <t>令和 7 年  1 月</t>
    <phoneticPr fontId="35"/>
  </si>
  <si>
    <t>Jan.    2025</t>
    <phoneticPr fontId="14"/>
  </si>
  <si>
    <t xml:space="preserve">           5</t>
    <phoneticPr fontId="35"/>
  </si>
  <si>
    <t>令和 8 年  1</t>
    <phoneticPr fontId="35"/>
  </si>
  <si>
    <t>Jan.    2026</t>
    <phoneticPr fontId="14"/>
  </si>
  <si>
    <t>（単位：kl/Unit: kl）</t>
    <rPh sb="1" eb="3">
      <t>タンイ</t>
    </rPh>
    <phoneticPr fontId="14"/>
  </si>
  <si>
    <t>令和 3 年</t>
  </si>
  <si>
    <t>　　 4</t>
  </si>
  <si>
    <t>　　 5</t>
  </si>
  <si>
    <t>　 　6</t>
  </si>
  <si>
    <t xml:space="preserve"> 　　7</t>
  </si>
  <si>
    <t>令和 6 年度</t>
  </si>
  <si>
    <t xml:space="preserve"> 　  7</t>
  </si>
  <si>
    <t>令和 7 年 1～ 3 月</t>
  </si>
  <si>
    <t>Q1      2025</t>
    <phoneticPr fontId="14"/>
  </si>
  <si>
    <t>令和 8 年 1～ 3</t>
  </si>
  <si>
    <t xml:space="preserve">           2</t>
  </si>
  <si>
    <t xml:space="preserve">           3</t>
  </si>
  <si>
    <t xml:space="preserve">           4</t>
  </si>
  <si>
    <t xml:space="preserve">           5</t>
  </si>
  <si>
    <t xml:space="preserve">           6</t>
  </si>
  <si>
    <t xml:space="preserve">           7</t>
  </si>
  <si>
    <t xml:space="preserve">           8</t>
  </si>
  <si>
    <t xml:space="preserve">           9</t>
  </si>
  <si>
    <t xml:space="preserve">          10</t>
  </si>
  <si>
    <t xml:space="preserve">          11</t>
  </si>
  <si>
    <t xml:space="preserve">          12</t>
  </si>
  <si>
    <t>令和 8 年  1</t>
  </si>
  <si>
    <t xml:space="preserve">（３）原油国別、契約期間別輸入、平均API度及び平均硫黄分（令和7年） / </t>
    <phoneticPr fontId="14"/>
  </si>
  <si>
    <t>　　　 Import of Crude Oil, Average API gravity and Average Sulfur by Country and Contract(C.Y. 2025)</t>
    <phoneticPr fontId="14"/>
  </si>
  <si>
    <t>注 3 : 「その他」は、輸入実績が2社以下の国。令和7年の内訳は、ベトナム、マレーシア、ブルネイ、インドネシア、中立地帯、ロシア、カナダ、コロンビア、</t>
    <phoneticPr fontId="51"/>
  </si>
  <si>
    <t>　　　　スーダン。</t>
    <phoneticPr fontId="14"/>
  </si>
  <si>
    <t>Note 3 : Others include Viet Nam, Malaysia, Brunei, Indonesia, Neutral Zone, Russia, Canada, Colombia and Sudan.</t>
    <phoneticPr fontId="14"/>
  </si>
  <si>
    <t xml:space="preserve">（４）原油国別、契約期間別輸入、平均API度及び平均硫黄分（令和7年度） / </t>
    <phoneticPr fontId="14"/>
  </si>
  <si>
    <t>　　　 Import of Crude Oil, Average API gravity and Average Sulfur by Country and Contract(F.Y. 2025)</t>
    <phoneticPr fontId="14"/>
  </si>
  <si>
    <t>注 3 : 「その他」は、輸入実績が2社以下の国。令和7年度の内訳は、ベトナム、マレーシア、ブルネイ、インドネシア、中立地帯、ロシア、コロンビア、</t>
    <phoneticPr fontId="51"/>
  </si>
  <si>
    <t>Note 3 : Others include Viet Nam, Malaysia, Brunei, Indonesia, Neutral Zone, Russia, Colombia and Sudan.</t>
    <phoneticPr fontId="14"/>
  </si>
  <si>
    <t xml:space="preserve">             The number of companies that imported it from these countries is two or less.</t>
    <phoneticPr fontId="14"/>
  </si>
  <si>
    <t>（６）原油国別、契約期間別、CIF総額（令和7年度） / Import of Crude Oil Value(CIF) by Country and Contract(F.Y. 2025)</t>
    <phoneticPr fontId="14"/>
  </si>
  <si>
    <t>注 3  : 「その他」は、輸入実績が2社以下の国。令和7年度の内訳は、ベトナム、マレーシア、ブルネイ、インドネシア、中立地帯、ロシア、コロンビア、</t>
    <phoneticPr fontId="51"/>
  </si>
  <si>
    <t xml:space="preserve">（７）原油国別船積数量、FOB、運賃総額及び保険料総額（令和7年） / </t>
    <phoneticPr fontId="14"/>
  </si>
  <si>
    <t>　　　 Import of Crude Oil, Shipped Quantity, FOB, Freight and Insurance by Country (C.Y. 2025)</t>
    <phoneticPr fontId="14"/>
  </si>
  <si>
    <t>注 2 : 「その他」は、輸入実績が2社以下の国。令和7年の内訳は、ベトナム、マレーシア、ブルネイ、インドネシア、中立地帯、ロシア、カナダ、コロンビア、</t>
    <phoneticPr fontId="51"/>
  </si>
  <si>
    <t>Note 2 : Others include Viet Nam, Malaysia, Brunei,Indonesia, Neutral Zone, Russia, Canada, Colombia and Sudan.</t>
    <phoneticPr fontId="14"/>
  </si>
  <si>
    <t xml:space="preserve">（８）原油国別船積数量、FOB、運賃総額及び保険料総額（令和7年度） / </t>
    <phoneticPr fontId="14"/>
  </si>
  <si>
    <t>　　　 Import of Crude Oil, Shipped Quantity, FOB, Freight and Insurance by Country (F.Y. 2025)</t>
    <phoneticPr fontId="14"/>
  </si>
  <si>
    <t>注 2 : 「その他」は、輸入実績が2社以下の国。令和7年度の内訳は、ベトナム、マレーシア、ブルネイ、インドネシア、中立地帯、ロシア、コロンビア、</t>
    <phoneticPr fontId="51"/>
  </si>
  <si>
    <t>Note 2 : Others include Viet Nam, Malaysia, Brunei,Indonesia, Neutral Zone, Russia, Colombia and Sudan.</t>
    <phoneticPr fontId="14"/>
  </si>
  <si>
    <t>４．液化天然ガス(LNG)輸入量、消費量、在庫量 / LNG Import, Consumption and Inventory</t>
    <rPh sb="13" eb="16">
      <t>ユニュウリョウ</t>
    </rPh>
    <rPh sb="17" eb="20">
      <t>ショウヒリョウ</t>
    </rPh>
    <rPh sb="21" eb="23">
      <t>ザイコ</t>
    </rPh>
    <rPh sb="23" eb="24">
      <t>リョウ</t>
    </rPh>
    <phoneticPr fontId="35"/>
  </si>
  <si>
    <t>（１）液化天然ガス(LNG)輸入量、消費量、在庫量 / LNG Import, Consumption and Inventory</t>
    <rPh sb="18" eb="21">
      <t>ショウヒリョウ</t>
    </rPh>
    <phoneticPr fontId="35"/>
  </si>
  <si>
    <t>令和 7 年</t>
    <rPh sb="0" eb="2">
      <t>レイワ</t>
    </rPh>
    <rPh sb="5" eb="6">
      <t>ネン</t>
    </rPh>
    <phoneticPr fontId="35"/>
  </si>
  <si>
    <t xml:space="preserve">    　     　  2</t>
    <phoneticPr fontId="35"/>
  </si>
  <si>
    <t xml:space="preserve">    　      　 3</t>
    <phoneticPr fontId="35"/>
  </si>
  <si>
    <t xml:space="preserve">               4</t>
    <phoneticPr fontId="35"/>
  </si>
  <si>
    <t xml:space="preserve">    　      　 5</t>
    <phoneticPr fontId="35"/>
  </si>
  <si>
    <t xml:space="preserve">    　      　 6</t>
    <phoneticPr fontId="35"/>
  </si>
  <si>
    <t xml:space="preserve">    　      　 7</t>
    <phoneticPr fontId="35"/>
  </si>
  <si>
    <t xml:space="preserve">    　    　   8</t>
    <phoneticPr fontId="35"/>
  </si>
  <si>
    <t xml:space="preserve">    　    　   9</t>
    <phoneticPr fontId="35"/>
  </si>
  <si>
    <t xml:space="preserve">    　      　10</t>
    <phoneticPr fontId="35"/>
  </si>
  <si>
    <t xml:space="preserve">    　      　11</t>
    <phoneticPr fontId="35"/>
  </si>
  <si>
    <t xml:space="preserve">    　        12</t>
    <phoneticPr fontId="35"/>
  </si>
  <si>
    <t>（２）液化天然ガス(LNG)国別、月別輸入量 / LNG Monthly Import by Country</t>
    <rPh sb="3" eb="5">
      <t>エキカ</t>
    </rPh>
    <rPh sb="5" eb="7">
      <t>テンネン</t>
    </rPh>
    <rPh sb="14" eb="16">
      <t>クニベツ</t>
    </rPh>
    <rPh sb="17" eb="19">
      <t>ツキベツ</t>
    </rPh>
    <rPh sb="19" eb="22">
      <t>ユニュウリョウ</t>
    </rPh>
    <phoneticPr fontId="35"/>
  </si>
  <si>
    <t>ｲｰｸﾞﾙ･ﾌｫｰﾄﾞ･
ｸﾙｰﾄﾞ</t>
  </si>
  <si>
    <t>ｵﾛﾑﾍﾞﾝﾄﾞ･
ｸﾙｰﾄﾞ･ｵｲﾙ</t>
  </si>
  <si>
    <t>ﾊﾟﾌﾟｱﾆｭｰｷﾞﾆｱ･
ｽﾄﾚｰﾄ･ﾗﾝ･
ﾌｭｰｴﾙ･ｵｲﾙ</t>
    <phoneticPr fontId="35"/>
  </si>
  <si>
    <t>Oil 
Majors</t>
    <phoneticPr fontId="3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</si>
</sst>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1">
    <numFmt numFmtId="6" formatCode="&quot;¥&quot;#,##0;[Red]&quot;¥&quot;\-#,##0"/>
    <numFmt numFmtId="176" formatCode="mmm\."/>
    <numFmt numFmtId="177" formatCode="#,##0;&quot;▲ &quot;#,##0;#.##0;* @"/>
    <numFmt numFmtId="178" formatCode="mmm\.\ yyyy"/>
    <numFmt numFmtId="179" formatCode="&quot;Q1&quot;\ \ yyyy"/>
    <numFmt numFmtId="180" formatCode="&quot;Q4&quot;\ \ "/>
    <numFmt numFmtId="181" formatCode="&quot;Q3&quot;\ \ "/>
    <numFmt numFmtId="182" formatCode="&quot;Q2&quot;\ \ "/>
    <numFmt numFmtId="183" formatCode="&quot;F.Y.&quot;\ yyyy"/>
    <numFmt numFmtId="184" formatCode="&quot;C.Y.&quot;\ yyyy"/>
    <numFmt numFmtId="185" formatCode="#,##0;[Red]#,##0"/>
    <numFmt numFmtId="186" formatCode="\(#,##0\)"/>
    <numFmt numFmtId="187" formatCode="&quot;r&quot;\ #,##0;&quot;*&quot;&quot;*&quot;\ \ \ \ \ \ \ \ \ \ \ \ \ &quot;▲ &quot;#,##0"/>
    <numFmt numFmtId="188" formatCode="0_);[Red]\(0\)"/>
    <numFmt numFmtId="189" formatCode="mmm"/>
    <numFmt numFmtId="190" formatCode="m&quot;月&quot;"/>
    <numFmt numFmtId="191" formatCode="ggge&quot;年&quot;"/>
    <numFmt numFmtId="192" formatCode="#,##0,"/>
    <numFmt numFmtId="193" formatCode="0.00_ "/>
    <numFmt numFmtId="194" formatCode="#,##0_ ;[Red]\-#,##0\ "/>
    <numFmt numFmtId="195" formatCode="0.0_ "/>
    <numFmt numFmtId="196" formatCode="0.00;[Red]0.00"/>
    <numFmt numFmtId="197" formatCode="0.0;[Red]0.0"/>
    <numFmt numFmtId="198" formatCode="0.00000_ "/>
    <numFmt numFmtId="199" formatCode="#,##0.0;[Red]\-#,##0.0"/>
    <numFmt numFmtId="200" formatCode="#,##0;&quot;▲&quot;#.##0;#.##0;* @"/>
    <numFmt numFmtId="201" formatCode="#,##0.00;&quot;▲&quot;#.##000;#.##000;* @"/>
    <numFmt numFmtId="202" formatCode="#,##0_ "/>
    <numFmt numFmtId="203" formatCode="e&quot;年&quot;m&quot;月&quot;"/>
    <numFmt numFmtId="204" formatCode="0.00_);[Red]\(0.00\)"/>
    <numFmt numFmtId="205" formatCode="&quot;r&quot;\(#,##0\)"/>
  </numFmts>
  <fonts count="81" x14ac:knownFonts="1">
    <font>
      <sz val="11"/>
      <color theme="1"/>
      <name val="ＭＳ Ｐゴシック"/>
      <family val="3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indexed="8"/>
      <name val="ＭＳ Ｐゴシック"/>
      <family val="3"/>
      <charset val="128"/>
    </font>
    <font>
      <sz val="11"/>
      <name val="ＭＳ Ｐゴシック"/>
      <family val="3"/>
      <charset val="128"/>
    </font>
    <font>
      <sz val="12"/>
      <name val="ＭＳ 明朝"/>
      <family val="1"/>
      <charset val="128"/>
    </font>
    <font>
      <sz val="10"/>
      <name val="Arial"/>
      <family val="2"/>
    </font>
    <font>
      <sz val="6"/>
      <name val="ＭＳ Ｐゴシック"/>
      <family val="3"/>
      <charset val="128"/>
    </font>
    <font>
      <sz val="20"/>
      <name val="ＭＳ 明朝"/>
      <family val="1"/>
      <charset val="128"/>
    </font>
    <font>
      <sz val="10"/>
      <name val="ＭＳ Ｐゴシック"/>
      <family val="3"/>
      <charset val="128"/>
    </font>
    <font>
      <sz val="20"/>
      <name val="ＭＳ Ｐゴシック"/>
      <family val="3"/>
      <charset val="128"/>
    </font>
    <font>
      <sz val="20"/>
      <name val="ＭＳ ゴシック"/>
      <family val="3"/>
      <charset val="128"/>
    </font>
    <font>
      <sz val="8"/>
      <name val="ＭＳ Ｐ明朝"/>
      <family val="1"/>
      <charset val="128"/>
    </font>
    <font>
      <sz val="8"/>
      <name val="ＭＳ 明朝"/>
      <family val="1"/>
      <charset val="128"/>
    </font>
    <font>
      <sz val="7"/>
      <name val="ＭＳ Ｐ明朝"/>
      <family val="1"/>
      <charset val="128"/>
    </font>
    <font>
      <sz val="14"/>
      <name val="ＭＳ 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u/>
      <sz val="9"/>
      <color theme="10"/>
      <name val="ＭＳ Ｐゴシック"/>
      <family val="3"/>
      <charset val="128"/>
    </font>
    <font>
      <sz val="11"/>
      <color theme="8" tint="-0.249977111117893"/>
      <name val="ＭＳ Ｐゴシック"/>
      <family val="3"/>
      <charset val="128"/>
      <scheme val="minor"/>
    </font>
    <font>
      <b/>
      <sz val="16"/>
      <color rgb="FFFF0000"/>
      <name val="ＭＳ Ｐゴシック"/>
      <family val="3"/>
      <charset val="128"/>
      <scheme val="minor"/>
    </font>
    <font>
      <sz val="12"/>
      <color theme="1"/>
      <name val="ＭＳ Ｐゴシック"/>
      <family val="3"/>
      <charset val="128"/>
      <scheme val="minor"/>
    </font>
    <font>
      <u/>
      <sz val="12"/>
      <color theme="10"/>
      <name val="ＭＳ Ｐゴシック"/>
      <family val="3"/>
      <charset val="128"/>
    </font>
    <font>
      <u/>
      <sz val="12"/>
      <color theme="1"/>
      <name val="ＭＳ Ｐゴシック"/>
      <family val="3"/>
      <charset val="128"/>
      <scheme val="minor"/>
    </font>
    <font>
      <sz val="12"/>
      <color rgb="FFFF0000"/>
      <name val="ＭＳ Ｐゴシック"/>
      <family val="3"/>
      <charset val="128"/>
      <scheme val="minor"/>
    </font>
    <font>
      <b/>
      <sz val="26"/>
      <color rgb="FF130AC2"/>
      <name val="ＭＳ Ｐゴシック"/>
      <family val="3"/>
      <charset val="128"/>
      <scheme val="minor"/>
    </font>
    <font>
      <sz val="11"/>
      <color rgb="FF130AC2"/>
      <name val="ＭＳ Ｐゴシック"/>
      <family val="3"/>
      <charset val="128"/>
      <scheme val="minor"/>
    </font>
    <font>
      <b/>
      <sz val="12"/>
      <color rgb="FF00B0F0"/>
      <name val="ＭＳ Ｐゴシック"/>
      <family val="3"/>
      <charset val="128"/>
      <scheme val="minor"/>
    </font>
    <font>
      <sz val="6"/>
      <name val="ＭＳ Ｐゴシック"/>
      <family val="3"/>
      <charset val="128"/>
      <scheme val="minor"/>
    </font>
    <font>
      <sz val="6"/>
      <name val="ＭＳ Ｐゴシック"/>
      <family val="2"/>
      <charset val="128"/>
      <scheme val="minor"/>
    </font>
    <font>
      <b/>
      <sz val="20"/>
      <name val="ＭＳ 明朝"/>
      <family val="1"/>
      <charset val="128"/>
    </font>
    <font>
      <sz val="11"/>
      <color indexed="10"/>
      <name val="ＭＳ Ｐゴシック"/>
      <family val="3"/>
      <charset val="128"/>
    </font>
    <font>
      <b/>
      <sz val="8"/>
      <name val="ＭＳ Ｐ明朝"/>
      <family val="1"/>
      <charset val="128"/>
    </font>
    <font>
      <sz val="6"/>
      <name val="ＭＳ Ｐ明朝"/>
      <family val="1"/>
      <charset val="128"/>
    </font>
    <font>
      <sz val="14"/>
      <name val="ＭＳ Ｐゴシック"/>
      <family val="3"/>
      <charset val="128"/>
    </font>
    <font>
      <sz val="7.8"/>
      <name val="ＭＳ Ｐ明朝"/>
      <family val="1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14"/>
      <name val="ＭＳ ゴシック"/>
      <family val="3"/>
      <charset val="128"/>
    </font>
    <font>
      <b/>
      <sz val="10"/>
      <name val="ＭＳ Ｐゴシック"/>
      <family val="3"/>
      <charset val="128"/>
    </font>
    <font>
      <b/>
      <sz val="10"/>
      <name val="ＭＳ ゴシック"/>
      <family val="3"/>
      <charset val="128"/>
    </font>
    <font>
      <sz val="8"/>
      <name val="ＭＳ Ｐゴシック"/>
      <family val="3"/>
      <charset val="128"/>
    </font>
    <font>
      <sz val="11"/>
      <name val="ＭＳ Ｐ明朝"/>
      <family val="1"/>
      <charset val="128"/>
    </font>
    <font>
      <b/>
      <sz val="14"/>
      <name val="ＭＳ Ｐゴシック"/>
      <family val="3"/>
      <charset val="128"/>
    </font>
    <font>
      <b/>
      <sz val="11"/>
      <name val="ＭＳ Ｐゴシック"/>
      <family val="3"/>
      <charset val="128"/>
    </font>
    <font>
      <sz val="12"/>
      <name val="ＭＳ Ｐゴシック"/>
      <family val="3"/>
      <charset val="128"/>
    </font>
    <font>
      <sz val="9"/>
      <name val="ＭＳ Ｐゴシック"/>
      <family val="3"/>
      <charset val="128"/>
    </font>
    <font>
      <b/>
      <sz val="12"/>
      <name val="ＭＳ Ｐゴシック"/>
      <family val="3"/>
      <charset val="128"/>
    </font>
    <font>
      <sz val="9"/>
      <name val="ｺﾞｼｯｸ"/>
      <family val="3"/>
      <charset val="128"/>
    </font>
    <font>
      <b/>
      <sz val="8"/>
      <name val="ＭＳ Ｐゴシック"/>
      <family val="3"/>
      <charset val="128"/>
    </font>
    <font>
      <sz val="11"/>
      <name val="ＭＳ 明朝"/>
      <family val="1"/>
      <charset val="128"/>
    </font>
    <font>
      <sz val="8"/>
      <name val="ＭＳ ゴシック"/>
      <family val="3"/>
      <charset val="128"/>
    </font>
    <font>
      <sz val="12"/>
      <name val="ＭＳ ゴシック"/>
      <family val="3"/>
      <charset val="128"/>
    </font>
    <font>
      <vertAlign val="superscript"/>
      <sz val="8"/>
      <name val="ＭＳ Ｐ明朝"/>
      <family val="1"/>
      <charset val="128"/>
    </font>
    <font>
      <sz val="10"/>
      <name val="ＭＳ Ｐ明朝"/>
      <family val="1"/>
      <charset val="128"/>
    </font>
    <font>
      <sz val="12"/>
      <name val="ＭＳ Ｐ明朝"/>
      <family val="1"/>
      <charset val="128"/>
    </font>
    <font>
      <sz val="6.5"/>
      <name val="ＭＳ Ｐ明朝"/>
      <family val="1"/>
      <charset val="128"/>
    </font>
    <font>
      <sz val="6"/>
      <name val="ＭＳ Ｐゴシック"/>
      <family val="2"/>
      <charset val="128"/>
    </font>
    <font>
      <sz val="7.5"/>
      <name val="ＭＳ Ｐ明朝"/>
      <family val="1"/>
      <charset val="128"/>
    </font>
    <font>
      <sz val="4"/>
      <name val="ＭＳ Ｐ明朝"/>
      <family val="1"/>
      <charset val="128"/>
    </font>
    <font>
      <i/>
      <sz val="10"/>
      <name val="ＭＳ ゴシック"/>
      <family val="3"/>
      <charset val="128"/>
    </font>
    <font>
      <sz val="14"/>
      <name val="ＭＳ Ｐゴシック"/>
      <family val="3"/>
      <charset val="128"/>
      <scheme val="minor"/>
    </font>
    <font>
      <sz val="11"/>
      <name val="ＭＳ Ｐゴシック"/>
      <family val="3"/>
      <charset val="128"/>
      <scheme val="minor"/>
    </font>
    <font>
      <sz val="10"/>
      <name val="ＭＳ Ｐゴシック"/>
      <family val="3"/>
      <charset val="128"/>
      <scheme val="minor"/>
    </font>
    <font>
      <sz val="7.4"/>
      <name val="ＭＳ Ｐ明朝"/>
      <family val="1"/>
      <charset val="128"/>
    </font>
    <font>
      <b/>
      <sz val="14"/>
      <name val="ＭＳ ゴシック"/>
      <family val="3"/>
      <charset val="128"/>
    </font>
    <font>
      <sz val="7.1"/>
      <name val="ＭＳ Ｐ明朝"/>
      <family val="1"/>
      <charset val="128"/>
    </font>
    <font>
      <sz val="7"/>
      <name val="ＭＳ Ｐゴシック"/>
      <family val="3"/>
      <charset val="128"/>
    </font>
    <font>
      <b/>
      <sz val="18"/>
      <name val="ＭＳ Ｐゴシック"/>
      <family val="3"/>
      <charset val="128"/>
    </font>
    <font>
      <b/>
      <sz val="16"/>
      <name val="ＭＳ 明朝"/>
      <family val="1"/>
      <charset val="128"/>
    </font>
    <font>
      <b/>
      <sz val="16"/>
      <name val="ＭＳ Ｐゴシック"/>
      <family val="3"/>
      <charset val="128"/>
    </font>
    <font>
      <sz val="16"/>
      <name val="ＭＳ Ｐゴシック"/>
      <family val="3"/>
      <charset val="128"/>
    </font>
    <font>
      <sz val="11"/>
      <name val="ＭＳ Ｐゴシック"/>
      <family val="2"/>
      <charset val="128"/>
      <scheme val="minor"/>
    </font>
    <font>
      <sz val="18"/>
      <name val="ＭＳ Ｐゴシック"/>
      <family val="3"/>
      <charset val="128"/>
      <scheme val="minor"/>
    </font>
    <font>
      <sz val="14"/>
      <name val="ＭＳ Ｐゴシック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4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/>
      <bottom/>
      <diagonal/>
    </border>
  </borders>
  <cellStyleXfs count="31">
    <xf numFmtId="0" fontId="0" fillId="0" borderId="0">
      <alignment vertical="center"/>
    </xf>
    <xf numFmtId="0" fontId="24" fillId="0" borderId="0" applyNumberFormat="0" applyFill="0" applyBorder="0" applyAlignment="0" applyProtection="0">
      <alignment vertical="top"/>
      <protection locked="0"/>
    </xf>
    <xf numFmtId="38" fontId="11" fillId="0" borderId="0" applyFont="0" applyFill="0" applyBorder="0" applyAlignment="0" applyProtection="0"/>
    <xf numFmtId="38" fontId="11" fillId="0" borderId="0" applyFont="0" applyFill="0" applyBorder="0" applyAlignment="0" applyProtection="0">
      <alignment vertical="center"/>
    </xf>
    <xf numFmtId="38" fontId="11" fillId="0" borderId="0" applyFont="0" applyFill="0" applyBorder="0" applyAlignment="0" applyProtection="0">
      <alignment vertical="center"/>
    </xf>
    <xf numFmtId="0" fontId="11" fillId="0" borderId="0"/>
    <xf numFmtId="0" fontId="11" fillId="0" borderId="0">
      <alignment vertical="center"/>
    </xf>
    <xf numFmtId="0" fontId="13" fillId="0" borderId="0"/>
    <xf numFmtId="6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6" fontId="10" fillId="0" borderId="0" applyFont="0" applyFill="0" applyBorder="0" applyAlignment="0" applyProtection="0">
      <alignment vertical="center"/>
    </xf>
    <xf numFmtId="0" fontId="23" fillId="0" borderId="0">
      <alignment vertical="center"/>
    </xf>
    <xf numFmtId="0" fontId="11" fillId="0" borderId="0"/>
    <xf numFmtId="0" fontId="22" fillId="0" borderId="0"/>
    <xf numFmtId="0" fontId="12" fillId="0" borderId="0"/>
    <xf numFmtId="37" fontId="12" fillId="0" borderId="0"/>
    <xf numFmtId="0" fontId="11" fillId="0" borderId="0">
      <alignment vertical="center"/>
    </xf>
    <xf numFmtId="0" fontId="9" fillId="0" borderId="0">
      <alignment vertical="center"/>
    </xf>
    <xf numFmtId="0" fontId="8" fillId="0" borderId="0">
      <alignment vertical="center"/>
    </xf>
    <xf numFmtId="0" fontId="7" fillId="0" borderId="0">
      <alignment vertical="center"/>
    </xf>
    <xf numFmtId="0" fontId="6" fillId="0" borderId="0">
      <alignment vertical="center"/>
    </xf>
    <xf numFmtId="0" fontId="5" fillId="0" borderId="0">
      <alignment vertical="center"/>
    </xf>
    <xf numFmtId="0" fontId="4" fillId="0" borderId="0">
      <alignment vertical="center"/>
    </xf>
    <xf numFmtId="38" fontId="4" fillId="0" borderId="0" applyFont="0" applyFill="0" applyBorder="0" applyAlignment="0" applyProtection="0">
      <alignment vertical="center"/>
    </xf>
    <xf numFmtId="0" fontId="3" fillId="0" borderId="0">
      <alignment vertical="center"/>
    </xf>
    <xf numFmtId="38" fontId="3" fillId="0" borderId="0" applyFont="0" applyFill="0" applyBorder="0" applyAlignment="0" applyProtection="0">
      <alignment vertical="center"/>
    </xf>
    <xf numFmtId="0" fontId="2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0" fontId="1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38" fontId="23" fillId="0" borderId="0" applyFont="0" applyFill="0" applyBorder="0" applyAlignment="0" applyProtection="0">
      <alignment vertical="center"/>
    </xf>
  </cellStyleXfs>
  <cellXfs count="1041">
    <xf numFmtId="0" fontId="0" fillId="0" borderId="0" xfId="0">
      <alignment vertical="center"/>
    </xf>
    <xf numFmtId="0" fontId="25" fillId="0" borderId="0" xfId="0" applyFont="1">
      <alignment vertical="center"/>
    </xf>
    <xf numFmtId="0" fontId="26" fillId="0" borderId="0" xfId="0" applyFont="1">
      <alignment vertical="center"/>
    </xf>
    <xf numFmtId="0" fontId="27" fillId="0" borderId="0" xfId="0" applyFont="1">
      <alignment vertical="center"/>
    </xf>
    <xf numFmtId="0" fontId="28" fillId="0" borderId="0" xfId="1" applyFont="1" applyFill="1" applyAlignment="1" applyProtection="1">
      <alignment vertical="center"/>
    </xf>
    <xf numFmtId="0" fontId="29" fillId="0" borderId="0" xfId="0" applyFont="1">
      <alignment vertical="center"/>
    </xf>
    <xf numFmtId="0" fontId="30" fillId="0" borderId="0" xfId="0" applyFont="1">
      <alignment vertical="center"/>
    </xf>
    <xf numFmtId="0" fontId="31" fillId="0" borderId="0" xfId="0" applyFont="1">
      <alignment vertical="center"/>
    </xf>
    <xf numFmtId="0" fontId="32" fillId="0" borderId="0" xfId="0" applyFont="1">
      <alignment vertical="center"/>
    </xf>
    <xf numFmtId="0" fontId="33" fillId="0" borderId="0" xfId="0" applyFont="1">
      <alignment vertical="center"/>
    </xf>
    <xf numFmtId="38" fontId="15" fillId="0" borderId="0" xfId="2" applyFont="1" applyFill="1" applyAlignment="1"/>
    <xf numFmtId="38" fontId="15" fillId="0" borderId="0" xfId="2" applyFont="1" applyFill="1" applyBorder="1" applyAlignment="1"/>
    <xf numFmtId="38" fontId="20" fillId="0" borderId="0" xfId="2" applyFont="1" applyFill="1" applyAlignment="1"/>
    <xf numFmtId="38" fontId="19" fillId="0" borderId="0" xfId="2" applyFont="1" applyFill="1" applyBorder="1" applyAlignment="1">
      <alignment horizontal="center" vertical="center" wrapText="1"/>
    </xf>
    <xf numFmtId="38" fontId="19" fillId="0" borderId="2" xfId="2" applyFont="1" applyFill="1" applyBorder="1" applyAlignment="1">
      <alignment horizontal="center" vertical="center" wrapText="1"/>
    </xf>
    <xf numFmtId="38" fontId="19" fillId="0" borderId="4" xfId="2" applyFont="1" applyFill="1" applyBorder="1" applyAlignment="1">
      <alignment horizontal="center" vertical="center" wrapText="1"/>
    </xf>
    <xf numFmtId="38" fontId="19" fillId="0" borderId="0" xfId="2" applyFont="1" applyFill="1" applyBorder="1" applyAlignment="1"/>
    <xf numFmtId="38" fontId="19" fillId="0" borderId="0" xfId="2" applyFont="1" applyFill="1" applyAlignment="1"/>
    <xf numFmtId="0" fontId="28" fillId="0" borderId="0" xfId="1" applyFont="1" applyFill="1" applyBorder="1" applyAlignment="1" applyProtection="1">
      <alignment vertical="center"/>
    </xf>
    <xf numFmtId="0" fontId="28" fillId="0" borderId="0" xfId="1" quotePrefix="1" applyFont="1" applyFill="1" applyAlignment="1" applyProtection="1">
      <alignment vertical="center"/>
    </xf>
    <xf numFmtId="0" fontId="16" fillId="0" borderId="0" xfId="5" applyFont="1"/>
    <xf numFmtId="0" fontId="15" fillId="0" borderId="0" xfId="5" applyFont="1"/>
    <xf numFmtId="0" fontId="19" fillId="0" borderId="0" xfId="5" applyFont="1" applyAlignment="1">
      <alignment horizontal="right"/>
    </xf>
    <xf numFmtId="0" fontId="15" fillId="0" borderId="0" xfId="5" applyFont="1" applyAlignment="1">
      <alignment horizontal="center" vertical="center"/>
    </xf>
    <xf numFmtId="38" fontId="19" fillId="0" borderId="3" xfId="2" applyFont="1" applyFill="1" applyBorder="1" applyAlignment="1">
      <alignment horizontal="center" vertical="center" wrapText="1"/>
    </xf>
    <xf numFmtId="0" fontId="19" fillId="0" borderId="0" xfId="5" applyFont="1"/>
    <xf numFmtId="0" fontId="19" fillId="0" borderId="0" xfId="5" applyFont="1" applyAlignment="1">
      <alignment horizontal="center" vertical="center" wrapText="1"/>
    </xf>
    <xf numFmtId="37" fontId="19" fillId="0" borderId="0" xfId="5" applyNumberFormat="1" applyFont="1" applyAlignment="1">
      <alignment horizontal="right"/>
    </xf>
    <xf numFmtId="38" fontId="19" fillId="0" borderId="0" xfId="2" applyFont="1" applyFill="1" applyAlignment="1">
      <alignment horizontal="center" vertical="center" wrapText="1"/>
    </xf>
    <xf numFmtId="37" fontId="19" fillId="0" borderId="0" xfId="2" applyNumberFormat="1" applyFont="1" applyFill="1" applyBorder="1" applyAlignment="1">
      <alignment horizontal="right"/>
    </xf>
    <xf numFmtId="37" fontId="19" fillId="0" borderId="0" xfId="2" applyNumberFormat="1" applyFont="1" applyFill="1" applyAlignment="1">
      <alignment horizontal="right"/>
    </xf>
    <xf numFmtId="37" fontId="19" fillId="0" borderId="1" xfId="2" applyNumberFormat="1" applyFont="1" applyFill="1" applyBorder="1" applyAlignment="1">
      <alignment horizontal="right"/>
    </xf>
    <xf numFmtId="37" fontId="19" fillId="0" borderId="1" xfId="2" applyNumberFormat="1" applyFont="1" applyFill="1" applyBorder="1" applyAlignment="1">
      <alignment horizontal="left"/>
    </xf>
    <xf numFmtId="37" fontId="19" fillId="0" borderId="1" xfId="2" quotePrefix="1" applyNumberFormat="1" applyFont="1" applyFill="1" applyBorder="1" applyAlignment="1">
      <alignment horizontal="left"/>
    </xf>
    <xf numFmtId="38" fontId="15" fillId="0" borderId="0" xfId="2" applyFont="1" applyFill="1" applyAlignment="1">
      <alignment horizontal="center" vertical="center"/>
    </xf>
    <xf numFmtId="38" fontId="19" fillId="0" borderId="0" xfId="2" applyFont="1" applyFill="1" applyAlignment="1">
      <alignment horizontal="right"/>
    </xf>
    <xf numFmtId="38" fontId="19" fillId="0" borderId="0" xfId="2" applyFont="1" applyFill="1" applyAlignment="1">
      <alignment horizontal="right" vertical="center"/>
    </xf>
    <xf numFmtId="177" fontId="19" fillId="0" borderId="0" xfId="2" applyNumberFormat="1" applyFont="1" applyFill="1" applyBorder="1" applyAlignment="1">
      <alignment vertical="center"/>
    </xf>
    <xf numFmtId="38" fontId="19" fillId="0" borderId="3" xfId="2" applyFont="1" applyFill="1" applyBorder="1" applyAlignment="1" applyProtection="1">
      <alignment horizontal="right" vertical="center" wrapText="1"/>
    </xf>
    <xf numFmtId="38" fontId="19" fillId="0" borderId="0" xfId="2" applyFont="1" applyFill="1" applyBorder="1" applyAlignment="1" applyProtection="1">
      <alignment horizontal="right" vertical="center" wrapText="1"/>
    </xf>
    <xf numFmtId="38" fontId="38" fillId="0" borderId="3" xfId="2" applyFont="1" applyFill="1" applyBorder="1" applyAlignment="1" applyProtection="1">
      <alignment horizontal="right" vertical="center" wrapText="1"/>
    </xf>
    <xf numFmtId="38" fontId="38" fillId="0" borderId="0" xfId="2" applyFont="1" applyFill="1" applyBorder="1" applyAlignment="1" applyProtection="1">
      <alignment horizontal="right" vertical="center" wrapText="1"/>
    </xf>
    <xf numFmtId="38" fontId="19" fillId="0" borderId="3" xfId="2" applyFont="1" applyFill="1" applyBorder="1" applyAlignment="1">
      <alignment vertical="center"/>
    </xf>
    <xf numFmtId="38" fontId="19" fillId="0" borderId="0" xfId="2" applyFont="1" applyFill="1" applyBorder="1" applyAlignment="1">
      <alignment vertical="center"/>
    </xf>
    <xf numFmtId="38" fontId="19" fillId="0" borderId="3" xfId="2" applyFont="1" applyFill="1" applyBorder="1" applyAlignment="1">
      <alignment horizontal="right" vertical="center" wrapText="1"/>
    </xf>
    <xf numFmtId="38" fontId="19" fillId="0" borderId="0" xfId="2" applyFont="1" applyFill="1" applyBorder="1" applyAlignment="1">
      <alignment horizontal="right" vertical="center" wrapText="1"/>
    </xf>
    <xf numFmtId="0" fontId="11" fillId="0" borderId="0" xfId="5"/>
    <xf numFmtId="38" fontId="19" fillId="0" borderId="0" xfId="2" applyFont="1" applyFill="1" applyBorder="1" applyAlignment="1">
      <alignment horizontal="right" vertical="center"/>
    </xf>
    <xf numFmtId="38" fontId="19" fillId="0" borderId="0" xfId="2" applyFont="1" applyFill="1" applyAlignment="1">
      <alignment vertical="center"/>
    </xf>
    <xf numFmtId="38" fontId="19" fillId="0" borderId="3" xfId="2" applyFont="1" applyFill="1" applyBorder="1" applyAlignment="1">
      <alignment horizontal="right" vertical="center"/>
    </xf>
    <xf numFmtId="3" fontId="19" fillId="0" borderId="0" xfId="2" applyNumberFormat="1" applyFont="1" applyFill="1" applyBorder="1" applyAlignment="1">
      <alignment horizontal="right" vertical="center"/>
    </xf>
    <xf numFmtId="38" fontId="38" fillId="0" borderId="0" xfId="2" applyFont="1" applyFill="1" applyBorder="1" applyAlignment="1">
      <alignment vertical="center"/>
    </xf>
    <xf numFmtId="176" fontId="19" fillId="0" borderId="1" xfId="5" applyNumberFormat="1" applyFont="1" applyBorder="1" applyAlignment="1">
      <alignment horizontal="left"/>
    </xf>
    <xf numFmtId="3" fontId="19" fillId="0" borderId="3" xfId="2" applyNumberFormat="1" applyFont="1" applyFill="1" applyBorder="1" applyAlignment="1">
      <alignment vertical="top"/>
    </xf>
    <xf numFmtId="3" fontId="19" fillId="0" borderId="0" xfId="2" applyNumberFormat="1" applyFont="1" applyFill="1" applyBorder="1" applyAlignment="1">
      <alignment vertical="top"/>
    </xf>
    <xf numFmtId="178" fontId="19" fillId="0" borderId="1" xfId="5" applyNumberFormat="1" applyFont="1" applyBorder="1" applyAlignment="1">
      <alignment horizontal="left"/>
    </xf>
    <xf numFmtId="3" fontId="19" fillId="0" borderId="3" xfId="2" applyNumberFormat="1" applyFont="1" applyFill="1" applyBorder="1" applyAlignment="1"/>
    <xf numFmtId="3" fontId="19" fillId="0" borderId="0" xfId="2" applyNumberFormat="1" applyFont="1" applyFill="1" applyBorder="1" applyAlignment="1"/>
    <xf numFmtId="3" fontId="19" fillId="0" borderId="0" xfId="2" applyNumberFormat="1" applyFont="1" applyFill="1" applyBorder="1" applyAlignment="1">
      <alignment horizontal="right"/>
    </xf>
    <xf numFmtId="3" fontId="19" fillId="0" borderId="1" xfId="2" applyNumberFormat="1" applyFont="1" applyFill="1" applyBorder="1" applyAlignment="1">
      <alignment horizontal="right"/>
    </xf>
    <xf numFmtId="3" fontId="19" fillId="0" borderId="3" xfId="2" applyNumberFormat="1" applyFont="1" applyFill="1" applyBorder="1" applyAlignment="1">
      <alignment horizontal="right" vertical="top"/>
    </xf>
    <xf numFmtId="3" fontId="19" fillId="0" borderId="0" xfId="2" applyNumberFormat="1" applyFont="1" applyFill="1" applyBorder="1" applyAlignment="1">
      <alignment horizontal="right" vertical="top"/>
    </xf>
    <xf numFmtId="3" fontId="19" fillId="0" borderId="1" xfId="2" applyNumberFormat="1" applyFont="1" applyFill="1" applyBorder="1" applyAlignment="1">
      <alignment horizontal="right" vertical="top"/>
    </xf>
    <xf numFmtId="38" fontId="19" fillId="0" borderId="0" xfId="2" applyFont="1" applyFill="1" applyBorder="1" applyAlignment="1">
      <alignment horizontal="right" vertical="top"/>
    </xf>
    <xf numFmtId="38" fontId="55" fillId="0" borderId="0" xfId="2" applyFont="1" applyFill="1" applyBorder="1" applyAlignment="1">
      <alignment vertical="center"/>
    </xf>
    <xf numFmtId="38" fontId="55" fillId="0" borderId="0" xfId="2" applyFont="1" applyFill="1" applyBorder="1" applyAlignment="1">
      <alignment horizontal="right" vertical="center"/>
    </xf>
    <xf numFmtId="3" fontId="38" fillId="0" borderId="0" xfId="2" applyNumberFormat="1" applyFont="1" applyFill="1" applyBorder="1" applyAlignment="1">
      <alignment horizontal="right" vertical="center"/>
    </xf>
    <xf numFmtId="3" fontId="19" fillId="0" borderId="16" xfId="2" applyNumberFormat="1" applyFont="1" applyFill="1" applyBorder="1" applyAlignment="1">
      <alignment horizontal="right" vertical="center"/>
    </xf>
    <xf numFmtId="3" fontId="19" fillId="0" borderId="0" xfId="2" applyNumberFormat="1" applyFont="1" applyFill="1" applyAlignment="1">
      <alignment horizontal="right" vertical="center"/>
    </xf>
    <xf numFmtId="3" fontId="38" fillId="0" borderId="0" xfId="2" applyNumberFormat="1" applyFont="1" applyFill="1" applyAlignment="1">
      <alignment horizontal="right" vertical="center"/>
    </xf>
    <xf numFmtId="0" fontId="19" fillId="0" borderId="1" xfId="5" applyFont="1" applyBorder="1" applyAlignment="1">
      <alignment vertical="center"/>
    </xf>
    <xf numFmtId="0" fontId="19" fillId="0" borderId="1" xfId="5" applyFont="1" applyBorder="1"/>
    <xf numFmtId="188" fontId="19" fillId="0" borderId="0" xfId="5" applyNumberFormat="1" applyFont="1" applyAlignment="1">
      <alignment horizontal="left"/>
    </xf>
    <xf numFmtId="0" fontId="51" fillId="0" borderId="0" xfId="5" applyFont="1"/>
    <xf numFmtId="38" fontId="19" fillId="0" borderId="2" xfId="2" applyFont="1" applyFill="1" applyBorder="1" applyAlignment="1">
      <alignment horizontal="right"/>
    </xf>
    <xf numFmtId="38" fontId="19" fillId="0" borderId="1" xfId="2" quotePrefix="1" applyFont="1" applyFill="1" applyBorder="1" applyAlignment="1">
      <alignment horizontal="left"/>
    </xf>
    <xf numFmtId="38" fontId="19" fillId="0" borderId="1" xfId="2" applyFont="1" applyFill="1" applyBorder="1" applyAlignment="1"/>
    <xf numFmtId="0" fontId="58" fillId="0" borderId="0" xfId="5" applyFont="1"/>
    <xf numFmtId="0" fontId="16" fillId="0" borderId="0" xfId="5" quotePrefix="1" applyFont="1" applyAlignment="1">
      <alignment horizontal="left"/>
    </xf>
    <xf numFmtId="38" fontId="47" fillId="0" borderId="0" xfId="2" applyFont="1" applyFill="1"/>
    <xf numFmtId="38" fontId="19" fillId="0" borderId="2" xfId="2" applyFont="1" applyFill="1" applyBorder="1" applyAlignment="1"/>
    <xf numFmtId="38" fontId="19" fillId="0" borderId="9" xfId="2" applyFont="1" applyFill="1" applyBorder="1"/>
    <xf numFmtId="196" fontId="19" fillId="0" borderId="2" xfId="2" applyNumberFormat="1" applyFont="1" applyFill="1" applyBorder="1" applyAlignment="1"/>
    <xf numFmtId="197" fontId="19" fillId="0" borderId="2" xfId="2" applyNumberFormat="1" applyFont="1" applyFill="1" applyBorder="1" applyAlignment="1"/>
    <xf numFmtId="194" fontId="19" fillId="0" borderId="2" xfId="2" applyNumberFormat="1" applyFont="1" applyFill="1" applyBorder="1" applyAlignment="1">
      <alignment horizontal="center" vertical="center" wrapText="1"/>
    </xf>
    <xf numFmtId="40" fontId="19" fillId="0" borderId="0" xfId="2" applyNumberFormat="1" applyFont="1" applyFill="1" applyBorder="1" applyAlignment="1"/>
    <xf numFmtId="199" fontId="19" fillId="0" borderId="0" xfId="2" applyNumberFormat="1" applyFont="1" applyFill="1" applyBorder="1" applyAlignment="1"/>
    <xf numFmtId="38" fontId="19" fillId="0" borderId="0" xfId="2" applyFont="1" applyFill="1" applyBorder="1" applyAlignment="1">
      <alignment horizontal="right"/>
    </xf>
    <xf numFmtId="38" fontId="19" fillId="0" borderId="0" xfId="2" applyFont="1" applyFill="1" applyBorder="1"/>
    <xf numFmtId="40" fontId="19" fillId="0" borderId="2" xfId="2" applyNumberFormat="1" applyFont="1" applyFill="1" applyBorder="1" applyAlignment="1">
      <alignment horizontal="right"/>
    </xf>
    <xf numFmtId="199" fontId="19" fillId="0" borderId="2" xfId="2" applyNumberFormat="1" applyFont="1" applyFill="1" applyBorder="1" applyAlignment="1">
      <alignment horizontal="right"/>
    </xf>
    <xf numFmtId="194" fontId="19" fillId="0" borderId="2" xfId="2" applyNumberFormat="1" applyFont="1" applyFill="1" applyBorder="1" applyAlignment="1">
      <alignment horizontal="center" vertical="center"/>
    </xf>
    <xf numFmtId="197" fontId="19" fillId="0" borderId="2" xfId="2" applyNumberFormat="1" applyFont="1" applyFill="1" applyBorder="1" applyAlignment="1">
      <alignment horizontal="right"/>
    </xf>
    <xf numFmtId="176" fontId="19" fillId="0" borderId="0" xfId="5" applyNumberFormat="1" applyFont="1" applyAlignment="1">
      <alignment horizontal="left"/>
    </xf>
    <xf numFmtId="200" fontId="19" fillId="0" borderId="0" xfId="5" applyNumberFormat="1" applyFont="1" applyAlignment="1">
      <alignment horizontal="right"/>
    </xf>
    <xf numFmtId="201" fontId="19" fillId="0" borderId="0" xfId="5" applyNumberFormat="1" applyFont="1"/>
    <xf numFmtId="200" fontId="19" fillId="0" borderId="1" xfId="5" applyNumberFormat="1" applyFont="1" applyBorder="1" applyAlignment="1">
      <alignment horizontal="right"/>
    </xf>
    <xf numFmtId="200" fontId="19" fillId="0" borderId="3" xfId="5" applyNumberFormat="1" applyFont="1" applyBorder="1" applyAlignment="1">
      <alignment horizontal="right"/>
    </xf>
    <xf numFmtId="202" fontId="19" fillId="0" borderId="0" xfId="5" applyNumberFormat="1" applyFont="1" applyAlignment="1">
      <alignment horizontal="right"/>
    </xf>
    <xf numFmtId="202" fontId="19" fillId="0" borderId="1" xfId="5" applyNumberFormat="1" applyFont="1" applyBorder="1" applyAlignment="1">
      <alignment horizontal="right"/>
    </xf>
    <xf numFmtId="0" fontId="19" fillId="0" borderId="12" xfId="5" applyFont="1" applyBorder="1" applyAlignment="1">
      <alignment horizontal="center" vertical="center" wrapText="1"/>
    </xf>
    <xf numFmtId="0" fontId="19" fillId="0" borderId="12" xfId="5" quotePrefix="1" applyFont="1" applyBorder="1" applyAlignment="1">
      <alignment horizontal="center" vertical="center" wrapText="1"/>
    </xf>
    <xf numFmtId="0" fontId="19" fillId="0" borderId="0" xfId="5" quotePrefix="1" applyFont="1" applyAlignment="1">
      <alignment horizontal="center" vertical="center" wrapText="1"/>
    </xf>
    <xf numFmtId="0" fontId="61" fillId="0" borderId="0" xfId="5" applyFont="1"/>
    <xf numFmtId="200" fontId="19" fillId="0" borderId="3" xfId="2" applyNumberFormat="1" applyFont="1" applyFill="1" applyBorder="1"/>
    <xf numFmtId="200" fontId="19" fillId="0" borderId="0" xfId="2" applyNumberFormat="1" applyFont="1" applyFill="1" applyBorder="1"/>
    <xf numFmtId="200" fontId="19" fillId="0" borderId="1" xfId="2" applyNumberFormat="1" applyFont="1" applyFill="1" applyBorder="1"/>
    <xf numFmtId="200" fontId="19" fillId="0" borderId="0" xfId="2" applyNumberFormat="1" applyFont="1" applyFill="1" applyBorder="1" applyAlignment="1">
      <alignment horizontal="right"/>
    </xf>
    <xf numFmtId="38" fontId="19" fillId="0" borderId="3" xfId="2" applyFont="1" applyFill="1" applyBorder="1"/>
    <xf numFmtId="38" fontId="19" fillId="0" borderId="0" xfId="2" applyFont="1" applyFill="1"/>
    <xf numFmtId="38" fontId="19" fillId="0" borderId="1" xfId="2" applyFont="1" applyFill="1" applyBorder="1"/>
    <xf numFmtId="0" fontId="58" fillId="0" borderId="0" xfId="5" applyFont="1" applyAlignment="1">
      <alignment horizontal="center" vertical="center"/>
    </xf>
    <xf numFmtId="0" fontId="58" fillId="0" borderId="0" xfId="5" applyFont="1" applyAlignment="1">
      <alignment vertical="center"/>
    </xf>
    <xf numFmtId="0" fontId="19" fillId="0" borderId="5" xfId="5" applyFont="1" applyBorder="1" applyAlignment="1">
      <alignment horizontal="centerContinuous" vertical="center"/>
    </xf>
    <xf numFmtId="0" fontId="19" fillId="0" borderId="13" xfId="5" applyFont="1" applyBorder="1" applyAlignment="1">
      <alignment horizontal="centerContinuous" vertical="center"/>
    </xf>
    <xf numFmtId="0" fontId="19" fillId="0" borderId="6" xfId="5" applyFont="1" applyBorder="1" applyAlignment="1">
      <alignment horizontal="centerContinuous" vertical="center"/>
    </xf>
    <xf numFmtId="0" fontId="28" fillId="0" borderId="0" xfId="1" applyFont="1" applyAlignment="1" applyProtection="1">
      <alignment vertical="center"/>
    </xf>
    <xf numFmtId="49" fontId="20" fillId="0" borderId="3" xfId="2" applyNumberFormat="1" applyFont="1" applyFill="1" applyBorder="1" applyAlignment="1">
      <alignment horizontal="left"/>
    </xf>
    <xf numFmtId="3" fontId="19" fillId="0" borderId="3" xfId="2" applyNumberFormat="1" applyFont="1" applyFill="1" applyBorder="1" applyAlignment="1">
      <alignment horizontal="right" vertical="center"/>
    </xf>
    <xf numFmtId="0" fontId="20" fillId="0" borderId="0" xfId="5" applyFont="1" applyAlignment="1">
      <alignment horizontal="center"/>
    </xf>
    <xf numFmtId="200" fontId="19" fillId="0" borderId="1" xfId="2" quotePrefix="1" applyNumberFormat="1" applyFont="1" applyFill="1" applyBorder="1"/>
    <xf numFmtId="200" fontId="19" fillId="0" borderId="0" xfId="2" quotePrefix="1" applyNumberFormat="1" applyFont="1" applyFill="1" applyBorder="1"/>
    <xf numFmtId="200" fontId="19" fillId="0" borderId="3" xfId="2" quotePrefix="1" applyNumberFormat="1" applyFont="1" applyFill="1" applyBorder="1"/>
    <xf numFmtId="204" fontId="19" fillId="0" borderId="0" xfId="5" applyNumberFormat="1" applyFont="1" applyAlignment="1">
      <alignment horizontal="left"/>
    </xf>
    <xf numFmtId="201" fontId="19" fillId="0" borderId="0" xfId="5" applyNumberFormat="1" applyFont="1" applyAlignment="1">
      <alignment horizontal="right"/>
    </xf>
    <xf numFmtId="38" fontId="54" fillId="0" borderId="0" xfId="3" applyFont="1" applyFill="1">
      <alignment vertical="center"/>
    </xf>
    <xf numFmtId="38" fontId="15" fillId="0" borderId="0" xfId="3" applyFont="1" applyFill="1" applyAlignment="1">
      <alignment horizontal="center" vertical="center"/>
    </xf>
    <xf numFmtId="38" fontId="52" fillId="0" borderId="0" xfId="3" applyFont="1" applyFill="1">
      <alignment vertical="center"/>
    </xf>
    <xf numFmtId="38" fontId="19" fillId="0" borderId="0" xfId="3" applyFont="1" applyFill="1">
      <alignment vertical="center"/>
    </xf>
    <xf numFmtId="38" fontId="19" fillId="0" borderId="0" xfId="3" quotePrefix="1" applyFont="1" applyFill="1" applyBorder="1" applyAlignment="1">
      <alignment vertical="center"/>
    </xf>
    <xf numFmtId="38" fontId="19" fillId="0" borderId="0" xfId="3" quotePrefix="1" applyFont="1" applyFill="1" applyBorder="1" applyAlignment="1">
      <alignment horizontal="right"/>
    </xf>
    <xf numFmtId="0" fontId="51" fillId="0" borderId="0" xfId="5" applyFont="1" applyAlignment="1">
      <alignment horizontal="centerContinuous"/>
    </xf>
    <xf numFmtId="0" fontId="19" fillId="0" borderId="0" xfId="5" applyFont="1" applyAlignment="1">
      <alignment horizontal="centerContinuous"/>
    </xf>
    <xf numFmtId="200" fontId="19" fillId="0" borderId="1" xfId="2" applyNumberFormat="1" applyFont="1" applyFill="1" applyBorder="1" applyAlignment="1"/>
    <xf numFmtId="200" fontId="19" fillId="0" borderId="0" xfId="2" applyNumberFormat="1" applyFont="1" applyFill="1" applyBorder="1" applyAlignment="1"/>
    <xf numFmtId="37" fontId="19" fillId="0" borderId="3" xfId="2" applyNumberFormat="1" applyFont="1" applyFill="1" applyBorder="1" applyAlignment="1">
      <alignment horizontal="right"/>
    </xf>
    <xf numFmtId="3" fontId="19" fillId="0" borderId="1" xfId="2" applyNumberFormat="1" applyFont="1" applyFill="1" applyBorder="1" applyAlignment="1">
      <alignment horizontal="right" vertical="center"/>
    </xf>
    <xf numFmtId="38" fontId="19" fillId="0" borderId="3" xfId="2" applyFont="1" applyFill="1" applyBorder="1" applyAlignment="1">
      <alignment horizontal="right" vertical="top"/>
    </xf>
    <xf numFmtId="38" fontId="16" fillId="0" borderId="0" xfId="3" quotePrefix="1" applyFont="1" applyFill="1" applyAlignment="1">
      <alignment horizontal="left" vertical="center"/>
    </xf>
    <xf numFmtId="3" fontId="38" fillId="0" borderId="3" xfId="2" applyNumberFormat="1" applyFont="1" applyFill="1" applyBorder="1" applyAlignment="1">
      <alignment horizontal="right" vertical="center"/>
    </xf>
    <xf numFmtId="3" fontId="19" fillId="0" borderId="17" xfId="2" applyNumberFormat="1" applyFont="1" applyFill="1" applyBorder="1" applyAlignment="1">
      <alignment horizontal="right" vertical="center"/>
    </xf>
    <xf numFmtId="194" fontId="19" fillId="0" borderId="4" xfId="2" quotePrefix="1" applyNumberFormat="1" applyFont="1" applyFill="1" applyBorder="1" applyAlignment="1">
      <alignment horizontal="center" vertical="center" wrapText="1"/>
    </xf>
    <xf numFmtId="38" fontId="19" fillId="0" borderId="4" xfId="2" applyFont="1" applyFill="1" applyBorder="1" applyAlignment="1"/>
    <xf numFmtId="194" fontId="19" fillId="0" borderId="4" xfId="2" applyNumberFormat="1" applyFont="1" applyFill="1" applyBorder="1" applyAlignment="1">
      <alignment horizontal="center" vertical="center" wrapText="1"/>
    </xf>
    <xf numFmtId="38" fontId="19" fillId="0" borderId="4" xfId="2" applyFont="1" applyFill="1" applyBorder="1" applyAlignment="1">
      <alignment horizontal="right"/>
    </xf>
    <xf numFmtId="199" fontId="19" fillId="0" borderId="4" xfId="2" applyNumberFormat="1" applyFont="1" applyFill="1" applyBorder="1" applyAlignment="1">
      <alignment horizontal="right"/>
    </xf>
    <xf numFmtId="197" fontId="19" fillId="0" borderId="4" xfId="2" applyNumberFormat="1" applyFont="1" applyFill="1" applyBorder="1" applyAlignment="1">
      <alignment horizontal="right"/>
    </xf>
    <xf numFmtId="40" fontId="19" fillId="0" borderId="4" xfId="2" applyNumberFormat="1" applyFont="1" applyFill="1" applyBorder="1" applyAlignment="1">
      <alignment horizontal="right"/>
    </xf>
    <xf numFmtId="38" fontId="19" fillId="0" borderId="27" xfId="2" applyFont="1" applyFill="1" applyBorder="1" applyAlignment="1"/>
    <xf numFmtId="38" fontId="19" fillId="0" borderId="28" xfId="2" applyFont="1" applyFill="1" applyBorder="1" applyAlignment="1"/>
    <xf numFmtId="38" fontId="19" fillId="0" borderId="29" xfId="2" applyFont="1" applyFill="1" applyBorder="1" applyAlignment="1"/>
    <xf numFmtId="38" fontId="19" fillId="0" borderId="30" xfId="2" applyFont="1" applyFill="1" applyBorder="1" applyAlignment="1"/>
    <xf numFmtId="38" fontId="19" fillId="0" borderId="28" xfId="2" applyFont="1" applyFill="1" applyBorder="1" applyAlignment="1">
      <alignment horizontal="center" vertical="center" wrapText="1"/>
    </xf>
    <xf numFmtId="38" fontId="19" fillId="0" borderId="30" xfId="2" applyFont="1" applyFill="1" applyBorder="1" applyAlignment="1">
      <alignment horizontal="center" vertical="center" wrapText="1"/>
    </xf>
    <xf numFmtId="38" fontId="19" fillId="0" borderId="27" xfId="2" applyFont="1" applyFill="1" applyBorder="1" applyAlignment="1">
      <alignment horizontal="center" vertical="center" wrapText="1"/>
    </xf>
    <xf numFmtId="37" fontId="19" fillId="0" borderId="29" xfId="2" applyNumberFormat="1" applyFont="1" applyFill="1" applyBorder="1" applyAlignment="1">
      <alignment horizontal="right"/>
    </xf>
    <xf numFmtId="37" fontId="19" fillId="0" borderId="30" xfId="2" applyNumberFormat="1" applyFont="1" applyFill="1" applyBorder="1" applyAlignment="1">
      <alignment horizontal="right"/>
    </xf>
    <xf numFmtId="37" fontId="19" fillId="0" borderId="29" xfId="2" applyNumberFormat="1" applyFont="1" applyFill="1" applyBorder="1" applyAlignment="1">
      <alignment horizontal="left"/>
    </xf>
    <xf numFmtId="38" fontId="19" fillId="0" borderId="29" xfId="2" applyFont="1" applyFill="1" applyBorder="1" applyAlignment="1">
      <alignment horizontal="left" vertical="center"/>
    </xf>
    <xf numFmtId="38" fontId="21" fillId="0" borderId="28" xfId="2" applyFont="1" applyFill="1" applyBorder="1" applyAlignment="1">
      <alignment horizontal="center" vertical="center" wrapText="1"/>
    </xf>
    <xf numFmtId="38" fontId="64" fillId="0" borderId="28" xfId="2" applyFont="1" applyFill="1" applyBorder="1" applyAlignment="1">
      <alignment horizontal="center" vertical="center" wrapText="1"/>
    </xf>
    <xf numFmtId="37" fontId="19" fillId="0" borderId="27" xfId="2" applyNumberFormat="1" applyFont="1" applyFill="1" applyBorder="1" applyAlignment="1">
      <alignment horizontal="right"/>
    </xf>
    <xf numFmtId="38" fontId="19" fillId="0" borderId="41" xfId="2" applyFont="1" applyFill="1" applyBorder="1" applyAlignment="1" applyProtection="1">
      <alignment vertical="center" wrapText="1"/>
    </xf>
    <xf numFmtId="38" fontId="19" fillId="0" borderId="40" xfId="2" applyFont="1" applyFill="1" applyBorder="1" applyAlignment="1" applyProtection="1">
      <alignment vertical="center" wrapText="1"/>
    </xf>
    <xf numFmtId="38" fontId="19" fillId="0" borderId="42" xfId="2" applyFont="1" applyFill="1" applyBorder="1" applyAlignment="1" applyProtection="1">
      <alignment vertical="center" wrapText="1"/>
    </xf>
    <xf numFmtId="38" fontId="19" fillId="0" borderId="30" xfId="2" applyFont="1" applyFill="1" applyBorder="1" applyAlignment="1" applyProtection="1">
      <alignment horizontal="right" vertical="center" wrapText="1"/>
    </xf>
    <xf numFmtId="38" fontId="19" fillId="0" borderId="27" xfId="2" applyFont="1" applyFill="1" applyBorder="1" applyAlignment="1" applyProtection="1">
      <alignment horizontal="right" vertical="center" wrapText="1"/>
    </xf>
    <xf numFmtId="38" fontId="19" fillId="0" borderId="42" xfId="2" applyFont="1" applyFill="1" applyBorder="1" applyAlignment="1">
      <alignment vertical="center"/>
    </xf>
    <xf numFmtId="38" fontId="19" fillId="0" borderId="40" xfId="2" applyFont="1" applyFill="1" applyBorder="1" applyAlignment="1">
      <alignment vertical="center"/>
    </xf>
    <xf numFmtId="38" fontId="19" fillId="0" borderId="40" xfId="2" applyFont="1" applyFill="1" applyBorder="1" applyAlignment="1">
      <alignment horizontal="right" vertical="center"/>
    </xf>
    <xf numFmtId="38" fontId="19" fillId="0" borderId="41" xfId="2" applyFont="1" applyFill="1" applyBorder="1" applyAlignment="1">
      <alignment horizontal="right" vertical="center"/>
    </xf>
    <xf numFmtId="38" fontId="19" fillId="0" borderId="27" xfId="2" applyFont="1" applyFill="1" applyBorder="1" applyAlignment="1">
      <alignment vertical="center"/>
    </xf>
    <xf numFmtId="3" fontId="19" fillId="0" borderId="27" xfId="2" applyNumberFormat="1" applyFont="1" applyFill="1" applyBorder="1" applyAlignment="1"/>
    <xf numFmtId="3" fontId="19" fillId="0" borderId="41" xfId="2" applyNumberFormat="1" applyFont="1" applyFill="1" applyBorder="1" applyAlignment="1">
      <alignment horizontal="right" vertical="top"/>
    </xf>
    <xf numFmtId="3" fontId="19" fillId="0" borderId="40" xfId="2" applyNumberFormat="1" applyFont="1" applyFill="1" applyBorder="1" applyAlignment="1">
      <alignment horizontal="right" vertical="top"/>
    </xf>
    <xf numFmtId="3" fontId="19" fillId="0" borderId="40" xfId="2" applyNumberFormat="1" applyFont="1" applyFill="1" applyBorder="1" applyAlignment="1">
      <alignment vertical="top"/>
    </xf>
    <xf numFmtId="3" fontId="19" fillId="0" borderId="42" xfId="2" applyNumberFormat="1" applyFont="1" applyFill="1" applyBorder="1" applyAlignment="1">
      <alignment vertical="top"/>
    </xf>
    <xf numFmtId="3" fontId="19" fillId="0" borderId="27" xfId="2" applyNumberFormat="1" applyFont="1" applyFill="1" applyBorder="1" applyAlignment="1">
      <alignment horizontal="right" vertical="center"/>
    </xf>
    <xf numFmtId="3" fontId="19" fillId="0" borderId="41" xfId="2" applyNumberFormat="1" applyFont="1" applyFill="1" applyBorder="1" applyAlignment="1">
      <alignment horizontal="right" vertical="center"/>
    </xf>
    <xf numFmtId="3" fontId="19" fillId="0" borderId="40" xfId="2" applyNumberFormat="1" applyFont="1" applyFill="1" applyBorder="1" applyAlignment="1">
      <alignment horizontal="right" vertical="center"/>
    </xf>
    <xf numFmtId="3" fontId="19" fillId="0" borderId="42" xfId="2" applyNumberFormat="1" applyFont="1" applyFill="1" applyBorder="1" applyAlignment="1">
      <alignment horizontal="right" vertical="center"/>
    </xf>
    <xf numFmtId="0" fontId="1" fillId="0" borderId="0" xfId="28">
      <alignment vertical="center"/>
    </xf>
    <xf numFmtId="0" fontId="19" fillId="0" borderId="40" xfId="5" applyFont="1" applyBorder="1" applyAlignment="1">
      <alignment horizontal="center" vertical="top" wrapText="1"/>
    </xf>
    <xf numFmtId="49" fontId="20" fillId="0" borderId="42" xfId="2" applyNumberFormat="1" applyFont="1" applyFill="1" applyBorder="1" applyAlignment="1">
      <alignment horizontal="left"/>
    </xf>
    <xf numFmtId="200" fontId="19" fillId="0" borderId="41" xfId="2" quotePrefix="1" applyNumberFormat="1" applyFont="1" applyFill="1" applyBorder="1"/>
    <xf numFmtId="200" fontId="19" fillId="0" borderId="40" xfId="2" quotePrefix="1" applyNumberFormat="1" applyFont="1" applyFill="1" applyBorder="1"/>
    <xf numFmtId="200" fontId="19" fillId="0" borderId="40" xfId="2" applyNumberFormat="1" applyFont="1" applyFill="1" applyBorder="1"/>
    <xf numFmtId="200" fontId="19" fillId="0" borderId="42" xfId="2" quotePrefix="1" applyNumberFormat="1" applyFont="1" applyFill="1" applyBorder="1"/>
    <xf numFmtId="176" fontId="19" fillId="0" borderId="41" xfId="5" applyNumberFormat="1" applyFont="1" applyBorder="1" applyAlignment="1">
      <alignment horizontal="left"/>
    </xf>
    <xf numFmtId="200" fontId="19" fillId="0" borderId="41" xfId="5" applyNumberFormat="1" applyFont="1" applyBorder="1" applyAlignment="1">
      <alignment horizontal="right"/>
    </xf>
    <xf numFmtId="201" fontId="19" fillId="0" borderId="40" xfId="5" applyNumberFormat="1" applyFont="1" applyBorder="1" applyAlignment="1">
      <alignment horizontal="right"/>
    </xf>
    <xf numFmtId="38" fontId="19" fillId="0" borderId="40" xfId="2" applyFont="1" applyFill="1" applyBorder="1" applyAlignment="1">
      <alignment horizontal="right"/>
    </xf>
    <xf numFmtId="200" fontId="19" fillId="0" borderId="40" xfId="5" applyNumberFormat="1" applyFont="1" applyBorder="1" applyAlignment="1">
      <alignment horizontal="right"/>
    </xf>
    <xf numFmtId="200" fontId="1" fillId="0" borderId="0" xfId="28" applyNumberFormat="1">
      <alignment vertical="center"/>
    </xf>
    <xf numFmtId="201" fontId="1" fillId="0" borderId="0" xfId="28" applyNumberFormat="1">
      <alignment vertical="center"/>
    </xf>
    <xf numFmtId="38" fontId="19" fillId="0" borderId="36" xfId="2" applyFont="1" applyFill="1" applyBorder="1"/>
    <xf numFmtId="194" fontId="19" fillId="0" borderId="28" xfId="2" applyNumberFormat="1" applyFont="1" applyFill="1" applyBorder="1" applyAlignment="1">
      <alignment horizontal="center" vertical="center"/>
    </xf>
    <xf numFmtId="194" fontId="19" fillId="0" borderId="28" xfId="2" applyNumberFormat="1" applyFont="1" applyFill="1" applyBorder="1" applyAlignment="1">
      <alignment horizontal="right" vertical="center"/>
    </xf>
    <xf numFmtId="0" fontId="24" fillId="0" borderId="0" xfId="1" applyFill="1" applyAlignment="1" applyProtection="1">
      <alignment vertical="center"/>
    </xf>
    <xf numFmtId="38" fontId="19" fillId="0" borderId="29" xfId="2" applyFont="1" applyFill="1" applyBorder="1" applyAlignment="1">
      <alignment horizontal="center" vertical="center" wrapText="1"/>
    </xf>
    <xf numFmtId="38" fontId="16" fillId="0" borderId="0" xfId="2" applyFont="1" applyFill="1" applyBorder="1" applyAlignment="1">
      <alignment horizontal="left" vertical="center"/>
    </xf>
    <xf numFmtId="0" fontId="19" fillId="0" borderId="0" xfId="5" applyFont="1" applyAlignment="1">
      <alignment horizontal="center" vertical="center"/>
    </xf>
    <xf numFmtId="0" fontId="19" fillId="0" borderId="0" xfId="5" applyFont="1" applyAlignment="1">
      <alignment vertical="center"/>
    </xf>
    <xf numFmtId="0" fontId="19" fillId="0" borderId="13" xfId="5" quotePrefix="1" applyFont="1" applyBorder="1" applyAlignment="1">
      <alignment horizontal="center" vertical="center" wrapText="1"/>
    </xf>
    <xf numFmtId="0" fontId="19" fillId="0" borderId="5" xfId="5" applyFont="1" applyBorder="1" applyAlignment="1">
      <alignment horizontal="center" vertical="center" wrapText="1"/>
    </xf>
    <xf numFmtId="0" fontId="19" fillId="0" borderId="29" xfId="5" quotePrefix="1" applyFont="1" applyBorder="1" applyAlignment="1">
      <alignment horizontal="center" vertical="center" wrapText="1"/>
    </xf>
    <xf numFmtId="0" fontId="19" fillId="0" borderId="28" xfId="5" quotePrefix="1" applyFont="1" applyBorder="1" applyAlignment="1">
      <alignment horizontal="center" vertical="center" wrapText="1"/>
    </xf>
    <xf numFmtId="0" fontId="19" fillId="0" borderId="0" xfId="5" quotePrefix="1" applyFont="1" applyAlignment="1">
      <alignment horizontal="left"/>
    </xf>
    <xf numFmtId="0" fontId="19" fillId="0" borderId="30" xfId="5" applyFont="1" applyBorder="1" applyAlignment="1">
      <alignment horizontal="center" vertical="center"/>
    </xf>
    <xf numFmtId="0" fontId="19" fillId="0" borderId="28" xfId="5" applyFont="1" applyBorder="1" applyAlignment="1">
      <alignment horizontal="center" vertical="center" wrapText="1"/>
    </xf>
    <xf numFmtId="0" fontId="19" fillId="0" borderId="4" xfId="5" applyFont="1" applyBorder="1" applyAlignment="1">
      <alignment vertical="center"/>
    </xf>
    <xf numFmtId="0" fontId="19" fillId="0" borderId="1" xfId="5" applyFont="1" applyBorder="1" applyAlignment="1">
      <alignment horizontal="center" vertical="center" wrapText="1"/>
    </xf>
    <xf numFmtId="0" fontId="19" fillId="0" borderId="41" xfId="5" applyFont="1" applyBorder="1" applyAlignment="1">
      <alignment vertical="center"/>
    </xf>
    <xf numFmtId="0" fontId="19" fillId="0" borderId="4" xfId="5" applyFont="1" applyBorder="1" applyAlignment="1">
      <alignment horizontal="center" vertical="center" wrapText="1"/>
    </xf>
    <xf numFmtId="0" fontId="19" fillId="0" borderId="29" xfId="5" applyFont="1" applyBorder="1" applyAlignment="1">
      <alignment horizontal="center" vertical="center"/>
    </xf>
    <xf numFmtId="0" fontId="19" fillId="0" borderId="27" xfId="5" applyFont="1" applyBorder="1" applyAlignment="1">
      <alignment horizontal="center" vertical="center"/>
    </xf>
    <xf numFmtId="0" fontId="19" fillId="0" borderId="42" xfId="5" applyFont="1" applyBorder="1" applyAlignment="1">
      <alignment horizontal="center" vertical="center"/>
    </xf>
    <xf numFmtId="0" fontId="17" fillId="0" borderId="0" xfId="5" applyFont="1"/>
    <xf numFmtId="0" fontId="18" fillId="0" borderId="0" xfId="5" applyFont="1"/>
    <xf numFmtId="0" fontId="18" fillId="0" borderId="40" xfId="5" applyFont="1" applyBorder="1"/>
    <xf numFmtId="0" fontId="15" fillId="0" borderId="40" xfId="5" applyFont="1" applyBorder="1"/>
    <xf numFmtId="0" fontId="15" fillId="0" borderId="40" xfId="5" applyFont="1" applyBorder="1" applyAlignment="1">
      <alignment horizontal="center" vertical="center"/>
    </xf>
    <xf numFmtId="0" fontId="19" fillId="0" borderId="40" xfId="5" applyFont="1" applyBorder="1" applyAlignment="1">
      <alignment horizontal="right"/>
    </xf>
    <xf numFmtId="0" fontId="19" fillId="0" borderId="27" xfId="5" applyFont="1" applyBorder="1"/>
    <xf numFmtId="0" fontId="19" fillId="0" borderId="28" xfId="5" applyFont="1" applyBorder="1"/>
    <xf numFmtId="0" fontId="19" fillId="0" borderId="29" xfId="5" applyFont="1" applyBorder="1"/>
    <xf numFmtId="0" fontId="19" fillId="0" borderId="30" xfId="5" applyFont="1" applyBorder="1"/>
    <xf numFmtId="0" fontId="19" fillId="0" borderId="29" xfId="5" applyFont="1" applyBorder="1" applyAlignment="1">
      <alignment horizontal="center" vertical="center" wrapText="1"/>
    </xf>
    <xf numFmtId="0" fontId="19" fillId="0" borderId="3" xfId="5" applyFont="1" applyBorder="1" applyAlignment="1">
      <alignment horizontal="center" vertical="center" wrapText="1"/>
    </xf>
    <xf numFmtId="0" fontId="19" fillId="0" borderId="2" xfId="5" applyFont="1" applyBorder="1" applyAlignment="1">
      <alignment horizontal="center" vertical="center" wrapText="1"/>
    </xf>
    <xf numFmtId="0" fontId="21" fillId="0" borderId="2" xfId="5" applyFont="1" applyBorder="1" applyAlignment="1">
      <alignment horizontal="center" vertical="center" wrapText="1"/>
    </xf>
    <xf numFmtId="0" fontId="19" fillId="0" borderId="1" xfId="5" applyFont="1" applyBorder="1" applyAlignment="1">
      <alignment horizontal="center" vertical="center"/>
    </xf>
    <xf numFmtId="0" fontId="19" fillId="0" borderId="41" xfId="5" applyFont="1" applyBorder="1" applyAlignment="1">
      <alignment horizontal="center" vertical="center" wrapText="1"/>
    </xf>
    <xf numFmtId="49" fontId="20" fillId="0" borderId="27" xfId="5" applyNumberFormat="1" applyFont="1" applyBorder="1" applyAlignment="1">
      <alignment horizontal="left"/>
    </xf>
    <xf numFmtId="37" fontId="19" fillId="0" borderId="29" xfId="5" applyNumberFormat="1" applyFont="1" applyBorder="1" applyAlignment="1">
      <alignment horizontal="right"/>
    </xf>
    <xf numFmtId="37" fontId="19" fillId="0" borderId="30" xfId="5" applyNumberFormat="1" applyFont="1" applyBorder="1" applyAlignment="1">
      <alignment horizontal="right"/>
    </xf>
    <xf numFmtId="37" fontId="19" fillId="0" borderId="29" xfId="5" applyNumberFormat="1" applyFont="1" applyBorder="1" applyAlignment="1">
      <alignment horizontal="left"/>
    </xf>
    <xf numFmtId="49" fontId="20" fillId="0" borderId="3" xfId="5" applyNumberFormat="1" applyFont="1" applyBorder="1" applyAlignment="1">
      <alignment horizontal="left"/>
    </xf>
    <xf numFmtId="37" fontId="19" fillId="0" borderId="1" xfId="5" applyNumberFormat="1" applyFont="1" applyBorder="1" applyAlignment="1">
      <alignment horizontal="right"/>
    </xf>
    <xf numFmtId="37" fontId="19" fillId="0" borderId="1" xfId="5" applyNumberFormat="1" applyFont="1" applyBorder="1" applyAlignment="1">
      <alignment horizontal="left"/>
    </xf>
    <xf numFmtId="49" fontId="19" fillId="0" borderId="3" xfId="5" applyNumberFormat="1" applyFont="1" applyBorder="1" applyAlignment="1">
      <alignment horizontal="left"/>
    </xf>
    <xf numFmtId="37" fontId="19" fillId="0" borderId="1" xfId="5" quotePrefix="1" applyNumberFormat="1" applyFont="1" applyBorder="1" applyAlignment="1">
      <alignment horizontal="left"/>
    </xf>
    <xf numFmtId="49" fontId="20" fillId="0" borderId="42" xfId="5" applyNumberFormat="1" applyFont="1" applyBorder="1" applyAlignment="1">
      <alignment horizontal="left"/>
    </xf>
    <xf numFmtId="37" fontId="19" fillId="0" borderId="41" xfId="5" applyNumberFormat="1" applyFont="1" applyBorder="1" applyAlignment="1">
      <alignment horizontal="right"/>
    </xf>
    <xf numFmtId="37" fontId="19" fillId="0" borderId="40" xfId="5" applyNumberFormat="1" applyFont="1" applyBorder="1" applyAlignment="1">
      <alignment horizontal="right"/>
    </xf>
    <xf numFmtId="37" fontId="19" fillId="0" borderId="41" xfId="5" applyNumberFormat="1" applyFont="1" applyBorder="1" applyAlignment="1">
      <alignment horizontal="left"/>
    </xf>
    <xf numFmtId="0" fontId="19" fillId="0" borderId="29" xfId="5" applyFont="1" applyBorder="1" applyAlignment="1">
      <alignment horizontal="left"/>
    </xf>
    <xf numFmtId="0" fontId="19" fillId="0" borderId="42" xfId="5" applyFont="1" applyBorder="1" applyAlignment="1">
      <alignment horizontal="center" vertical="center" wrapText="1"/>
    </xf>
    <xf numFmtId="37" fontId="19" fillId="0" borderId="27" xfId="5" applyNumberFormat="1" applyFont="1" applyBorder="1" applyAlignment="1">
      <alignment horizontal="right"/>
    </xf>
    <xf numFmtId="37" fontId="19" fillId="0" borderId="3" xfId="5" applyNumberFormat="1" applyFont="1" applyBorder="1" applyAlignment="1">
      <alignment horizontal="right"/>
    </xf>
    <xf numFmtId="37" fontId="19" fillId="0" borderId="42" xfId="5" applyNumberFormat="1" applyFont="1" applyBorder="1" applyAlignment="1">
      <alignment horizontal="right"/>
    </xf>
    <xf numFmtId="38" fontId="19" fillId="0" borderId="41" xfId="2" applyFont="1" applyFill="1" applyBorder="1" applyAlignment="1">
      <alignment horizontal="center" vertical="center" wrapText="1"/>
    </xf>
    <xf numFmtId="37" fontId="19" fillId="0" borderId="41" xfId="2" applyNumberFormat="1" applyFont="1" applyFill="1" applyBorder="1" applyAlignment="1">
      <alignment horizontal="right"/>
    </xf>
    <xf numFmtId="37" fontId="19" fillId="0" borderId="40" xfId="2" applyNumberFormat="1" applyFont="1" applyFill="1" applyBorder="1" applyAlignment="1">
      <alignment horizontal="right"/>
    </xf>
    <xf numFmtId="37" fontId="19" fillId="0" borderId="41" xfId="2" applyNumberFormat="1" applyFont="1" applyFill="1" applyBorder="1" applyAlignment="1">
      <alignment horizontal="left"/>
    </xf>
    <xf numFmtId="38" fontId="19" fillId="0" borderId="29" xfId="2" applyFont="1" applyFill="1" applyBorder="1" applyAlignment="1">
      <alignment horizontal="left"/>
    </xf>
    <xf numFmtId="38" fontId="19" fillId="0" borderId="42" xfId="2" applyFont="1" applyFill="1" applyBorder="1" applyAlignment="1">
      <alignment horizontal="center" vertical="center" wrapText="1"/>
    </xf>
    <xf numFmtId="38" fontId="19" fillId="0" borderId="28" xfId="2" applyFont="1" applyFill="1" applyBorder="1" applyAlignment="1">
      <alignment horizontal="left" shrinkToFit="1"/>
    </xf>
    <xf numFmtId="38" fontId="19" fillId="0" borderId="28" xfId="2" applyFont="1" applyFill="1" applyBorder="1" applyAlignment="1">
      <alignment horizontal="center" vertical="center" wrapText="1" shrinkToFit="1"/>
    </xf>
    <xf numFmtId="38" fontId="62" fillId="0" borderId="28" xfId="2" applyFont="1" applyFill="1" applyBorder="1" applyAlignment="1">
      <alignment horizontal="center" vertical="center" wrapText="1"/>
    </xf>
    <xf numFmtId="37" fontId="19" fillId="0" borderId="42" xfId="2" applyNumberFormat="1" applyFont="1" applyFill="1" applyBorder="1" applyAlignment="1">
      <alignment horizontal="right"/>
    </xf>
    <xf numFmtId="0" fontId="15" fillId="0" borderId="0" xfId="5" applyFont="1" applyAlignment="1">
      <alignment vertical="center"/>
    </xf>
    <xf numFmtId="0" fontId="16" fillId="0" borderId="0" xfId="5" applyFont="1" applyAlignment="1">
      <alignment vertical="center"/>
    </xf>
    <xf numFmtId="0" fontId="36" fillId="0" borderId="0" xfId="5" applyFont="1" applyAlignment="1">
      <alignment vertical="center"/>
    </xf>
    <xf numFmtId="0" fontId="17" fillId="0" borderId="0" xfId="5" applyFont="1" applyAlignment="1">
      <alignment vertical="center"/>
    </xf>
    <xf numFmtId="0" fontId="19" fillId="0" borderId="27" xfId="5" applyFont="1" applyBorder="1" applyAlignment="1">
      <alignment vertical="center"/>
    </xf>
    <xf numFmtId="0" fontId="19" fillId="0" borderId="28" xfId="5" applyFont="1" applyBorder="1" applyAlignment="1">
      <alignment vertical="center"/>
    </xf>
    <xf numFmtId="0" fontId="19" fillId="0" borderId="29" xfId="5" applyFont="1" applyBorder="1" applyAlignment="1">
      <alignment vertical="center"/>
    </xf>
    <xf numFmtId="0" fontId="19" fillId="0" borderId="30" xfId="5" applyFont="1" applyBorder="1" applyAlignment="1">
      <alignment vertical="center"/>
    </xf>
    <xf numFmtId="0" fontId="19" fillId="0" borderId="27" xfId="5" applyFont="1" applyBorder="1" applyAlignment="1">
      <alignment horizontal="center" vertical="center" wrapText="1"/>
    </xf>
    <xf numFmtId="0" fontId="19" fillId="0" borderId="30" xfId="5" applyFont="1" applyBorder="1" applyAlignment="1">
      <alignment horizontal="center" vertical="center" wrapText="1"/>
    </xf>
    <xf numFmtId="37" fontId="19" fillId="0" borderId="29" xfId="5" applyNumberFormat="1" applyFont="1" applyBorder="1" applyAlignment="1">
      <alignment horizontal="right" vertical="center"/>
    </xf>
    <xf numFmtId="37" fontId="19" fillId="0" borderId="30" xfId="5" applyNumberFormat="1" applyFont="1" applyBorder="1" applyAlignment="1">
      <alignment horizontal="right" vertical="center"/>
    </xf>
    <xf numFmtId="37" fontId="19" fillId="0" borderId="29" xfId="5" applyNumberFormat="1" applyFont="1" applyBorder="1" applyAlignment="1">
      <alignment horizontal="left" vertical="center"/>
    </xf>
    <xf numFmtId="37" fontId="19" fillId="0" borderId="0" xfId="5" applyNumberFormat="1" applyFont="1" applyAlignment="1">
      <alignment horizontal="right" vertical="center"/>
    </xf>
    <xf numFmtId="37" fontId="19" fillId="0" borderId="1" xfId="5" applyNumberFormat="1" applyFont="1" applyBorder="1" applyAlignment="1">
      <alignment horizontal="right" vertical="center"/>
    </xf>
    <xf numFmtId="37" fontId="19" fillId="0" borderId="1" xfId="5" applyNumberFormat="1" applyFont="1" applyBorder="1" applyAlignment="1">
      <alignment horizontal="left" vertical="center"/>
    </xf>
    <xf numFmtId="37" fontId="19" fillId="0" borderId="1" xfId="5" quotePrefix="1" applyNumberFormat="1" applyFont="1" applyBorder="1" applyAlignment="1">
      <alignment horizontal="left" vertical="center"/>
    </xf>
    <xf numFmtId="37" fontId="19" fillId="0" borderId="41" xfId="5" applyNumberFormat="1" applyFont="1" applyBorder="1" applyAlignment="1">
      <alignment horizontal="right" vertical="center"/>
    </xf>
    <xf numFmtId="37" fontId="19" fillId="0" borderId="40" xfId="5" applyNumberFormat="1" applyFont="1" applyBorder="1" applyAlignment="1">
      <alignment horizontal="right" vertical="center"/>
    </xf>
    <xf numFmtId="37" fontId="19" fillId="0" borderId="41" xfId="5" applyNumberFormat="1" applyFont="1" applyBorder="1" applyAlignment="1">
      <alignment horizontal="left" vertical="center"/>
    </xf>
    <xf numFmtId="0" fontId="19" fillId="0" borderId="28" xfId="5" applyFont="1" applyBorder="1" applyAlignment="1">
      <alignment horizontal="center" vertical="center" shrinkToFit="1"/>
    </xf>
    <xf numFmtId="0" fontId="21" fillId="0" borderId="28" xfId="5" applyFont="1" applyBorder="1" applyAlignment="1">
      <alignment horizontal="center" vertical="center" wrapText="1"/>
    </xf>
    <xf numFmtId="0" fontId="62" fillId="0" borderId="28" xfId="5" applyFont="1" applyBorder="1" applyAlignment="1">
      <alignment horizontal="center" vertical="center" wrapText="1"/>
    </xf>
    <xf numFmtId="0" fontId="19" fillId="0" borderId="29" xfId="5" applyFont="1" applyBorder="1" applyAlignment="1">
      <alignment horizontal="left" vertical="center"/>
    </xf>
    <xf numFmtId="0" fontId="19" fillId="0" borderId="28" xfId="5" applyFont="1" applyBorder="1" applyAlignment="1">
      <alignment horizontal="left" vertical="center" shrinkToFit="1"/>
    </xf>
    <xf numFmtId="37" fontId="19" fillId="0" borderId="27" xfId="5" applyNumberFormat="1" applyFont="1" applyBorder="1" applyAlignment="1">
      <alignment horizontal="right" vertical="center"/>
    </xf>
    <xf numFmtId="37" fontId="19" fillId="0" borderId="3" xfId="5" applyNumberFormat="1" applyFont="1" applyBorder="1" applyAlignment="1">
      <alignment horizontal="right" vertical="center"/>
    </xf>
    <xf numFmtId="37" fontId="19" fillId="0" borderId="42" xfId="5" applyNumberFormat="1" applyFont="1" applyBorder="1" applyAlignment="1">
      <alignment horizontal="right" vertical="center"/>
    </xf>
    <xf numFmtId="0" fontId="11" fillId="0" borderId="0" xfId="5" applyAlignment="1">
      <alignment vertical="center"/>
    </xf>
    <xf numFmtId="0" fontId="45" fillId="0" borderId="0" xfId="5" applyFont="1" applyAlignment="1">
      <alignment vertical="center"/>
    </xf>
    <xf numFmtId="0" fontId="46" fillId="0" borderId="0" xfId="5" applyFont="1" applyAlignment="1">
      <alignment vertical="center"/>
    </xf>
    <xf numFmtId="0" fontId="71" fillId="0" borderId="0" xfId="5" applyFont="1" applyAlignment="1">
      <alignment vertical="center"/>
    </xf>
    <xf numFmtId="0" fontId="44" fillId="0" borderId="0" xfId="5" applyFont="1" applyAlignment="1">
      <alignment vertical="center"/>
    </xf>
    <xf numFmtId="0" fontId="16" fillId="0" borderId="40" xfId="5" applyFont="1" applyBorder="1" applyAlignment="1">
      <alignment horizontal="left" vertical="center" indent="1"/>
    </xf>
    <xf numFmtId="0" fontId="16" fillId="0" borderId="40" xfId="5" applyFont="1" applyBorder="1" applyAlignment="1">
      <alignment horizontal="left" vertical="center"/>
    </xf>
    <xf numFmtId="0" fontId="16" fillId="0" borderId="40" xfId="5" applyFont="1" applyBorder="1" applyAlignment="1">
      <alignment vertical="center"/>
    </xf>
    <xf numFmtId="0" fontId="19" fillId="0" borderId="40" xfId="5" applyFont="1" applyBorder="1" applyAlignment="1">
      <alignment horizontal="right" vertical="center"/>
    </xf>
    <xf numFmtId="0" fontId="19" fillId="0" borderId="0" xfId="5" applyFont="1" applyAlignment="1">
      <alignment horizontal="right" vertical="center"/>
    </xf>
    <xf numFmtId="0" fontId="19" fillId="0" borderId="1" xfId="5" applyFont="1" applyBorder="1" applyAlignment="1">
      <alignment horizontal="centerContinuous" vertical="center"/>
    </xf>
    <xf numFmtId="0" fontId="19" fillId="0" borderId="3" xfId="5" applyFont="1" applyBorder="1" applyAlignment="1">
      <alignment horizontal="center" vertical="center"/>
    </xf>
    <xf numFmtId="0" fontId="19" fillId="0" borderId="28" xfId="5" applyFont="1" applyBorder="1" applyAlignment="1">
      <alignment horizontal="centerContinuous" vertical="center"/>
    </xf>
    <xf numFmtId="0" fontId="19" fillId="0" borderId="27" xfId="5" applyFont="1" applyBorder="1" applyAlignment="1">
      <alignment horizontal="left" vertical="center"/>
    </xf>
    <xf numFmtId="0" fontId="19" fillId="0" borderId="30" xfId="5" applyFont="1" applyBorder="1" applyAlignment="1">
      <alignment horizontal="centerContinuous" vertical="center"/>
    </xf>
    <xf numFmtId="0" fontId="19" fillId="0" borderId="27" xfId="5" applyFont="1" applyBorder="1" applyAlignment="1">
      <alignment horizontal="centerContinuous" vertical="center"/>
    </xf>
    <xf numFmtId="0" fontId="19" fillId="0" borderId="2" xfId="5" applyFont="1" applyBorder="1" applyAlignment="1">
      <alignment horizontal="centerContinuous" vertical="center"/>
    </xf>
    <xf numFmtId="0" fontId="19" fillId="0" borderId="40" xfId="5" applyFont="1" applyBorder="1" applyAlignment="1">
      <alignment horizontal="center" vertical="center"/>
    </xf>
    <xf numFmtId="0" fontId="19" fillId="0" borderId="42" xfId="5" applyFont="1" applyBorder="1" applyAlignment="1">
      <alignment horizontal="left" vertical="center"/>
    </xf>
    <xf numFmtId="0" fontId="19" fillId="0" borderId="40" xfId="5" applyFont="1" applyBorder="1" applyAlignment="1">
      <alignment horizontal="left" vertical="center"/>
    </xf>
    <xf numFmtId="49" fontId="19" fillId="0" borderId="40" xfId="14" applyNumberFormat="1" applyFont="1" applyBorder="1" applyAlignment="1">
      <alignment horizontal="center" vertical="center"/>
    </xf>
    <xf numFmtId="0" fontId="19" fillId="0" borderId="2" xfId="5" applyFont="1" applyBorder="1" applyAlignment="1">
      <alignment horizontal="center" vertical="center"/>
    </xf>
    <xf numFmtId="0" fontId="19" fillId="0" borderId="28" xfId="5" applyFont="1" applyBorder="1" applyAlignment="1">
      <alignment horizontal="center" vertical="center"/>
    </xf>
    <xf numFmtId="0" fontId="19" fillId="0" borderId="30" xfId="5" applyFont="1" applyBorder="1" applyAlignment="1">
      <alignment horizontal="left" vertical="center"/>
    </xf>
    <xf numFmtId="0" fontId="19" fillId="0" borderId="0" xfId="5" applyFont="1" applyAlignment="1">
      <alignment horizontal="left" vertical="center"/>
    </xf>
    <xf numFmtId="0" fontId="19" fillId="0" borderId="3" xfId="5" applyFont="1" applyBorder="1" applyAlignment="1">
      <alignment horizontal="right" vertical="center"/>
    </xf>
    <xf numFmtId="177" fontId="19" fillId="0" borderId="1" xfId="14" applyNumberFormat="1" applyFont="1" applyBorder="1" applyAlignment="1">
      <alignment horizontal="right" vertical="center"/>
    </xf>
    <xf numFmtId="177" fontId="19" fillId="0" borderId="0" xfId="14" applyNumberFormat="1" applyFont="1" applyAlignment="1">
      <alignment horizontal="right" vertical="center"/>
    </xf>
    <xf numFmtId="184" fontId="19" fillId="0" borderId="1" xfId="5" applyNumberFormat="1" applyFont="1" applyBorder="1" applyAlignment="1">
      <alignment horizontal="left" vertical="center"/>
    </xf>
    <xf numFmtId="49" fontId="19" fillId="0" borderId="0" xfId="5" applyNumberFormat="1" applyFont="1" applyAlignment="1">
      <alignment horizontal="left" vertical="center"/>
    </xf>
    <xf numFmtId="0" fontId="21" fillId="0" borderId="0" xfId="5" applyFont="1" applyAlignment="1">
      <alignment vertical="center"/>
    </xf>
    <xf numFmtId="0" fontId="19" fillId="0" borderId="3" xfId="5" applyFont="1" applyBorder="1" applyAlignment="1">
      <alignment vertical="center"/>
    </xf>
    <xf numFmtId="0" fontId="19" fillId="0" borderId="1" xfId="5" applyFont="1" applyBorder="1" applyAlignment="1">
      <alignment horizontal="left" vertical="center"/>
    </xf>
    <xf numFmtId="0" fontId="19" fillId="0" borderId="0" xfId="5" applyFont="1" applyAlignment="1">
      <alignment horizontal="distributed" vertical="center"/>
    </xf>
    <xf numFmtId="0" fontId="19" fillId="0" borderId="3" xfId="5" applyFont="1" applyBorder="1" applyAlignment="1">
      <alignment horizontal="distributed" vertical="center"/>
    </xf>
    <xf numFmtId="183" fontId="19" fillId="0" borderId="1" xfId="5" applyNumberFormat="1" applyFont="1" applyBorder="1" applyAlignment="1">
      <alignment horizontal="left" vertical="center"/>
    </xf>
    <xf numFmtId="177" fontId="19" fillId="0" borderId="0" xfId="5" applyNumberFormat="1" applyFont="1" applyAlignment="1">
      <alignment horizontal="right" vertical="center"/>
    </xf>
    <xf numFmtId="179" fontId="19" fillId="0" borderId="1" xfId="5" applyNumberFormat="1" applyFont="1" applyBorder="1" applyAlignment="1">
      <alignment horizontal="left" vertical="center"/>
    </xf>
    <xf numFmtId="182" fontId="19" fillId="0" borderId="1" xfId="5" applyNumberFormat="1" applyFont="1" applyBorder="1" applyAlignment="1">
      <alignment horizontal="left" vertical="center"/>
    </xf>
    <xf numFmtId="181" fontId="19" fillId="0" borderId="1" xfId="5" applyNumberFormat="1" applyFont="1" applyBorder="1" applyAlignment="1">
      <alignment horizontal="left" vertical="center"/>
    </xf>
    <xf numFmtId="49" fontId="65" fillId="0" borderId="0" xfId="5" applyNumberFormat="1" applyFont="1" applyAlignment="1">
      <alignment horizontal="left" vertical="center"/>
    </xf>
    <xf numFmtId="180" fontId="19" fillId="0" borderId="1" xfId="5" applyNumberFormat="1" applyFont="1" applyBorder="1" applyAlignment="1">
      <alignment horizontal="left" vertical="center"/>
    </xf>
    <xf numFmtId="49" fontId="19" fillId="0" borderId="3" xfId="5" applyNumberFormat="1" applyFont="1" applyBorder="1" applyAlignment="1">
      <alignment horizontal="right" vertical="center"/>
    </xf>
    <xf numFmtId="178" fontId="19" fillId="0" borderId="1" xfId="5" applyNumberFormat="1" applyFont="1" applyBorder="1" applyAlignment="1">
      <alignment horizontal="left" vertical="center"/>
    </xf>
    <xf numFmtId="176" fontId="19" fillId="0" borderId="1" xfId="5" applyNumberFormat="1" applyFont="1" applyBorder="1" applyAlignment="1">
      <alignment horizontal="left" vertical="center"/>
    </xf>
    <xf numFmtId="177" fontId="19" fillId="0" borderId="3" xfId="14" applyNumberFormat="1" applyFont="1" applyBorder="1" applyAlignment="1">
      <alignment horizontal="right" vertical="center"/>
    </xf>
    <xf numFmtId="49" fontId="19" fillId="0" borderId="40" xfId="5" applyNumberFormat="1" applyFont="1" applyBorder="1" applyAlignment="1">
      <alignment horizontal="right" vertical="center"/>
    </xf>
    <xf numFmtId="49" fontId="19" fillId="0" borderId="40" xfId="5" applyNumberFormat="1" applyFont="1" applyBorder="1" applyAlignment="1">
      <alignment horizontal="left" vertical="center"/>
    </xf>
    <xf numFmtId="49" fontId="19" fillId="0" borderId="42" xfId="5" applyNumberFormat="1" applyFont="1" applyBorder="1" applyAlignment="1">
      <alignment horizontal="right" vertical="center"/>
    </xf>
    <xf numFmtId="177" fontId="19" fillId="0" borderId="41" xfId="14" applyNumberFormat="1" applyFont="1" applyBorder="1" applyAlignment="1">
      <alignment horizontal="right" vertical="center"/>
    </xf>
    <xf numFmtId="177" fontId="19" fillId="0" borderId="40" xfId="14" applyNumberFormat="1" applyFont="1" applyBorder="1" applyAlignment="1">
      <alignment horizontal="right" vertical="center"/>
    </xf>
    <xf numFmtId="176" fontId="19" fillId="0" borderId="41" xfId="5" applyNumberFormat="1" applyFont="1" applyBorder="1" applyAlignment="1">
      <alignment horizontal="left" vertical="center"/>
    </xf>
    <xf numFmtId="49" fontId="19" fillId="0" borderId="0" xfId="5" applyNumberFormat="1" applyFont="1" applyAlignment="1">
      <alignment horizontal="right" vertical="center"/>
    </xf>
    <xf numFmtId="176" fontId="19" fillId="0" borderId="0" xfId="5" applyNumberFormat="1" applyFont="1" applyAlignment="1">
      <alignment horizontal="left" vertical="center"/>
    </xf>
    <xf numFmtId="49" fontId="73" fillId="0" borderId="0" xfId="5" applyNumberFormat="1" applyFont="1" applyAlignment="1">
      <alignment horizontal="right" vertical="center"/>
    </xf>
    <xf numFmtId="185" fontId="73" fillId="0" borderId="0" xfId="14" applyNumberFormat="1" applyFont="1" applyAlignment="1">
      <alignment horizontal="right" vertical="center"/>
    </xf>
    <xf numFmtId="0" fontId="73" fillId="0" borderId="0" xfId="5" applyFont="1" applyAlignment="1">
      <alignment vertical="center"/>
    </xf>
    <xf numFmtId="0" fontId="44" fillId="0" borderId="40" xfId="5" applyFont="1" applyBorder="1" applyAlignment="1">
      <alignment horizontal="left" vertical="center"/>
    </xf>
    <xf numFmtId="0" fontId="44" fillId="0" borderId="40" xfId="5" applyFont="1" applyBorder="1" applyAlignment="1">
      <alignment vertical="center"/>
    </xf>
    <xf numFmtId="0" fontId="19" fillId="0" borderId="30" xfId="5" applyFont="1" applyBorder="1" applyAlignment="1">
      <alignment vertical="center" wrapText="1"/>
    </xf>
    <xf numFmtId="0" fontId="11" fillId="0" borderId="30" xfId="5" applyBorder="1" applyAlignment="1">
      <alignment vertical="center" wrapText="1"/>
    </xf>
    <xf numFmtId="0" fontId="19" fillId="0" borderId="40" xfId="5" applyFont="1" applyBorder="1" applyAlignment="1">
      <alignment vertical="center"/>
    </xf>
    <xf numFmtId="0" fontId="19" fillId="0" borderId="42" xfId="5" applyFont="1" applyBorder="1" applyAlignment="1">
      <alignment vertical="center"/>
    </xf>
    <xf numFmtId="0" fontId="11" fillId="0" borderId="0" xfId="5" applyAlignment="1">
      <alignment vertical="center" wrapText="1"/>
    </xf>
    <xf numFmtId="0" fontId="11" fillId="0" borderId="3" xfId="5" applyBorder="1" applyAlignment="1">
      <alignment vertical="center" wrapText="1"/>
    </xf>
    <xf numFmtId="0" fontId="19" fillId="0" borderId="4" xfId="5" applyFont="1" applyBorder="1" applyAlignment="1">
      <alignment horizontal="center" vertical="center"/>
    </xf>
    <xf numFmtId="177" fontId="19" fillId="0" borderId="1" xfId="5" applyNumberFormat="1" applyFont="1" applyBorder="1" applyAlignment="1">
      <alignment horizontal="right" vertical="center"/>
    </xf>
    <xf numFmtId="177" fontId="19" fillId="0" borderId="3" xfId="5" applyNumberFormat="1" applyFont="1" applyBorder="1" applyAlignment="1">
      <alignment horizontal="right" vertical="center"/>
    </xf>
    <xf numFmtId="177" fontId="19" fillId="0" borderId="41" xfId="5" applyNumberFormat="1" applyFont="1" applyBorder="1" applyAlignment="1">
      <alignment horizontal="right" vertical="center"/>
    </xf>
    <xf numFmtId="177" fontId="19" fillId="0" borderId="40" xfId="5" applyNumberFormat="1" applyFont="1" applyBorder="1" applyAlignment="1">
      <alignment horizontal="right" vertical="center"/>
    </xf>
    <xf numFmtId="177" fontId="19" fillId="0" borderId="42" xfId="5" applyNumberFormat="1" applyFont="1" applyBorder="1" applyAlignment="1">
      <alignment horizontal="right" vertical="center"/>
    </xf>
    <xf numFmtId="0" fontId="21" fillId="0" borderId="30" xfId="5" applyFont="1" applyBorder="1" applyAlignment="1">
      <alignment vertical="center"/>
    </xf>
    <xf numFmtId="0" fontId="48" fillId="0" borderId="0" xfId="5" applyFont="1" applyAlignment="1">
      <alignment vertical="center"/>
    </xf>
    <xf numFmtId="0" fontId="16" fillId="0" borderId="0" xfId="5" applyFont="1" applyAlignment="1">
      <alignment horizontal="left" vertical="center"/>
    </xf>
    <xf numFmtId="22" fontId="16" fillId="0" borderId="0" xfId="5" applyNumberFormat="1" applyFont="1" applyAlignment="1">
      <alignment vertical="center"/>
    </xf>
    <xf numFmtId="0" fontId="74" fillId="0" borderId="0" xfId="5" applyFont="1" applyAlignment="1">
      <alignment horizontal="left" vertical="center"/>
    </xf>
    <xf numFmtId="0" fontId="74" fillId="0" borderId="0" xfId="5" applyFont="1" applyAlignment="1">
      <alignment vertical="center"/>
    </xf>
    <xf numFmtId="0" fontId="49" fillId="0" borderId="0" xfId="5" applyFont="1" applyAlignment="1">
      <alignment horizontal="left" vertical="center"/>
    </xf>
    <xf numFmtId="0" fontId="49" fillId="0" borderId="0" xfId="5" applyFont="1" applyAlignment="1">
      <alignment vertical="center"/>
    </xf>
    <xf numFmtId="22" fontId="16" fillId="0" borderId="40" xfId="5" applyNumberFormat="1" applyFont="1" applyBorder="1" applyAlignment="1">
      <alignment vertical="center"/>
    </xf>
    <xf numFmtId="0" fontId="11" fillId="0" borderId="40" xfId="5" applyBorder="1" applyAlignment="1">
      <alignment vertical="center"/>
    </xf>
    <xf numFmtId="0" fontId="11" fillId="0" borderId="0" xfId="5" applyAlignment="1">
      <alignment horizontal="left" vertical="center"/>
    </xf>
    <xf numFmtId="37" fontId="19" fillId="0" borderId="0" xfId="15" applyFont="1" applyAlignment="1">
      <alignment vertical="center"/>
    </xf>
    <xf numFmtId="38" fontId="19" fillId="0" borderId="0" xfId="15" applyNumberFormat="1" applyFont="1" applyAlignment="1">
      <alignment vertical="center" wrapText="1"/>
    </xf>
    <xf numFmtId="38" fontId="19" fillId="0" borderId="30" xfId="15" applyNumberFormat="1" applyFont="1" applyBorder="1" applyAlignment="1">
      <alignment vertical="center" wrapText="1"/>
    </xf>
    <xf numFmtId="38" fontId="19" fillId="0" borderId="11" xfId="15" applyNumberFormat="1" applyFont="1" applyBorder="1" applyAlignment="1">
      <alignment vertical="center" wrapText="1"/>
    </xf>
    <xf numFmtId="38" fontId="19" fillId="0" borderId="10" xfId="15" applyNumberFormat="1" applyFont="1" applyBorder="1" applyAlignment="1">
      <alignment vertical="center" wrapText="1"/>
    </xf>
    <xf numFmtId="38" fontId="19" fillId="0" borderId="9" xfId="15" applyNumberFormat="1" applyFont="1" applyBorder="1" applyAlignment="1">
      <alignment vertical="center" wrapText="1"/>
    </xf>
    <xf numFmtId="38" fontId="19" fillId="0" borderId="7" xfId="15" applyNumberFormat="1" applyFont="1" applyBorder="1" applyAlignment="1">
      <alignment vertical="center" wrapText="1"/>
    </xf>
    <xf numFmtId="38" fontId="19" fillId="0" borderId="0" xfId="15" applyNumberFormat="1" applyFont="1" applyAlignment="1">
      <alignment horizontal="left" vertical="center"/>
    </xf>
    <xf numFmtId="0" fontId="19" fillId="0" borderId="8" xfId="5" applyFont="1" applyBorder="1" applyAlignment="1">
      <alignment horizontal="left" vertical="center"/>
    </xf>
    <xf numFmtId="0" fontId="47" fillId="0" borderId="0" xfId="5" applyFont="1" applyAlignment="1">
      <alignment vertical="center"/>
    </xf>
    <xf numFmtId="37" fontId="19" fillId="0" borderId="0" xfId="15" applyFont="1" applyAlignment="1">
      <alignment horizontal="center" vertical="center"/>
    </xf>
    <xf numFmtId="38" fontId="19" fillId="0" borderId="0" xfId="15" applyNumberFormat="1" applyFont="1" applyAlignment="1">
      <alignment horizontal="center" vertical="center" wrapText="1"/>
    </xf>
    <xf numFmtId="38" fontId="19" fillId="0" borderId="7" xfId="15" applyNumberFormat="1" applyFont="1" applyBorder="1" applyAlignment="1">
      <alignment horizontal="center" vertical="center" wrapText="1"/>
    </xf>
    <xf numFmtId="38" fontId="19" fillId="0" borderId="32" xfId="15" applyNumberFormat="1" applyFont="1" applyBorder="1" applyAlignment="1">
      <alignment horizontal="center" vertical="center" wrapText="1"/>
    </xf>
    <xf numFmtId="38" fontId="19" fillId="0" borderId="33" xfId="15" applyNumberFormat="1" applyFont="1" applyBorder="1" applyAlignment="1">
      <alignment horizontal="center" vertical="center" wrapText="1"/>
    </xf>
    <xf numFmtId="38" fontId="19" fillId="0" borderId="9" xfId="15" applyNumberFormat="1" applyFont="1" applyBorder="1" applyAlignment="1">
      <alignment horizontal="center" vertical="center" wrapText="1"/>
    </xf>
    <xf numFmtId="38" fontId="19" fillId="0" borderId="7" xfId="15" applyNumberFormat="1" applyFont="1" applyBorder="1" applyAlignment="1">
      <alignment horizontal="left" vertical="center"/>
    </xf>
    <xf numFmtId="0" fontId="19" fillId="0" borderId="32" xfId="5" applyFont="1" applyBorder="1" applyAlignment="1">
      <alignment vertical="center"/>
    </xf>
    <xf numFmtId="0" fontId="19" fillId="0" borderId="33" xfId="5" applyFont="1" applyBorder="1" applyAlignment="1">
      <alignment vertical="center"/>
    </xf>
    <xf numFmtId="38" fontId="19" fillId="0" borderId="47" xfId="15" applyNumberFormat="1" applyFont="1" applyBorder="1" applyAlignment="1">
      <alignment vertical="center" wrapText="1"/>
    </xf>
    <xf numFmtId="38" fontId="19" fillId="0" borderId="34" xfId="15" applyNumberFormat="1" applyFont="1" applyBorder="1" applyAlignment="1">
      <alignment horizontal="center" vertical="center" wrapText="1"/>
    </xf>
    <xf numFmtId="38" fontId="19" fillId="0" borderId="40" xfId="15" applyNumberFormat="1" applyFont="1" applyBorder="1" applyAlignment="1">
      <alignment horizontal="center" vertical="center" wrapText="1"/>
    </xf>
    <xf numFmtId="38" fontId="19" fillId="0" borderId="24" xfId="15" applyNumberFormat="1" applyFont="1" applyBorder="1" applyAlignment="1">
      <alignment horizontal="center" vertical="center" wrapText="1"/>
    </xf>
    <xf numFmtId="38" fontId="19" fillId="0" borderId="36" xfId="15" applyNumberFormat="1" applyFont="1" applyBorder="1" applyAlignment="1">
      <alignment horizontal="center" vertical="center" wrapText="1"/>
    </xf>
    <xf numFmtId="38" fontId="19" fillId="0" borderId="37" xfId="15" applyNumberFormat="1" applyFont="1" applyBorder="1" applyAlignment="1">
      <alignment horizontal="center" vertical="center" wrapText="1"/>
    </xf>
    <xf numFmtId="38" fontId="19" fillId="0" borderId="38" xfId="15" applyNumberFormat="1" applyFont="1" applyBorder="1" applyAlignment="1">
      <alignment horizontal="center" vertical="center" wrapText="1"/>
    </xf>
    <xf numFmtId="37" fontId="19" fillId="0" borderId="0" xfId="15" applyFont="1" applyAlignment="1">
      <alignment horizontal="right" vertical="center"/>
    </xf>
    <xf numFmtId="38" fontId="19" fillId="0" borderId="29" xfId="2" applyFont="1" applyFill="1" applyBorder="1" applyAlignment="1" applyProtection="1">
      <alignment horizontal="right" vertical="center" wrapText="1"/>
    </xf>
    <xf numFmtId="38" fontId="38" fillId="0" borderId="0" xfId="15" applyNumberFormat="1" applyFont="1" applyAlignment="1">
      <alignment horizontal="left" vertical="center" wrapText="1"/>
    </xf>
    <xf numFmtId="38" fontId="38" fillId="0" borderId="1" xfId="2" applyFont="1" applyFill="1" applyBorder="1" applyAlignment="1" applyProtection="1">
      <alignment horizontal="right" vertical="center" wrapText="1"/>
    </xf>
    <xf numFmtId="0" fontId="38" fillId="0" borderId="0" xfId="5" applyFont="1" applyAlignment="1">
      <alignment vertical="center"/>
    </xf>
    <xf numFmtId="38" fontId="19" fillId="0" borderId="1" xfId="2" applyFont="1" applyFill="1" applyBorder="1" applyAlignment="1" applyProtection="1">
      <alignment horizontal="right" vertical="center" wrapText="1"/>
    </xf>
    <xf numFmtId="38" fontId="19" fillId="0" borderId="0" xfId="15" applyNumberFormat="1" applyFont="1" applyAlignment="1">
      <alignment horizontal="right" vertical="center" wrapText="1"/>
    </xf>
    <xf numFmtId="38" fontId="19" fillId="0" borderId="0" xfId="15" applyNumberFormat="1" applyFont="1" applyAlignment="1">
      <alignment horizontal="left" vertical="center" wrapText="1" indent="1"/>
    </xf>
    <xf numFmtId="38" fontId="38" fillId="0" borderId="0" xfId="15" applyNumberFormat="1" applyFont="1" applyAlignment="1">
      <alignment vertical="center" wrapText="1"/>
    </xf>
    <xf numFmtId="38" fontId="19" fillId="0" borderId="0" xfId="15" applyNumberFormat="1" applyFont="1" applyAlignment="1">
      <alignment horizontal="left" vertical="center" wrapText="1"/>
    </xf>
    <xf numFmtId="38" fontId="19" fillId="0" borderId="0" xfId="15" applyNumberFormat="1" applyFont="1" applyAlignment="1">
      <alignment horizontal="left" vertical="center" indent="1"/>
    </xf>
    <xf numFmtId="38" fontId="19" fillId="0" borderId="0" xfId="15" applyNumberFormat="1" applyFont="1" applyAlignment="1">
      <alignment vertical="center"/>
    </xf>
    <xf numFmtId="38" fontId="19" fillId="0" borderId="40" xfId="15" applyNumberFormat="1" applyFont="1" applyBorder="1" applyAlignment="1">
      <alignment vertical="center" wrapText="1"/>
    </xf>
    <xf numFmtId="37" fontId="19" fillId="0" borderId="0" xfId="15" applyFont="1"/>
    <xf numFmtId="38" fontId="19" fillId="0" borderId="0" xfId="15" applyNumberFormat="1" applyFont="1"/>
    <xf numFmtId="38" fontId="19" fillId="0" borderId="0" xfId="15" applyNumberFormat="1" applyFont="1" applyAlignment="1">
      <alignment wrapText="1"/>
    </xf>
    <xf numFmtId="38" fontId="19" fillId="0" borderId="0" xfId="15" applyNumberFormat="1" applyFont="1" applyAlignment="1">
      <alignment horizontal="left" wrapText="1"/>
    </xf>
    <xf numFmtId="38" fontId="19" fillId="0" borderId="0" xfId="15" quotePrefix="1" applyNumberFormat="1" applyFont="1" applyAlignment="1">
      <alignment wrapText="1"/>
    </xf>
    <xf numFmtId="0" fontId="40" fillId="0" borderId="0" xfId="5" applyFont="1"/>
    <xf numFmtId="0" fontId="11" fillId="0" borderId="0" xfId="5" applyAlignment="1">
      <alignment horizontal="left"/>
    </xf>
    <xf numFmtId="0" fontId="38" fillId="0" borderId="0" xfId="5" applyFont="1" applyAlignment="1">
      <alignment horizontal="left" vertical="center"/>
    </xf>
    <xf numFmtId="22" fontId="38" fillId="0" borderId="40" xfId="5" applyNumberFormat="1" applyFont="1" applyBorder="1" applyAlignment="1">
      <alignment vertical="center"/>
    </xf>
    <xf numFmtId="38" fontId="19" fillId="0" borderId="27" xfId="15" applyNumberFormat="1" applyFont="1" applyBorder="1" applyAlignment="1">
      <alignment vertical="center" wrapText="1"/>
    </xf>
    <xf numFmtId="38" fontId="19" fillId="0" borderId="3" xfId="15" applyNumberFormat="1" applyFont="1" applyBorder="1" applyAlignment="1">
      <alignment horizontal="center" vertical="center" wrapText="1"/>
    </xf>
    <xf numFmtId="38" fontId="19" fillId="0" borderId="1" xfId="15" applyNumberFormat="1" applyFont="1" applyBorder="1" applyAlignment="1">
      <alignment horizontal="center" vertical="center" wrapText="1"/>
    </xf>
    <xf numFmtId="38" fontId="19" fillId="0" borderId="42" xfId="15" applyNumberFormat="1" applyFont="1" applyBorder="1" applyAlignment="1">
      <alignment horizontal="center" vertical="center" wrapText="1"/>
    </xf>
    <xf numFmtId="38" fontId="19" fillId="0" borderId="35" xfId="15" applyNumberFormat="1" applyFont="1" applyBorder="1" applyAlignment="1">
      <alignment horizontal="center" vertical="center" wrapText="1"/>
    </xf>
    <xf numFmtId="38" fontId="19" fillId="0" borderId="3" xfId="15" applyNumberFormat="1" applyFont="1" applyBorder="1" applyAlignment="1">
      <alignment vertical="center" wrapText="1"/>
    </xf>
    <xf numFmtId="38" fontId="38" fillId="0" borderId="3" xfId="15" applyNumberFormat="1" applyFont="1" applyBorder="1" applyAlignment="1">
      <alignment horizontal="left" vertical="center" wrapText="1"/>
    </xf>
    <xf numFmtId="38" fontId="19" fillId="0" borderId="3" xfId="15" applyNumberFormat="1" applyFont="1" applyBorder="1" applyAlignment="1">
      <alignment horizontal="left" vertical="center" wrapText="1" indent="1"/>
    </xf>
    <xf numFmtId="38" fontId="38" fillId="0" borderId="3" xfId="15" applyNumberFormat="1" applyFont="1" applyBorder="1" applyAlignment="1">
      <alignment vertical="center" wrapText="1"/>
    </xf>
    <xf numFmtId="38" fontId="19" fillId="0" borderId="0" xfId="5" applyNumberFormat="1" applyFont="1" applyAlignment="1">
      <alignment vertical="center"/>
    </xf>
    <xf numFmtId="38" fontId="19" fillId="0" borderId="3" xfId="15" applyNumberFormat="1" applyFont="1" applyBorder="1" applyAlignment="1">
      <alignment horizontal="left" vertical="center" indent="1"/>
    </xf>
    <xf numFmtId="38" fontId="19" fillId="0" borderId="3" xfId="15" applyNumberFormat="1" applyFont="1" applyBorder="1" applyAlignment="1">
      <alignment vertical="center"/>
    </xf>
    <xf numFmtId="38" fontId="19" fillId="0" borderId="0" xfId="15" applyNumberFormat="1" applyFont="1" applyAlignment="1">
      <alignment horizontal="right" vertical="center"/>
    </xf>
    <xf numFmtId="3" fontId="19" fillId="0" borderId="0" xfId="15" applyNumberFormat="1" applyFont="1" applyAlignment="1">
      <alignment horizontal="right" vertical="center" wrapText="1"/>
    </xf>
    <xf numFmtId="38" fontId="19" fillId="0" borderId="3" xfId="15" applyNumberFormat="1" applyFont="1" applyBorder="1" applyAlignment="1">
      <alignment horizontal="right" vertical="center"/>
    </xf>
    <xf numFmtId="38" fontId="19" fillId="0" borderId="42" xfId="15" applyNumberFormat="1" applyFont="1" applyBorder="1" applyAlignment="1">
      <alignment vertical="center" wrapText="1"/>
    </xf>
    <xf numFmtId="38" fontId="19" fillId="0" borderId="0" xfId="5" applyNumberFormat="1" applyFont="1"/>
    <xf numFmtId="0" fontId="19" fillId="0" borderId="0" xfId="5" applyFont="1" applyAlignment="1">
      <alignment horizontal="left"/>
    </xf>
    <xf numFmtId="0" fontId="43" fillId="0" borderId="0" xfId="5" applyFont="1"/>
    <xf numFmtId="0" fontId="42" fillId="0" borderId="0" xfId="5" applyFont="1"/>
    <xf numFmtId="0" fontId="44" fillId="0" borderId="0" xfId="5" applyFont="1" applyAlignment="1">
      <alignment horizontal="right"/>
    </xf>
    <xf numFmtId="0" fontId="42" fillId="0" borderId="0" xfId="5" applyFont="1" applyAlignment="1">
      <alignment horizontal="left"/>
    </xf>
    <xf numFmtId="38" fontId="43" fillId="0" borderId="0" xfId="15" applyNumberFormat="1" applyFont="1" applyAlignment="1">
      <alignment horizontal="left"/>
    </xf>
    <xf numFmtId="37" fontId="16" fillId="0" borderId="0" xfId="15" applyFont="1" applyAlignment="1">
      <alignment horizontal="left"/>
    </xf>
    <xf numFmtId="0" fontId="43" fillId="0" borderId="0" xfId="5" applyFont="1" applyAlignment="1">
      <alignment horizontal="left"/>
    </xf>
    <xf numFmtId="38" fontId="43" fillId="0" borderId="0" xfId="15" applyNumberFormat="1" applyFont="1" applyAlignment="1">
      <alignment horizontal="left" wrapText="1"/>
    </xf>
    <xf numFmtId="37" fontId="43" fillId="0" borderId="0" xfId="15" applyFont="1" applyAlignment="1">
      <alignment horizontal="left"/>
    </xf>
    <xf numFmtId="38" fontId="16" fillId="0" borderId="0" xfId="15" applyNumberFormat="1" applyFont="1" applyAlignment="1">
      <alignment horizontal="left"/>
    </xf>
    <xf numFmtId="38" fontId="44" fillId="0" borderId="0" xfId="15" applyNumberFormat="1" applyFont="1" applyAlignment="1">
      <alignment horizontal="left" wrapText="1"/>
    </xf>
    <xf numFmtId="38" fontId="44" fillId="0" borderId="0" xfId="15" applyNumberFormat="1" applyFont="1" applyAlignment="1">
      <alignment horizontal="left"/>
    </xf>
    <xf numFmtId="38" fontId="16" fillId="0" borderId="0" xfId="15" applyNumberFormat="1" applyFont="1"/>
    <xf numFmtId="38" fontId="16" fillId="0" borderId="40" xfId="15" applyNumberFormat="1" applyFont="1" applyBorder="1" applyAlignment="1">
      <alignment wrapText="1"/>
    </xf>
    <xf numFmtId="38" fontId="16" fillId="0" borderId="40" xfId="15" applyNumberFormat="1" applyFont="1" applyBorder="1" applyAlignment="1">
      <alignment horizontal="center" wrapText="1"/>
    </xf>
    <xf numFmtId="0" fontId="16" fillId="0" borderId="40" xfId="5" applyFont="1" applyBorder="1"/>
    <xf numFmtId="0" fontId="11" fillId="0" borderId="40" xfId="5" applyBorder="1"/>
    <xf numFmtId="0" fontId="40" fillId="0" borderId="40" xfId="5" applyFont="1" applyBorder="1"/>
    <xf numFmtId="38" fontId="16" fillId="0" borderId="0" xfId="15" applyNumberFormat="1" applyFont="1" applyAlignment="1">
      <alignment horizontal="left" wrapText="1"/>
    </xf>
    <xf numFmtId="38" fontId="19" fillId="0" borderId="0" xfId="15" applyNumberFormat="1" applyFont="1" applyAlignment="1">
      <alignment horizontal="center" vertical="center"/>
    </xf>
    <xf numFmtId="38" fontId="19" fillId="0" borderId="27" xfId="15" applyNumberFormat="1" applyFont="1" applyBorder="1" applyAlignment="1">
      <alignment horizontal="left" vertical="center" wrapText="1"/>
    </xf>
    <xf numFmtId="38" fontId="19" fillId="0" borderId="44" xfId="15" applyNumberFormat="1" applyFont="1" applyBorder="1" applyAlignment="1">
      <alignment horizontal="right" vertical="center" wrapText="1"/>
    </xf>
    <xf numFmtId="38" fontId="19" fillId="0" borderId="27" xfId="15" applyNumberFormat="1" applyFont="1" applyBorder="1" applyAlignment="1">
      <alignment horizontal="right" vertical="center" wrapText="1"/>
    </xf>
    <xf numFmtId="38" fontId="19" fillId="0" borderId="3" xfId="15" applyNumberFormat="1" applyFont="1" applyBorder="1" applyAlignment="1">
      <alignment horizontal="left" vertical="center" wrapText="1"/>
    </xf>
    <xf numFmtId="3" fontId="19" fillId="0" borderId="3" xfId="15" applyNumberFormat="1" applyFont="1" applyBorder="1" applyAlignment="1">
      <alignment horizontal="right" vertical="center" wrapText="1"/>
    </xf>
    <xf numFmtId="3" fontId="38" fillId="0" borderId="0" xfId="15" applyNumberFormat="1" applyFont="1" applyAlignment="1">
      <alignment horizontal="right" vertical="center" wrapText="1"/>
    </xf>
    <xf numFmtId="3" fontId="38" fillId="0" borderId="3" xfId="15" applyNumberFormat="1" applyFont="1" applyBorder="1" applyAlignment="1">
      <alignment horizontal="right" vertical="center" wrapText="1"/>
    </xf>
    <xf numFmtId="38" fontId="41" fillId="0" borderId="0" xfId="15" applyNumberFormat="1" applyFont="1" applyAlignment="1">
      <alignment horizontal="left" vertical="center" wrapText="1" indent="1"/>
    </xf>
    <xf numFmtId="38" fontId="41" fillId="0" borderId="3" xfId="15" applyNumberFormat="1" applyFont="1" applyBorder="1" applyAlignment="1">
      <alignment horizontal="left" vertical="center" wrapText="1" indent="1"/>
    </xf>
    <xf numFmtId="38" fontId="19" fillId="0" borderId="0" xfId="15" applyNumberFormat="1" applyFont="1" applyAlignment="1">
      <alignment horizontal="right"/>
    </xf>
    <xf numFmtId="38" fontId="19" fillId="0" borderId="40" xfId="15" applyNumberFormat="1" applyFont="1" applyBorder="1" applyAlignment="1">
      <alignment horizontal="left" wrapText="1"/>
    </xf>
    <xf numFmtId="38" fontId="19" fillId="0" borderId="42" xfId="15" applyNumberFormat="1" applyFont="1" applyBorder="1" applyAlignment="1">
      <alignment horizontal="left" wrapText="1"/>
    </xf>
    <xf numFmtId="38" fontId="19" fillId="0" borderId="40" xfId="15" applyNumberFormat="1" applyFont="1" applyBorder="1" applyAlignment="1">
      <alignment wrapText="1"/>
    </xf>
    <xf numFmtId="38" fontId="19" fillId="0" borderId="42" xfId="15" applyNumberFormat="1" applyFont="1" applyBorder="1" applyAlignment="1">
      <alignment wrapText="1"/>
    </xf>
    <xf numFmtId="38" fontId="19" fillId="0" borderId="0" xfId="15" applyNumberFormat="1" applyFont="1" applyAlignment="1">
      <alignment horizontal="right" wrapText="1"/>
    </xf>
    <xf numFmtId="38" fontId="22" fillId="0" borderId="0" xfId="15" applyNumberFormat="1" applyFont="1"/>
    <xf numFmtId="38" fontId="22" fillId="0" borderId="0" xfId="15" applyNumberFormat="1" applyFont="1" applyAlignment="1">
      <alignment vertical="center"/>
    </xf>
    <xf numFmtId="0" fontId="66" fillId="0" borderId="0" xfId="5" applyFont="1"/>
    <xf numFmtId="37" fontId="45" fillId="0" borderId="0" xfId="15" applyFont="1" applyAlignment="1">
      <alignment horizontal="left"/>
    </xf>
    <xf numFmtId="37" fontId="46" fillId="0" borderId="0" xfId="15" applyFont="1" applyAlignment="1">
      <alignment horizontal="left"/>
    </xf>
    <xf numFmtId="38" fontId="46" fillId="0" borderId="0" xfId="15" applyNumberFormat="1" applyFont="1" applyAlignment="1">
      <alignment horizontal="left"/>
    </xf>
    <xf numFmtId="38" fontId="45" fillId="0" borderId="0" xfId="15" applyNumberFormat="1" applyFont="1" applyAlignment="1">
      <alignment horizontal="left"/>
    </xf>
    <xf numFmtId="38" fontId="45" fillId="0" borderId="40" xfId="15" applyNumberFormat="1" applyFont="1" applyBorder="1" applyAlignment="1">
      <alignment horizontal="center" wrapText="1"/>
    </xf>
    <xf numFmtId="38" fontId="19" fillId="0" borderId="0" xfId="2" applyFont="1" applyFill="1" applyBorder="1" applyAlignment="1" applyProtection="1">
      <alignment vertical="center" wrapText="1"/>
    </xf>
    <xf numFmtId="0" fontId="50" fillId="0" borderId="0" xfId="5" applyFont="1"/>
    <xf numFmtId="0" fontId="49" fillId="0" borderId="0" xfId="5" applyFont="1"/>
    <xf numFmtId="37" fontId="49" fillId="0" borderId="0" xfId="15" applyFont="1" applyAlignment="1">
      <alignment vertical="center"/>
    </xf>
    <xf numFmtId="0" fontId="49" fillId="0" borderId="0" xfId="5" applyFont="1" applyAlignment="1">
      <alignment horizontal="center" vertical="center"/>
    </xf>
    <xf numFmtId="37" fontId="49" fillId="0" borderId="0" xfId="15" applyFont="1" applyAlignment="1">
      <alignment horizontal="left" vertical="center"/>
    </xf>
    <xf numFmtId="0" fontId="49" fillId="0" borderId="0" xfId="5" applyFont="1" applyAlignment="1">
      <alignment horizontal="right" vertical="center"/>
    </xf>
    <xf numFmtId="0" fontId="11" fillId="0" borderId="0" xfId="5" applyAlignment="1">
      <alignment horizontal="center"/>
    </xf>
    <xf numFmtId="0" fontId="11" fillId="0" borderId="40" xfId="5" applyBorder="1" applyAlignment="1">
      <alignment horizontal="center" vertical="center"/>
    </xf>
    <xf numFmtId="0" fontId="49" fillId="0" borderId="40" xfId="5" applyFont="1" applyBorder="1" applyAlignment="1">
      <alignment vertical="center"/>
    </xf>
    <xf numFmtId="0" fontId="52" fillId="0" borderId="40" xfId="5" applyFont="1" applyBorder="1"/>
    <xf numFmtId="38" fontId="51" fillId="0" borderId="40" xfId="15" applyNumberFormat="1" applyFont="1" applyBorder="1"/>
    <xf numFmtId="38" fontId="19" fillId="0" borderId="40" xfId="15" applyNumberFormat="1" applyFont="1" applyBorder="1" applyAlignment="1">
      <alignment vertical="center"/>
    </xf>
    <xf numFmtId="37" fontId="51" fillId="0" borderId="40" xfId="15" applyFont="1" applyBorder="1" applyAlignment="1">
      <alignment vertical="center"/>
    </xf>
    <xf numFmtId="0" fontId="19" fillId="0" borderId="0" xfId="5" applyFont="1" applyAlignment="1">
      <alignment horizontal="center"/>
    </xf>
    <xf numFmtId="0" fontId="47" fillId="0" borderId="0" xfId="5" applyFont="1"/>
    <xf numFmtId="0" fontId="47" fillId="0" borderId="0" xfId="5" applyFont="1" applyAlignment="1">
      <alignment horizontal="center"/>
    </xf>
    <xf numFmtId="38" fontId="19" fillId="0" borderId="7" xfId="15" applyNumberFormat="1" applyFont="1" applyBorder="1" applyAlignment="1">
      <alignment horizontal="center" vertical="top" wrapText="1"/>
    </xf>
    <xf numFmtId="0" fontId="47" fillId="0" borderId="0" xfId="5" applyFont="1" applyAlignment="1">
      <alignment horizontal="right"/>
    </xf>
    <xf numFmtId="0" fontId="19" fillId="0" borderId="30" xfId="5" applyFont="1" applyBorder="1" applyAlignment="1">
      <alignment horizontal="right" vertical="center"/>
    </xf>
    <xf numFmtId="0" fontId="19" fillId="0" borderId="27" xfId="5" applyFont="1" applyBorder="1" applyAlignment="1">
      <alignment horizontal="right" vertical="center"/>
    </xf>
    <xf numFmtId="184" fontId="19" fillId="0" borderId="29" xfId="5" applyNumberFormat="1" applyFont="1" applyBorder="1" applyAlignment="1">
      <alignment horizontal="left" vertical="center"/>
    </xf>
    <xf numFmtId="17" fontId="19" fillId="0" borderId="0" xfId="5" applyNumberFormat="1" applyFont="1" applyAlignment="1">
      <alignment horizontal="left" vertical="center"/>
    </xf>
    <xf numFmtId="185" fontId="19" fillId="0" borderId="1" xfId="14" applyNumberFormat="1" applyFont="1" applyBorder="1" applyAlignment="1">
      <alignment vertical="center"/>
    </xf>
    <xf numFmtId="0" fontId="21" fillId="0" borderId="0" xfId="5" applyFont="1"/>
    <xf numFmtId="187" fontId="19" fillId="0" borderId="0" xfId="2" applyNumberFormat="1" applyFont="1" applyFill="1" applyBorder="1" applyAlignment="1">
      <alignment horizontal="right" vertical="center"/>
    </xf>
    <xf numFmtId="0" fontId="16" fillId="0" borderId="0" xfId="5" applyFont="1" applyAlignment="1">
      <alignment horizontal="left"/>
    </xf>
    <xf numFmtId="3" fontId="19" fillId="0" borderId="0" xfId="5" applyNumberFormat="1" applyFont="1" applyAlignment="1">
      <alignment horizontal="right" vertical="top" wrapText="1"/>
    </xf>
    <xf numFmtId="0" fontId="53" fillId="0" borderId="0" xfId="5" applyFont="1" applyAlignment="1">
      <alignment horizontal="left"/>
    </xf>
    <xf numFmtId="0" fontId="16" fillId="0" borderId="40" xfId="12" applyFont="1" applyBorder="1" applyAlignment="1">
      <alignment vertical="center"/>
    </xf>
    <xf numFmtId="0" fontId="16" fillId="0" borderId="40" xfId="5" applyFont="1" applyBorder="1" applyAlignment="1">
      <alignment horizontal="center" vertical="center"/>
    </xf>
    <xf numFmtId="0" fontId="52" fillId="0" borderId="40" xfId="5" applyFont="1" applyBorder="1" applyAlignment="1">
      <alignment vertical="center"/>
    </xf>
    <xf numFmtId="49" fontId="19" fillId="0" borderId="30" xfId="5" applyNumberFormat="1" applyFont="1" applyBorder="1" applyAlignment="1">
      <alignment horizontal="center"/>
    </xf>
    <xf numFmtId="0" fontId="19" fillId="0" borderId="30" xfId="5" applyFont="1" applyBorder="1" applyAlignment="1">
      <alignment horizontal="center"/>
    </xf>
    <xf numFmtId="0" fontId="19" fillId="0" borderId="27" xfId="5" applyFont="1" applyBorder="1" applyAlignment="1">
      <alignment horizontal="center"/>
    </xf>
    <xf numFmtId="186" fontId="19" fillId="0" borderId="1" xfId="5" applyNumberFormat="1" applyFont="1" applyBorder="1" applyAlignment="1">
      <alignment horizontal="right"/>
    </xf>
    <xf numFmtId="186" fontId="19" fillId="0" borderId="0" xfId="5" applyNumberFormat="1" applyFont="1" applyAlignment="1">
      <alignment horizontal="right"/>
    </xf>
    <xf numFmtId="186" fontId="19" fillId="0" borderId="0" xfId="5" applyNumberFormat="1" applyFont="1" applyAlignment="1">
      <alignment horizontal="right" wrapText="1"/>
    </xf>
    <xf numFmtId="3" fontId="19" fillId="0" borderId="0" xfId="5" applyNumberFormat="1" applyFont="1" applyAlignment="1">
      <alignment horizontal="right"/>
    </xf>
    <xf numFmtId="3" fontId="19" fillId="0" borderId="0" xfId="5" applyNumberFormat="1" applyFont="1" applyAlignment="1">
      <alignment horizontal="right" wrapText="1"/>
    </xf>
    <xf numFmtId="0" fontId="48" fillId="0" borderId="29" xfId="5" applyFont="1" applyBorder="1" applyAlignment="1">
      <alignment horizontal="center" wrapText="1"/>
    </xf>
    <xf numFmtId="0" fontId="19" fillId="0" borderId="0" xfId="5" applyFont="1" applyAlignment="1">
      <alignment horizontal="right" vertical="top"/>
    </xf>
    <xf numFmtId="49" fontId="19" fillId="0" borderId="0" xfId="5" applyNumberFormat="1" applyFont="1" applyAlignment="1">
      <alignment horizontal="left" vertical="top"/>
    </xf>
    <xf numFmtId="0" fontId="19" fillId="0" borderId="3" xfId="5" applyFont="1" applyBorder="1" applyAlignment="1">
      <alignment horizontal="right" vertical="top"/>
    </xf>
    <xf numFmtId="3" fontId="19" fillId="0" borderId="1" xfId="5" applyNumberFormat="1" applyFont="1" applyBorder="1" applyAlignment="1">
      <alignment horizontal="right" vertical="top" wrapText="1"/>
    </xf>
    <xf numFmtId="3" fontId="19" fillId="0" borderId="0" xfId="5" applyNumberFormat="1" applyFont="1" applyAlignment="1">
      <alignment horizontal="right" vertical="top"/>
    </xf>
    <xf numFmtId="184" fontId="19" fillId="0" borderId="1" xfId="5" applyNumberFormat="1" applyFont="1" applyBorder="1" applyAlignment="1">
      <alignment horizontal="left" vertical="top"/>
    </xf>
    <xf numFmtId="0" fontId="21" fillId="0" borderId="0" xfId="5" applyFont="1" applyAlignment="1">
      <alignment vertical="top"/>
    </xf>
    <xf numFmtId="49" fontId="19" fillId="0" borderId="0" xfId="5" applyNumberFormat="1" applyFont="1" applyAlignment="1">
      <alignment horizontal="left"/>
    </xf>
    <xf numFmtId="49" fontId="19" fillId="0" borderId="0" xfId="5" applyNumberFormat="1" applyFont="1" applyAlignment="1">
      <alignment horizontal="center"/>
    </xf>
    <xf numFmtId="0" fontId="19" fillId="0" borderId="3" xfId="5" applyFont="1" applyBorder="1" applyAlignment="1">
      <alignment horizontal="right"/>
    </xf>
    <xf numFmtId="3" fontId="19" fillId="0" borderId="0" xfId="5" applyNumberFormat="1" applyFont="1"/>
    <xf numFmtId="3" fontId="19" fillId="0" borderId="3" xfId="5" applyNumberFormat="1" applyFont="1" applyBorder="1"/>
    <xf numFmtId="184" fontId="19" fillId="0" borderId="1" xfId="5" applyNumberFormat="1" applyFont="1" applyBorder="1" applyAlignment="1">
      <alignment horizontal="left"/>
    </xf>
    <xf numFmtId="49" fontId="21" fillId="0" borderId="0" xfId="5" applyNumberFormat="1" applyFont="1"/>
    <xf numFmtId="205" fontId="19" fillId="0" borderId="0" xfId="5" applyNumberFormat="1" applyFont="1" applyAlignment="1">
      <alignment horizontal="right"/>
    </xf>
    <xf numFmtId="0" fontId="19" fillId="0" borderId="3" xfId="5" applyFont="1" applyBorder="1"/>
    <xf numFmtId="183" fontId="19" fillId="0" borderId="1" xfId="5" applyNumberFormat="1" applyFont="1" applyBorder="1" applyAlignment="1">
      <alignment horizontal="left"/>
    </xf>
    <xf numFmtId="0" fontId="19" fillId="0" borderId="0" xfId="5" applyFont="1" applyAlignment="1">
      <alignment horizontal="distributed" vertical="top"/>
    </xf>
    <xf numFmtId="0" fontId="19" fillId="0" borderId="3" xfId="5" applyFont="1" applyBorder="1" applyAlignment="1">
      <alignment horizontal="distributed" vertical="top"/>
    </xf>
    <xf numFmtId="183" fontId="19" fillId="0" borderId="1" xfId="5" applyNumberFormat="1" applyFont="1" applyBorder="1" applyAlignment="1">
      <alignment horizontal="left" vertical="top"/>
    </xf>
    <xf numFmtId="0" fontId="19" fillId="0" borderId="0" xfId="5" applyFont="1" applyAlignment="1">
      <alignment vertical="top"/>
    </xf>
    <xf numFmtId="0" fontId="19" fillId="0" borderId="0" xfId="5" applyFont="1" applyAlignment="1">
      <alignment horizontal="distributed"/>
    </xf>
    <xf numFmtId="0" fontId="19" fillId="0" borderId="3" xfId="5" applyFont="1" applyBorder="1" applyAlignment="1">
      <alignment horizontal="distributed"/>
    </xf>
    <xf numFmtId="3" fontId="19" fillId="0" borderId="1" xfId="5" applyNumberFormat="1" applyFont="1" applyBorder="1"/>
    <xf numFmtId="0" fontId="19" fillId="0" borderId="1" xfId="5" applyFont="1" applyBorder="1" applyAlignment="1">
      <alignment horizontal="left"/>
    </xf>
    <xf numFmtId="186" fontId="19" fillId="0" borderId="3" xfId="5" applyNumberFormat="1" applyFont="1" applyBorder="1" applyAlignment="1">
      <alignment horizontal="right"/>
    </xf>
    <xf numFmtId="0" fontId="19" fillId="0" borderId="0" xfId="5" applyFont="1" applyAlignment="1">
      <alignment horizontal="left" vertical="top"/>
    </xf>
    <xf numFmtId="3" fontId="19" fillId="0" borderId="3" xfId="5" applyNumberFormat="1" applyFont="1" applyBorder="1" applyAlignment="1">
      <alignment horizontal="right" vertical="top" wrapText="1"/>
    </xf>
    <xf numFmtId="179" fontId="19" fillId="0" borderId="1" xfId="5" applyNumberFormat="1" applyFont="1" applyBorder="1" applyAlignment="1">
      <alignment horizontal="left" vertical="top"/>
    </xf>
    <xf numFmtId="179" fontId="19" fillId="0" borderId="1" xfId="5" applyNumberFormat="1" applyFont="1" applyBorder="1" applyAlignment="1">
      <alignment horizontal="left"/>
    </xf>
    <xf numFmtId="182" fontId="19" fillId="0" borderId="1" xfId="5" applyNumberFormat="1" applyFont="1" applyBorder="1" applyAlignment="1">
      <alignment horizontal="left" vertical="top"/>
    </xf>
    <xf numFmtId="182" fontId="19" fillId="0" borderId="1" xfId="5" applyNumberFormat="1" applyFont="1" applyBorder="1" applyAlignment="1">
      <alignment horizontal="left"/>
    </xf>
    <xf numFmtId="181" fontId="19" fillId="0" borderId="1" xfId="5" applyNumberFormat="1" applyFont="1" applyBorder="1" applyAlignment="1">
      <alignment horizontal="left" vertical="top"/>
    </xf>
    <xf numFmtId="181" fontId="19" fillId="0" borderId="1" xfId="5" applyNumberFormat="1" applyFont="1" applyBorder="1" applyAlignment="1">
      <alignment horizontal="left"/>
    </xf>
    <xf numFmtId="180" fontId="19" fillId="0" borderId="1" xfId="5" applyNumberFormat="1" applyFont="1" applyBorder="1" applyAlignment="1">
      <alignment horizontal="left" vertical="top"/>
    </xf>
    <xf numFmtId="180" fontId="19" fillId="0" borderId="1" xfId="5" applyNumberFormat="1" applyFont="1" applyBorder="1" applyAlignment="1">
      <alignment horizontal="left"/>
    </xf>
    <xf numFmtId="49" fontId="19" fillId="0" borderId="3" xfId="5" applyNumberFormat="1" applyFont="1" applyBorder="1" applyAlignment="1">
      <alignment horizontal="right" vertical="top"/>
    </xf>
    <xf numFmtId="178" fontId="19" fillId="0" borderId="1" xfId="5" applyNumberFormat="1" applyFont="1" applyBorder="1" applyAlignment="1">
      <alignment horizontal="left" vertical="top"/>
    </xf>
    <xf numFmtId="49" fontId="19" fillId="0" borderId="0" xfId="5" applyNumberFormat="1" applyFont="1" applyAlignment="1">
      <alignment horizontal="right"/>
    </xf>
    <xf numFmtId="49" fontId="19" fillId="0" borderId="3" xfId="5" applyNumberFormat="1" applyFont="1" applyBorder="1" applyAlignment="1">
      <alignment horizontal="right"/>
    </xf>
    <xf numFmtId="176" fontId="19" fillId="0" borderId="1" xfId="5" applyNumberFormat="1" applyFont="1" applyBorder="1" applyAlignment="1">
      <alignment horizontal="left" vertical="top"/>
    </xf>
    <xf numFmtId="49" fontId="65" fillId="0" borderId="0" xfId="5" applyNumberFormat="1" applyFont="1" applyAlignment="1">
      <alignment horizontal="left" vertical="top"/>
    </xf>
    <xf numFmtId="3" fontId="19" fillId="0" borderId="1" xfId="5" applyNumberFormat="1" applyFont="1" applyBorder="1" applyAlignment="1">
      <alignment horizontal="right" wrapText="1"/>
    </xf>
    <xf numFmtId="185" fontId="19" fillId="0" borderId="1" xfId="14" applyNumberFormat="1" applyFont="1" applyBorder="1"/>
    <xf numFmtId="3" fontId="19" fillId="0" borderId="0" xfId="5" applyNumberFormat="1" applyFont="1" applyAlignment="1">
      <alignment horizontal="center"/>
    </xf>
    <xf numFmtId="49" fontId="19" fillId="0" borderId="40" xfId="5" applyNumberFormat="1" applyFont="1" applyBorder="1" applyAlignment="1">
      <alignment horizontal="right" vertical="top"/>
    </xf>
    <xf numFmtId="49" fontId="19" fillId="0" borderId="40" xfId="5" applyNumberFormat="1" applyFont="1" applyBorder="1" applyAlignment="1">
      <alignment horizontal="left" vertical="top"/>
    </xf>
    <xf numFmtId="49" fontId="19" fillId="0" borderId="42" xfId="5" applyNumberFormat="1" applyFont="1" applyBorder="1" applyAlignment="1">
      <alignment horizontal="right" vertical="top"/>
    </xf>
    <xf numFmtId="3" fontId="19" fillId="0" borderId="40" xfId="5" applyNumberFormat="1" applyFont="1" applyBorder="1" applyAlignment="1">
      <alignment horizontal="right" vertical="top" wrapText="1"/>
    </xf>
    <xf numFmtId="3" fontId="19" fillId="0" borderId="40" xfId="5" applyNumberFormat="1" applyFont="1" applyBorder="1" applyAlignment="1">
      <alignment horizontal="right" vertical="top"/>
    </xf>
    <xf numFmtId="176" fontId="19" fillId="0" borderId="41" xfId="5" applyNumberFormat="1" applyFont="1" applyBorder="1" applyAlignment="1">
      <alignment horizontal="left" vertical="top"/>
    </xf>
    <xf numFmtId="0" fontId="11" fillId="0" borderId="0" xfId="16">
      <alignment vertical="center"/>
    </xf>
    <xf numFmtId="0" fontId="19" fillId="0" borderId="27" xfId="16" applyFont="1" applyBorder="1" applyAlignment="1">
      <alignment horizontal="center" vertical="center" wrapText="1"/>
    </xf>
    <xf numFmtId="0" fontId="19" fillId="0" borderId="29" xfId="16" applyFont="1" applyBorder="1" applyAlignment="1">
      <alignment horizontal="center" vertical="center" wrapText="1"/>
    </xf>
    <xf numFmtId="0" fontId="19" fillId="0" borderId="30" xfId="16" applyFont="1" applyBorder="1" applyAlignment="1">
      <alignment horizontal="center" vertical="center" wrapText="1"/>
    </xf>
    <xf numFmtId="0" fontId="19" fillId="0" borderId="0" xfId="16" applyFont="1" applyAlignment="1">
      <alignment horizontal="center" vertical="center" wrapText="1"/>
    </xf>
    <xf numFmtId="0" fontId="19" fillId="0" borderId="4" xfId="16" applyFont="1" applyBorder="1" applyAlignment="1">
      <alignment horizontal="center" vertical="center" wrapText="1"/>
    </xf>
    <xf numFmtId="0" fontId="19" fillId="0" borderId="12" xfId="16" applyFont="1" applyBorder="1" applyAlignment="1">
      <alignment horizontal="center" vertical="center" wrapText="1"/>
    </xf>
    <xf numFmtId="0" fontId="21" fillId="0" borderId="13" xfId="16" applyFont="1" applyBorder="1" applyAlignment="1">
      <alignment horizontal="center" vertical="center" wrapText="1"/>
    </xf>
    <xf numFmtId="0" fontId="19" fillId="0" borderId="41" xfId="16" applyFont="1" applyBorder="1" applyAlignment="1">
      <alignment horizontal="center" vertical="center" wrapText="1"/>
    </xf>
    <xf numFmtId="37" fontId="19" fillId="0" borderId="29" xfId="16" applyNumberFormat="1" applyFont="1" applyBorder="1" applyAlignment="1">
      <alignment horizontal="right" vertical="center"/>
    </xf>
    <xf numFmtId="37" fontId="19" fillId="0" borderId="30" xfId="16" applyNumberFormat="1" applyFont="1" applyBorder="1" applyAlignment="1">
      <alignment horizontal="right" vertical="center"/>
    </xf>
    <xf numFmtId="37" fontId="19" fillId="0" borderId="29" xfId="16" applyNumberFormat="1" applyFont="1" applyBorder="1" applyAlignment="1">
      <alignment horizontal="left" vertical="center"/>
    </xf>
    <xf numFmtId="37" fontId="19" fillId="0" borderId="0" xfId="16" applyNumberFormat="1" applyFont="1" applyAlignment="1">
      <alignment horizontal="right" vertical="center"/>
    </xf>
    <xf numFmtId="37" fontId="19" fillId="0" borderId="1" xfId="16" applyNumberFormat="1" applyFont="1" applyBorder="1" applyAlignment="1">
      <alignment horizontal="left" vertical="center"/>
    </xf>
    <xf numFmtId="49" fontId="19" fillId="0" borderId="3" xfId="16" applyNumberFormat="1" applyFont="1" applyBorder="1" applyAlignment="1">
      <alignment horizontal="left" vertical="center"/>
    </xf>
    <xf numFmtId="37" fontId="19" fillId="0" borderId="41" xfId="16" applyNumberFormat="1" applyFont="1" applyBorder="1" applyAlignment="1">
      <alignment horizontal="right" vertical="center"/>
    </xf>
    <xf numFmtId="37" fontId="19" fillId="0" borderId="40" xfId="16" applyNumberFormat="1" applyFont="1" applyBorder="1" applyAlignment="1">
      <alignment horizontal="right" vertical="center"/>
    </xf>
    <xf numFmtId="37" fontId="19" fillId="0" borderId="41" xfId="16" applyNumberFormat="1" applyFont="1" applyBorder="1" applyAlignment="1">
      <alignment horizontal="left" vertical="center"/>
    </xf>
    <xf numFmtId="0" fontId="15" fillId="0" borderId="0" xfId="16" applyFont="1" applyAlignment="1">
      <alignment horizontal="center" vertical="center"/>
    </xf>
    <xf numFmtId="0" fontId="19" fillId="0" borderId="29" xfId="16" applyFont="1" applyBorder="1" applyAlignment="1">
      <alignment horizontal="left" vertical="center"/>
    </xf>
    <xf numFmtId="0" fontId="21" fillId="0" borderId="12" xfId="16" applyFont="1" applyBorder="1" applyAlignment="1">
      <alignment horizontal="center" vertical="center" wrapText="1"/>
    </xf>
    <xf numFmtId="0" fontId="19" fillId="0" borderId="13" xfId="16" applyFont="1" applyBorder="1" applyAlignment="1">
      <alignment horizontal="center" vertical="center" wrapText="1"/>
    </xf>
    <xf numFmtId="0" fontId="19" fillId="0" borderId="29" xfId="16" applyFont="1" applyBorder="1" applyAlignment="1">
      <alignment horizontal="left" vertical="center" wrapText="1"/>
    </xf>
    <xf numFmtId="0" fontId="62" fillId="0" borderId="29" xfId="16" applyFont="1" applyBorder="1" applyAlignment="1">
      <alignment horizontal="center" vertical="center" wrapText="1"/>
    </xf>
    <xf numFmtId="0" fontId="19" fillId="0" borderId="28" xfId="16" applyFont="1" applyBorder="1" applyAlignment="1">
      <alignment horizontal="left" vertical="center" wrapText="1" shrinkToFit="1"/>
    </xf>
    <xf numFmtId="0" fontId="21" fillId="0" borderId="29" xfId="16" applyFont="1" applyBorder="1" applyAlignment="1">
      <alignment horizontal="center" vertical="center" wrapText="1"/>
    </xf>
    <xf numFmtId="0" fontId="19" fillId="0" borderId="0" xfId="16" applyFont="1" applyAlignment="1">
      <alignment horizontal="left"/>
    </xf>
    <xf numFmtId="37" fontId="19" fillId="0" borderId="27" xfId="16" applyNumberFormat="1" applyFont="1" applyBorder="1" applyAlignment="1">
      <alignment horizontal="right" vertical="center"/>
    </xf>
    <xf numFmtId="37" fontId="19" fillId="0" borderId="3" xfId="16" applyNumberFormat="1" applyFont="1" applyBorder="1" applyAlignment="1">
      <alignment horizontal="right" vertical="center"/>
    </xf>
    <xf numFmtId="37" fontId="19" fillId="0" borderId="42" xfId="16" applyNumberFormat="1" applyFont="1" applyBorder="1" applyAlignment="1">
      <alignment horizontal="right" vertical="center"/>
    </xf>
    <xf numFmtId="49" fontId="19" fillId="0" borderId="30" xfId="5" applyNumberFormat="1" applyFont="1" applyBorder="1" applyAlignment="1">
      <alignment horizontal="left" vertical="center"/>
    </xf>
    <xf numFmtId="3" fontId="19" fillId="0" borderId="0" xfId="5" applyNumberFormat="1" applyFont="1" applyAlignment="1">
      <alignment vertical="center"/>
    </xf>
    <xf numFmtId="3" fontId="19" fillId="0" borderId="0" xfId="5" applyNumberFormat="1" applyFont="1" applyAlignment="1">
      <alignment horizontal="right" vertical="center"/>
    </xf>
    <xf numFmtId="3" fontId="19" fillId="0" borderId="3" xfId="5" applyNumberFormat="1" applyFont="1" applyBorder="1" applyAlignment="1">
      <alignment horizontal="right" vertical="center"/>
    </xf>
    <xf numFmtId="0" fontId="48" fillId="0" borderId="0" xfId="5" applyFont="1" applyAlignment="1">
      <alignment horizontal="left" vertical="center"/>
    </xf>
    <xf numFmtId="0" fontId="47" fillId="0" borderId="0" xfId="5" applyFont="1" applyAlignment="1">
      <alignment horizontal="center" vertical="center"/>
    </xf>
    <xf numFmtId="49" fontId="55" fillId="0" borderId="0" xfId="5" applyNumberFormat="1" applyFont="1" applyAlignment="1">
      <alignment horizontal="right" vertical="center"/>
    </xf>
    <xf numFmtId="0" fontId="47" fillId="0" borderId="0" xfId="5" applyFont="1" applyAlignment="1">
      <alignment horizontal="right" vertical="center"/>
    </xf>
    <xf numFmtId="0" fontId="19" fillId="0" borderId="0" xfId="16" applyFont="1" applyAlignment="1">
      <alignment horizontal="right"/>
    </xf>
    <xf numFmtId="0" fontId="39" fillId="0" borderId="28" xfId="16" applyFont="1" applyBorder="1" applyAlignment="1">
      <alignment horizontal="left" vertical="center" wrapText="1" shrinkToFit="1"/>
    </xf>
    <xf numFmtId="0" fontId="62" fillId="0" borderId="28" xfId="16" applyFont="1" applyBorder="1" applyAlignment="1">
      <alignment horizontal="left" vertical="center" wrapText="1" shrinkToFit="1"/>
    </xf>
    <xf numFmtId="0" fontId="49" fillId="0" borderId="0" xfId="5" applyFont="1" applyAlignment="1">
      <alignment horizontal="left"/>
    </xf>
    <xf numFmtId="0" fontId="56" fillId="0" borderId="0" xfId="5" applyFont="1" applyAlignment="1">
      <alignment horizontal="center"/>
    </xf>
    <xf numFmtId="0" fontId="56" fillId="0" borderId="0" xfId="5" applyFont="1"/>
    <xf numFmtId="0" fontId="75" fillId="0" borderId="0" xfId="5" applyFont="1" applyAlignment="1">
      <alignment vertical="center"/>
    </xf>
    <xf numFmtId="0" fontId="50" fillId="0" borderId="0" xfId="5" applyFont="1" applyAlignment="1">
      <alignment horizontal="center"/>
    </xf>
    <xf numFmtId="0" fontId="76" fillId="0" borderId="0" xfId="5" applyFont="1" applyAlignment="1">
      <alignment horizontal="center" vertical="center"/>
    </xf>
    <xf numFmtId="0" fontId="77" fillId="0" borderId="0" xfId="5" applyFont="1" applyAlignment="1">
      <alignment horizontal="right" vertical="center"/>
    </xf>
    <xf numFmtId="0" fontId="76" fillId="0" borderId="0" xfId="5" applyFont="1" applyAlignment="1">
      <alignment horizontal="centerContinuous" vertical="center"/>
    </xf>
    <xf numFmtId="0" fontId="77" fillId="0" borderId="0" xfId="5" applyFont="1" applyAlignment="1">
      <alignment vertical="center"/>
    </xf>
    <xf numFmtId="0" fontId="76" fillId="0" borderId="0" xfId="5" applyFont="1" applyAlignment="1">
      <alignment horizontal="left" vertical="center"/>
    </xf>
    <xf numFmtId="0" fontId="77" fillId="0" borderId="0" xfId="5" applyFont="1" applyAlignment="1">
      <alignment horizontal="left" vertical="center"/>
    </xf>
    <xf numFmtId="0" fontId="76" fillId="0" borderId="0" xfId="5" applyFont="1" applyAlignment="1">
      <alignment vertical="center"/>
    </xf>
    <xf numFmtId="0" fontId="76" fillId="0" borderId="0" xfId="5" quotePrefix="1" applyFont="1" applyAlignment="1">
      <alignment horizontal="left" vertical="center"/>
    </xf>
    <xf numFmtId="0" fontId="11" fillId="0" borderId="0" xfId="5" applyAlignment="1">
      <alignment horizontal="right" vertical="center"/>
    </xf>
    <xf numFmtId="0" fontId="49" fillId="0" borderId="0" xfId="5" applyFont="1" applyAlignment="1">
      <alignment horizontal="centerContinuous"/>
    </xf>
    <xf numFmtId="0" fontId="49" fillId="0" borderId="0" xfId="5" quotePrefix="1" applyFont="1" applyAlignment="1">
      <alignment horizontal="left"/>
    </xf>
    <xf numFmtId="0" fontId="50" fillId="0" borderId="0" xfId="5" applyFont="1" applyAlignment="1">
      <alignment horizontal="center" vertical="center"/>
    </xf>
    <xf numFmtId="0" fontId="50" fillId="0" borderId="40" xfId="5" applyFont="1" applyBorder="1" applyAlignment="1">
      <alignment horizontal="center"/>
    </xf>
    <xf numFmtId="0" fontId="76" fillId="0" borderId="40" xfId="5" quotePrefix="1" applyFont="1" applyBorder="1" applyAlignment="1">
      <alignment horizontal="left"/>
    </xf>
    <xf numFmtId="0" fontId="50" fillId="0" borderId="40" xfId="5" applyFont="1" applyBorder="1" applyAlignment="1">
      <alignment horizontal="right"/>
    </xf>
    <xf numFmtId="0" fontId="50" fillId="0" borderId="40" xfId="5" applyFont="1" applyBorder="1" applyAlignment="1">
      <alignment horizontal="center" vertical="top"/>
    </xf>
    <xf numFmtId="0" fontId="49" fillId="0" borderId="40" xfId="5" quotePrefix="1" applyFont="1" applyBorder="1" applyAlignment="1">
      <alignment horizontal="left" vertical="center"/>
    </xf>
    <xf numFmtId="0" fontId="19" fillId="0" borderId="3" xfId="5" applyFont="1" applyBorder="1" applyAlignment="1">
      <alignment horizontal="centerContinuous"/>
    </xf>
    <xf numFmtId="38" fontId="19" fillId="0" borderId="43" xfId="15" applyNumberFormat="1" applyFont="1" applyBorder="1" applyAlignment="1">
      <alignment vertical="center" wrapText="1"/>
    </xf>
    <xf numFmtId="0" fontId="19" fillId="0" borderId="0" xfId="5" applyFont="1" applyAlignment="1">
      <alignment vertical="center" wrapText="1"/>
    </xf>
    <xf numFmtId="0" fontId="19" fillId="0" borderId="3" xfId="5" applyFont="1" applyBorder="1" applyAlignment="1">
      <alignment horizontal="centerContinuous" vertical="center"/>
    </xf>
    <xf numFmtId="0" fontId="19" fillId="0" borderId="0" xfId="5" applyFont="1" applyAlignment="1">
      <alignment horizontal="right" vertical="center" wrapText="1"/>
    </xf>
    <xf numFmtId="0" fontId="19" fillId="0" borderId="42" xfId="5" applyFont="1" applyBorder="1" applyAlignment="1">
      <alignment horizontal="centerContinuous" vertical="center" wrapText="1"/>
    </xf>
    <xf numFmtId="0" fontId="19" fillId="0" borderId="0" xfId="5" applyFont="1" applyAlignment="1">
      <alignment wrapText="1"/>
    </xf>
    <xf numFmtId="0" fontId="19" fillId="0" borderId="22" xfId="5" applyFont="1" applyBorder="1" applyAlignment="1">
      <alignment horizontal="centerContinuous"/>
    </xf>
    <xf numFmtId="0" fontId="38" fillId="0" borderId="21" xfId="5" applyFont="1" applyBorder="1"/>
    <xf numFmtId="0" fontId="38" fillId="0" borderId="0" xfId="5" applyFont="1" applyAlignment="1">
      <alignment horizontal="distributed" vertical="center" wrapText="1"/>
    </xf>
    <xf numFmtId="0" fontId="38" fillId="0" borderId="3" xfId="5" applyFont="1" applyBorder="1" applyAlignment="1">
      <alignment horizontal="distributed" vertical="center"/>
    </xf>
    <xf numFmtId="3" fontId="38" fillId="0" borderId="0" xfId="5" applyNumberFormat="1" applyFont="1" applyAlignment="1">
      <alignment vertical="center"/>
    </xf>
    <xf numFmtId="3" fontId="38" fillId="0" borderId="0" xfId="5" applyNumberFormat="1" applyFont="1" applyAlignment="1">
      <alignment horizontal="right" vertical="center"/>
    </xf>
    <xf numFmtId="0" fontId="38" fillId="0" borderId="1" xfId="5" applyFont="1" applyBorder="1" applyAlignment="1">
      <alignment horizontal="left" vertical="center"/>
    </xf>
    <xf numFmtId="0" fontId="19" fillId="0" borderId="14" xfId="5" applyFont="1" applyBorder="1" applyAlignment="1">
      <alignment horizontal="right" vertical="center"/>
    </xf>
    <xf numFmtId="0" fontId="19" fillId="0" borderId="0" xfId="5" applyFont="1" applyAlignment="1">
      <alignment horizontal="distributed" vertical="center" wrapText="1"/>
    </xf>
    <xf numFmtId="0" fontId="19" fillId="0" borderId="18" xfId="5" applyFont="1" applyBorder="1" applyAlignment="1">
      <alignment horizontal="right" vertical="center"/>
    </xf>
    <xf numFmtId="0" fontId="19" fillId="0" borderId="16" xfId="5" applyFont="1" applyBorder="1" applyAlignment="1">
      <alignment horizontal="distributed" vertical="center" wrapText="1"/>
    </xf>
    <xf numFmtId="0" fontId="19" fillId="0" borderId="17" xfId="5" applyFont="1" applyBorder="1" applyAlignment="1">
      <alignment horizontal="distributed" vertical="center"/>
    </xf>
    <xf numFmtId="3" fontId="19" fillId="0" borderId="16" xfId="5" applyNumberFormat="1" applyFont="1" applyBorder="1" applyAlignment="1">
      <alignment horizontal="right" vertical="center"/>
    </xf>
    <xf numFmtId="0" fontId="19" fillId="0" borderId="15" xfId="5" applyFont="1" applyBorder="1" applyAlignment="1">
      <alignment horizontal="left" vertical="center"/>
    </xf>
    <xf numFmtId="0" fontId="38" fillId="0" borderId="14" xfId="5" applyFont="1" applyBorder="1" applyAlignment="1">
      <alignment horizontal="right"/>
    </xf>
    <xf numFmtId="0" fontId="38" fillId="0" borderId="1" xfId="5" applyFont="1" applyBorder="1" applyAlignment="1">
      <alignment vertical="center"/>
    </xf>
    <xf numFmtId="0" fontId="19" fillId="0" borderId="19" xfId="5" applyFont="1" applyBorder="1" applyAlignment="1">
      <alignment horizontal="centerContinuous" vertical="center"/>
    </xf>
    <xf numFmtId="3" fontId="19" fillId="0" borderId="1" xfId="5" applyNumberFormat="1" applyFont="1" applyBorder="1" applyAlignment="1">
      <alignment horizontal="right" vertical="center"/>
    </xf>
    <xf numFmtId="0" fontId="19" fillId="0" borderId="45" xfId="5" applyFont="1" applyBorder="1" applyAlignment="1">
      <alignment horizontal="right" vertical="center"/>
    </xf>
    <xf numFmtId="0" fontId="19" fillId="0" borderId="40" xfId="5" applyFont="1" applyBorder="1" applyAlignment="1">
      <alignment horizontal="distributed" vertical="center" wrapText="1"/>
    </xf>
    <xf numFmtId="0" fontId="19" fillId="0" borderId="42" xfId="5" applyFont="1" applyBorder="1" applyAlignment="1">
      <alignment horizontal="distributed" vertical="center"/>
    </xf>
    <xf numFmtId="3" fontId="19" fillId="0" borderId="40" xfId="5" applyNumberFormat="1" applyFont="1" applyBorder="1" applyAlignment="1">
      <alignment horizontal="right" vertical="center"/>
    </xf>
    <xf numFmtId="3" fontId="19" fillId="0" borderId="40" xfId="5" applyNumberFormat="1" applyFont="1" applyBorder="1"/>
    <xf numFmtId="0" fontId="19" fillId="0" borderId="41" xfId="5" applyFont="1" applyBorder="1" applyAlignment="1">
      <alignment horizontal="left" vertical="center"/>
    </xf>
    <xf numFmtId="185" fontId="19" fillId="0" borderId="0" xfId="5" applyNumberFormat="1" applyFont="1" applyAlignment="1">
      <alignment vertical="center"/>
    </xf>
    <xf numFmtId="0" fontId="19" fillId="0" borderId="0" xfId="5" quotePrefix="1" applyFont="1" applyAlignment="1">
      <alignment vertical="center"/>
    </xf>
    <xf numFmtId="185" fontId="19" fillId="0" borderId="0" xfId="5" applyNumberFormat="1" applyFont="1"/>
    <xf numFmtId="0" fontId="11" fillId="0" borderId="40" xfId="5" applyBorder="1" applyAlignment="1">
      <alignment horizontal="center"/>
    </xf>
    <xf numFmtId="0" fontId="16" fillId="0" borderId="40" xfId="5" applyFont="1" applyBorder="1" applyAlignment="1">
      <alignment horizontal="left"/>
    </xf>
    <xf numFmtId="0" fontId="47" fillId="0" borderId="40" xfId="5" applyFont="1" applyBorder="1"/>
    <xf numFmtId="38" fontId="16" fillId="0" borderId="40" xfId="15" applyNumberFormat="1" applyFont="1" applyBorder="1"/>
    <xf numFmtId="3" fontId="19" fillId="0" borderId="0" xfId="2" applyNumberFormat="1" applyFont="1" applyFill="1" applyBorder="1" applyAlignment="1">
      <alignment vertical="center"/>
    </xf>
    <xf numFmtId="3" fontId="19" fillId="0" borderId="3" xfId="2" applyNumberFormat="1" applyFont="1" applyFill="1" applyBorder="1" applyAlignment="1">
      <alignment vertical="center"/>
    </xf>
    <xf numFmtId="3" fontId="19" fillId="0" borderId="3" xfId="5" applyNumberFormat="1" applyFont="1" applyBorder="1" applyAlignment="1">
      <alignment vertical="center"/>
    </xf>
    <xf numFmtId="3" fontId="19" fillId="0" borderId="40" xfId="2" applyNumberFormat="1" applyFont="1" applyFill="1" applyBorder="1" applyAlignment="1">
      <alignment vertical="center"/>
    </xf>
    <xf numFmtId="3" fontId="19" fillId="0" borderId="42" xfId="2" applyNumberFormat="1" applyFont="1" applyFill="1" applyBorder="1" applyAlignment="1">
      <alignment vertical="center"/>
    </xf>
    <xf numFmtId="188" fontId="57" fillId="0" borderId="0" xfId="5" applyNumberFormat="1" applyFont="1"/>
    <xf numFmtId="188" fontId="57" fillId="0" borderId="0" xfId="5" applyNumberFormat="1" applyFont="1" applyAlignment="1">
      <alignment horizontal="left"/>
    </xf>
    <xf numFmtId="188" fontId="57" fillId="0" borderId="0" xfId="5" applyNumberFormat="1" applyFont="1" applyAlignment="1">
      <alignment horizontal="right"/>
    </xf>
    <xf numFmtId="0" fontId="57" fillId="0" borderId="0" xfId="5" applyFont="1"/>
    <xf numFmtId="188" fontId="16" fillId="0" borderId="0" xfId="5" applyNumberFormat="1" applyFont="1"/>
    <xf numFmtId="188" fontId="46" fillId="0" borderId="0" xfId="5" applyNumberFormat="1" applyFont="1"/>
    <xf numFmtId="188" fontId="47" fillId="0" borderId="0" xfId="5" applyNumberFormat="1" applyFont="1"/>
    <xf numFmtId="188" fontId="16" fillId="0" borderId="0" xfId="12" applyNumberFormat="1" applyFont="1"/>
    <xf numFmtId="188" fontId="55" fillId="0" borderId="0" xfId="5" applyNumberFormat="1" applyFont="1"/>
    <xf numFmtId="188" fontId="19" fillId="0" borderId="0" xfId="5" applyNumberFormat="1" applyFont="1" applyAlignment="1">
      <alignment horizontal="right"/>
    </xf>
    <xf numFmtId="188" fontId="47" fillId="0" borderId="40" xfId="5" applyNumberFormat="1" applyFont="1" applyBorder="1" applyAlignment="1">
      <alignment horizontal="left"/>
    </xf>
    <xf numFmtId="188" fontId="47" fillId="0" borderId="0" xfId="5" applyNumberFormat="1" applyFont="1" applyAlignment="1">
      <alignment horizontal="left"/>
    </xf>
    <xf numFmtId="191" fontId="19" fillId="0" borderId="28" xfId="5" quotePrefix="1" applyNumberFormat="1" applyFont="1" applyBorder="1" applyAlignment="1">
      <alignment horizontal="center"/>
    </xf>
    <xf numFmtId="190" fontId="19" fillId="0" borderId="28" xfId="5" quotePrefix="1" applyNumberFormat="1" applyFont="1" applyBorder="1" applyAlignment="1">
      <alignment horizontal="center"/>
    </xf>
    <xf numFmtId="203" fontId="19" fillId="0" borderId="28" xfId="5" quotePrefix="1" applyNumberFormat="1" applyFont="1" applyBorder="1" applyAlignment="1">
      <alignment horizontal="center"/>
    </xf>
    <xf numFmtId="188" fontId="19" fillId="0" borderId="0" xfId="5" applyNumberFormat="1" applyFont="1"/>
    <xf numFmtId="188" fontId="38" fillId="0" borderId="0" xfId="5" applyNumberFormat="1" applyFont="1"/>
    <xf numFmtId="184" fontId="19" fillId="0" borderId="4" xfId="5" applyNumberFormat="1" applyFont="1" applyBorder="1" applyAlignment="1">
      <alignment horizontal="center"/>
    </xf>
    <xf numFmtId="178" fontId="19" fillId="0" borderId="4" xfId="5" applyNumberFormat="1" applyFont="1" applyBorder="1" applyAlignment="1">
      <alignment horizontal="center"/>
    </xf>
    <xf numFmtId="176" fontId="19" fillId="0" borderId="4" xfId="5" applyNumberFormat="1" applyFont="1" applyBorder="1" applyAlignment="1">
      <alignment horizontal="center"/>
    </xf>
    <xf numFmtId="189" fontId="19" fillId="0" borderId="4" xfId="5" applyNumberFormat="1" applyFont="1" applyBorder="1" applyAlignment="1">
      <alignment horizontal="center"/>
    </xf>
    <xf numFmtId="0" fontId="19" fillId="0" borderId="41" xfId="5" applyFont="1" applyBorder="1"/>
    <xf numFmtId="0" fontId="19" fillId="0" borderId="40" xfId="5" applyFont="1" applyBorder="1"/>
    <xf numFmtId="188" fontId="38" fillId="0" borderId="27" xfId="5" applyNumberFormat="1" applyFont="1" applyBorder="1"/>
    <xf numFmtId="38" fontId="38" fillId="0" borderId="1" xfId="5" applyNumberFormat="1" applyFont="1" applyBorder="1"/>
    <xf numFmtId="38" fontId="38" fillId="0" borderId="2" xfId="5" applyNumberFormat="1" applyFont="1" applyBorder="1"/>
    <xf numFmtId="38" fontId="38" fillId="0" borderId="28" xfId="5" applyNumberFormat="1" applyFont="1" applyBorder="1" applyAlignment="1">
      <alignment horizontal="right"/>
    </xf>
    <xf numFmtId="38" fontId="38" fillId="0" borderId="29" xfId="5" applyNumberFormat="1" applyFont="1" applyBorder="1"/>
    <xf numFmtId="38" fontId="38" fillId="0" borderId="30" xfId="5" applyNumberFormat="1" applyFont="1" applyBorder="1"/>
    <xf numFmtId="38" fontId="38" fillId="0" borderId="28" xfId="5" applyNumberFormat="1" applyFont="1" applyBorder="1"/>
    <xf numFmtId="0" fontId="38" fillId="0" borderId="29" xfId="5" applyFont="1" applyBorder="1" applyAlignment="1">
      <alignment horizontal="left" wrapText="1"/>
    </xf>
    <xf numFmtId="188" fontId="19" fillId="0" borderId="3" xfId="5" applyNumberFormat="1" applyFont="1" applyBorder="1" applyAlignment="1">
      <alignment horizontal="center"/>
    </xf>
    <xf numFmtId="38" fontId="19" fillId="0" borderId="1" xfId="5" applyNumberFormat="1" applyFont="1" applyBorder="1"/>
    <xf numFmtId="38" fontId="19" fillId="0" borderId="2" xfId="5" applyNumberFormat="1" applyFont="1" applyBorder="1"/>
    <xf numFmtId="38" fontId="19" fillId="0" borderId="2" xfId="5" applyNumberFormat="1" applyFont="1" applyBorder="1" applyAlignment="1">
      <alignment horizontal="right"/>
    </xf>
    <xf numFmtId="188" fontId="19" fillId="0" borderId="1" xfId="5" applyNumberFormat="1" applyFont="1" applyBorder="1" applyAlignment="1">
      <alignment horizontal="left"/>
    </xf>
    <xf numFmtId="188" fontId="19" fillId="0" borderId="3" xfId="5" applyNumberFormat="1" applyFont="1" applyBorder="1"/>
    <xf numFmtId="188" fontId="19" fillId="0" borderId="3" xfId="5" applyNumberFormat="1" applyFont="1" applyBorder="1" applyAlignment="1">
      <alignment horizontal="center" vertical="top"/>
    </xf>
    <xf numFmtId="188" fontId="19" fillId="0" borderId="2" xfId="5" applyNumberFormat="1" applyFont="1" applyBorder="1"/>
    <xf numFmtId="188" fontId="19" fillId="0" borderId="41" xfId="5" applyNumberFormat="1" applyFont="1" applyBorder="1" applyAlignment="1">
      <alignment horizontal="center"/>
    </xf>
    <xf numFmtId="188" fontId="19" fillId="0" borderId="42" xfId="5" applyNumberFormat="1" applyFont="1" applyBorder="1" applyAlignment="1">
      <alignment horizontal="center"/>
    </xf>
    <xf numFmtId="188" fontId="19" fillId="0" borderId="40" xfId="5" applyNumberFormat="1" applyFont="1" applyBorder="1"/>
    <xf numFmtId="188" fontId="19" fillId="0" borderId="4" xfId="5" applyNumberFormat="1" applyFont="1" applyBorder="1"/>
    <xf numFmtId="188" fontId="19" fillId="0" borderId="0" xfId="5" applyNumberFormat="1" applyFont="1" applyAlignment="1">
      <alignment horizontal="center"/>
    </xf>
    <xf numFmtId="188" fontId="38" fillId="0" borderId="1" xfId="5" applyNumberFormat="1" applyFont="1" applyBorder="1" applyAlignment="1">
      <alignment horizontal="left"/>
    </xf>
    <xf numFmtId="188" fontId="19" fillId="0" borderId="42" xfId="5" applyNumberFormat="1" applyFont="1" applyBorder="1"/>
    <xf numFmtId="188" fontId="19" fillId="0" borderId="41" xfId="5" applyNumberFormat="1" applyFont="1" applyBorder="1"/>
    <xf numFmtId="38" fontId="19" fillId="0" borderId="41" xfId="5" applyNumberFormat="1" applyFont="1" applyBorder="1"/>
    <xf numFmtId="38" fontId="19" fillId="0" borderId="4" xfId="5" applyNumberFormat="1" applyFont="1" applyBorder="1"/>
    <xf numFmtId="38" fontId="19" fillId="0" borderId="4" xfId="5" applyNumberFormat="1" applyFont="1" applyBorder="1" applyAlignment="1">
      <alignment horizontal="right"/>
    </xf>
    <xf numFmtId="188" fontId="19" fillId="0" borderId="41" xfId="5" applyNumberFormat="1" applyFont="1" applyBorder="1" applyAlignment="1">
      <alignment horizontal="left"/>
    </xf>
    <xf numFmtId="188" fontId="38" fillId="0" borderId="3" xfId="5" applyNumberFormat="1" applyFont="1" applyBorder="1"/>
    <xf numFmtId="38" fontId="38" fillId="0" borderId="2" xfId="5" applyNumberFormat="1" applyFont="1" applyBorder="1" applyAlignment="1">
      <alignment horizontal="right"/>
    </xf>
    <xf numFmtId="0" fontId="38" fillId="0" borderId="1" xfId="5" applyFont="1" applyBorder="1" applyAlignment="1">
      <alignment horizontal="left" wrapText="1"/>
    </xf>
    <xf numFmtId="188" fontId="19" fillId="0" borderId="0" xfId="5" applyNumberFormat="1" applyFont="1" applyAlignment="1">
      <alignment horizontal="center" vertical="top"/>
    </xf>
    <xf numFmtId="0" fontId="48" fillId="0" borderId="4" xfId="5" applyFont="1" applyBorder="1" applyAlignment="1">
      <alignment vertical="center"/>
    </xf>
    <xf numFmtId="38" fontId="19" fillId="0" borderId="40" xfId="5" applyNumberFormat="1" applyFont="1" applyBorder="1"/>
    <xf numFmtId="0" fontId="19" fillId="0" borderId="3" xfId="5" applyFont="1" applyBorder="1" applyAlignment="1">
      <alignment horizontal="center"/>
    </xf>
    <xf numFmtId="0" fontId="19" fillId="0" borderId="42" xfId="5" applyFont="1" applyBorder="1"/>
    <xf numFmtId="188" fontId="19" fillId="0" borderId="1" xfId="5" applyNumberFormat="1" applyFont="1" applyBorder="1" applyAlignment="1">
      <alignment horizontal="left" vertical="top"/>
    </xf>
    <xf numFmtId="0" fontId="20" fillId="0" borderId="0" xfId="5" applyFont="1"/>
    <xf numFmtId="0" fontId="19" fillId="0" borderId="41" xfId="5" applyFont="1" applyBorder="1" applyAlignment="1">
      <alignment horizontal="left"/>
    </xf>
    <xf numFmtId="0" fontId="20" fillId="0" borderId="0" xfId="5" applyFont="1" applyAlignment="1">
      <alignment horizontal="left"/>
    </xf>
    <xf numFmtId="0" fontId="47" fillId="0" borderId="0" xfId="5" applyFont="1" applyAlignment="1">
      <alignment horizontal="left"/>
    </xf>
    <xf numFmtId="38" fontId="20" fillId="0" borderId="0" xfId="5" applyNumberFormat="1" applyFont="1"/>
    <xf numFmtId="0" fontId="78" fillId="0" borderId="0" xfId="0" applyFont="1">
      <alignment vertical="center"/>
    </xf>
    <xf numFmtId="0" fontId="11" fillId="0" borderId="0" xfId="5" applyAlignment="1">
      <alignment horizontal="center" vertical="center" wrapText="1"/>
    </xf>
    <xf numFmtId="40" fontId="19" fillId="0" borderId="0" xfId="30" applyNumberFormat="1" applyFont="1" applyAlignment="1">
      <alignment horizontal="left"/>
    </xf>
    <xf numFmtId="38" fontId="19" fillId="0" borderId="29" xfId="12" applyNumberFormat="1" applyFont="1" applyBorder="1" applyAlignment="1">
      <alignment horizontal="centerContinuous" vertical="center" wrapText="1"/>
    </xf>
    <xf numFmtId="38" fontId="19" fillId="0" borderId="30" xfId="12" applyNumberFormat="1" applyFont="1" applyBorder="1" applyAlignment="1">
      <alignment horizontal="centerContinuous" vertical="center" wrapText="1"/>
    </xf>
    <xf numFmtId="193" fontId="19" fillId="0" borderId="28" xfId="5" quotePrefix="1" applyNumberFormat="1" applyFont="1" applyBorder="1" applyAlignment="1">
      <alignment horizontal="center" vertical="center" wrapText="1"/>
    </xf>
    <xf numFmtId="38" fontId="19" fillId="0" borderId="28" xfId="12" quotePrefix="1" applyNumberFormat="1" applyFont="1" applyBorder="1" applyAlignment="1">
      <alignment horizontal="center" vertical="center" wrapText="1"/>
    </xf>
    <xf numFmtId="193" fontId="19" fillId="0" borderId="28" xfId="5" applyNumberFormat="1" applyFont="1" applyBorder="1" applyAlignment="1">
      <alignment horizontal="center" vertical="center" wrapText="1"/>
    </xf>
    <xf numFmtId="193" fontId="19" fillId="0" borderId="2" xfId="12" applyNumberFormat="1" applyFont="1" applyBorder="1" applyAlignment="1">
      <alignment horizontal="center" vertical="center" wrapText="1"/>
    </xf>
    <xf numFmtId="193" fontId="19" fillId="0" borderId="28" xfId="12" quotePrefix="1" applyNumberFormat="1" applyFont="1" applyBorder="1" applyAlignment="1">
      <alignment horizontal="center" vertical="center" wrapText="1"/>
    </xf>
    <xf numFmtId="38" fontId="70" fillId="0" borderId="4" xfId="12" applyNumberFormat="1" applyFont="1" applyBorder="1" applyAlignment="1">
      <alignment horizontal="center" vertical="center" wrapText="1"/>
    </xf>
    <xf numFmtId="193" fontId="19" fillId="0" borderId="4" xfId="5" applyNumberFormat="1" applyFont="1" applyBorder="1" applyAlignment="1">
      <alignment horizontal="center" vertical="center" wrapText="1"/>
    </xf>
    <xf numFmtId="49" fontId="20" fillId="0" borderId="3" xfId="5" quotePrefix="1" applyNumberFormat="1" applyFont="1" applyBorder="1" applyAlignment="1">
      <alignment horizontal="left"/>
    </xf>
    <xf numFmtId="197" fontId="19" fillId="0" borderId="2" xfId="5" applyNumberFormat="1" applyFont="1" applyBorder="1"/>
    <xf numFmtId="38" fontId="51" fillId="0" borderId="0" xfId="5" applyNumberFormat="1" applyFont="1"/>
    <xf numFmtId="49" fontId="20" fillId="0" borderId="3" xfId="5" applyNumberFormat="1" applyFont="1" applyBorder="1" applyAlignment="1">
      <alignment horizontal="right"/>
    </xf>
    <xf numFmtId="49" fontId="20" fillId="0" borderId="0" xfId="5" quotePrefix="1" applyNumberFormat="1" applyFont="1" applyAlignment="1">
      <alignment horizontal="left"/>
    </xf>
    <xf numFmtId="38" fontId="47" fillId="0" borderId="0" xfId="5" applyNumberFormat="1" applyFont="1"/>
    <xf numFmtId="49" fontId="20" fillId="0" borderId="0" xfId="5" applyNumberFormat="1" applyFont="1"/>
    <xf numFmtId="196" fontId="19" fillId="0" borderId="2" xfId="5" applyNumberFormat="1" applyFont="1" applyBorder="1"/>
    <xf numFmtId="3" fontId="51" fillId="0" borderId="0" xfId="5" applyNumberFormat="1" applyFont="1"/>
    <xf numFmtId="198" fontId="51" fillId="0" borderId="0" xfId="5" applyNumberFormat="1" applyFont="1"/>
    <xf numFmtId="49" fontId="56" fillId="0" borderId="3" xfId="5" applyNumberFormat="1" applyFont="1" applyBorder="1" applyAlignment="1">
      <alignment horizontal="right"/>
    </xf>
    <xf numFmtId="3" fontId="19" fillId="0" borderId="1" xfId="5" quotePrefix="1" applyNumberFormat="1" applyFont="1" applyBorder="1" applyAlignment="1">
      <alignment horizontal="left"/>
    </xf>
    <xf numFmtId="40" fontId="51" fillId="0" borderId="0" xfId="5" applyNumberFormat="1" applyFont="1"/>
    <xf numFmtId="196" fontId="19" fillId="0" borderId="2" xfId="5" applyNumberFormat="1" applyFont="1" applyBorder="1" applyAlignment="1">
      <alignment horizontal="right"/>
    </xf>
    <xf numFmtId="49" fontId="20" fillId="0" borderId="42" xfId="5" quotePrefix="1" applyNumberFormat="1" applyFont="1" applyBorder="1" applyAlignment="1">
      <alignment horizontal="left"/>
    </xf>
    <xf numFmtId="196" fontId="19" fillId="0" borderId="4" xfId="5" applyNumberFormat="1" applyFont="1" applyBorder="1"/>
    <xf numFmtId="3" fontId="19" fillId="0" borderId="41" xfId="5" applyNumberFormat="1" applyFont="1" applyBorder="1"/>
    <xf numFmtId="0" fontId="19" fillId="0" borderId="30" xfId="5" quotePrefix="1" applyFont="1" applyBorder="1" applyAlignment="1">
      <alignment horizontal="left"/>
    </xf>
    <xf numFmtId="0" fontId="51" fillId="0" borderId="30" xfId="5" applyFont="1" applyBorder="1" applyAlignment="1">
      <alignment vertical="center"/>
    </xf>
    <xf numFmtId="3" fontId="51" fillId="0" borderId="0" xfId="5" applyNumberFormat="1" applyFont="1" applyAlignment="1">
      <alignment vertical="center"/>
    </xf>
    <xf numFmtId="0" fontId="51" fillId="0" borderId="0" xfId="5" applyFont="1" applyAlignment="1">
      <alignment vertical="center"/>
    </xf>
    <xf numFmtId="0" fontId="11" fillId="0" borderId="40" xfId="5" applyBorder="1" applyAlignment="1">
      <alignment horizontal="right"/>
    </xf>
    <xf numFmtId="195" fontId="19" fillId="0" borderId="28" xfId="5" applyNumberFormat="1" applyFont="1" applyBorder="1" applyAlignment="1">
      <alignment horizontal="center" vertical="center"/>
    </xf>
    <xf numFmtId="38" fontId="19" fillId="0" borderId="28" xfId="5" applyNumberFormat="1" applyFont="1" applyBorder="1" applyAlignment="1">
      <alignment horizontal="center" vertical="center"/>
    </xf>
    <xf numFmtId="38" fontId="19" fillId="0" borderId="28" xfId="5" quotePrefix="1" applyNumberFormat="1" applyFont="1" applyBorder="1" applyAlignment="1">
      <alignment horizontal="center" vertical="center" wrapText="1"/>
    </xf>
    <xf numFmtId="193" fontId="19" fillId="0" borderId="28" xfId="5" applyNumberFormat="1" applyFont="1" applyBorder="1" applyAlignment="1">
      <alignment horizontal="center" vertical="center"/>
    </xf>
    <xf numFmtId="38" fontId="19" fillId="0" borderId="4" xfId="5" applyNumberFormat="1" applyFont="1" applyBorder="1" applyAlignment="1">
      <alignment horizontal="center" vertical="center" wrapText="1"/>
    </xf>
    <xf numFmtId="192" fontId="51" fillId="0" borderId="0" xfId="5" applyNumberFormat="1" applyFont="1" applyAlignment="1">
      <alignment horizontal="right"/>
    </xf>
    <xf numFmtId="192" fontId="51" fillId="0" borderId="0" xfId="5" applyNumberFormat="1" applyFont="1"/>
    <xf numFmtId="192" fontId="11" fillId="0" borderId="0" xfId="5" applyNumberFormat="1"/>
    <xf numFmtId="195" fontId="19" fillId="0" borderId="28" xfId="12" applyNumberFormat="1" applyFont="1" applyBorder="1" applyAlignment="1">
      <alignment horizontal="center" vertical="center" wrapText="1"/>
    </xf>
    <xf numFmtId="38" fontId="19" fillId="0" borderId="28" xfId="12" quotePrefix="1" applyNumberFormat="1" applyFont="1" applyBorder="1" applyAlignment="1">
      <alignment horizontal="center" vertical="center"/>
    </xf>
    <xf numFmtId="193" fontId="21" fillId="0" borderId="28" xfId="12" quotePrefix="1" applyNumberFormat="1" applyFont="1" applyBorder="1" applyAlignment="1">
      <alignment horizontal="center" vertical="center" wrapText="1"/>
    </xf>
    <xf numFmtId="193" fontId="21" fillId="0" borderId="2" xfId="12" quotePrefix="1" applyNumberFormat="1" applyFont="1" applyBorder="1" applyAlignment="1">
      <alignment horizontal="center" vertical="center" wrapText="1"/>
    </xf>
    <xf numFmtId="193" fontId="19" fillId="0" borderId="2" xfId="12" quotePrefix="1" applyNumberFormat="1" applyFont="1" applyBorder="1" applyAlignment="1">
      <alignment horizontal="center" vertical="center" wrapText="1"/>
    </xf>
    <xf numFmtId="0" fontId="19" fillId="0" borderId="3" xfId="5" applyFont="1" applyBorder="1" applyAlignment="1">
      <alignment horizontal="left" vertical="center"/>
    </xf>
    <xf numFmtId="195" fontId="19" fillId="0" borderId="0" xfId="12" applyNumberFormat="1" applyFont="1" applyAlignment="1">
      <alignment horizontal="center" vertical="center" wrapText="1"/>
    </xf>
    <xf numFmtId="0" fontId="70" fillId="0" borderId="2" xfId="12" applyFont="1" applyBorder="1" applyAlignment="1">
      <alignment horizontal="center" vertical="center" wrapText="1"/>
    </xf>
    <xf numFmtId="38" fontId="70" fillId="0" borderId="2" xfId="12" applyNumberFormat="1" applyFont="1" applyBorder="1" applyAlignment="1">
      <alignment horizontal="center" vertical="center" wrapText="1"/>
    </xf>
    <xf numFmtId="38" fontId="19" fillId="0" borderId="2" xfId="12" quotePrefix="1" applyNumberFormat="1" applyFont="1" applyBorder="1" applyAlignment="1">
      <alignment horizontal="center" vertical="center" wrapText="1"/>
    </xf>
    <xf numFmtId="193" fontId="19" fillId="0" borderId="2" xfId="12" applyNumberFormat="1" applyFont="1" applyBorder="1" applyAlignment="1">
      <alignment horizontal="center" vertical="center"/>
    </xf>
    <xf numFmtId="195" fontId="19" fillId="0" borderId="30" xfId="5" applyNumberFormat="1" applyFont="1" applyBorder="1" applyAlignment="1">
      <alignment horizontal="right" vertical="center"/>
    </xf>
    <xf numFmtId="192" fontId="19" fillId="0" borderId="28" xfId="5" applyNumberFormat="1" applyFont="1" applyBorder="1" applyAlignment="1">
      <alignment horizontal="right" vertical="center"/>
    </xf>
    <xf numFmtId="38" fontId="19" fillId="0" borderId="28" xfId="5" applyNumberFormat="1" applyFont="1" applyBorder="1" applyAlignment="1">
      <alignment horizontal="right" vertical="center"/>
    </xf>
    <xf numFmtId="193" fontId="19" fillId="0" borderId="28" xfId="5" applyNumberFormat="1" applyFont="1" applyBorder="1" applyAlignment="1">
      <alignment horizontal="right" vertical="center"/>
    </xf>
    <xf numFmtId="193" fontId="19" fillId="0" borderId="0" xfId="5" applyNumberFormat="1" applyFont="1" applyAlignment="1">
      <alignment vertical="center"/>
    </xf>
    <xf numFmtId="0" fontId="38" fillId="0" borderId="0" xfId="5" applyFont="1" applyAlignment="1">
      <alignment horizontal="centerContinuous"/>
    </xf>
    <xf numFmtId="0" fontId="38" fillId="0" borderId="3" xfId="5" applyFont="1" applyBorder="1" applyAlignment="1">
      <alignment horizontal="centerContinuous"/>
    </xf>
    <xf numFmtId="193" fontId="19" fillId="0" borderId="0" xfId="5" applyNumberFormat="1" applyFont="1"/>
    <xf numFmtId="0" fontId="19" fillId="0" borderId="42" xfId="5" applyFont="1" applyBorder="1" applyAlignment="1">
      <alignment horizontal="left"/>
    </xf>
    <xf numFmtId="193" fontId="19" fillId="0" borderId="41" xfId="5" applyNumberFormat="1" applyFont="1" applyBorder="1" applyAlignment="1">
      <alignment horizontal="left" indent="1"/>
    </xf>
    <xf numFmtId="193" fontId="19" fillId="0" borderId="0" xfId="5" applyNumberFormat="1" applyFont="1" applyAlignment="1">
      <alignment horizontal="left" indent="1"/>
    </xf>
    <xf numFmtId="0" fontId="19" fillId="0" borderId="0" xfId="5" quotePrefix="1" applyFont="1"/>
    <xf numFmtId="0" fontId="19" fillId="0" borderId="3" xfId="5" applyFont="1" applyBorder="1" applyAlignment="1">
      <alignment horizontal="left"/>
    </xf>
    <xf numFmtId="0" fontId="19" fillId="0" borderId="0" xfId="5" quotePrefix="1" applyFont="1" applyAlignment="1">
      <alignment horizontal="left" wrapText="1"/>
    </xf>
    <xf numFmtId="193" fontId="19" fillId="0" borderId="2" xfId="5" applyNumberFormat="1" applyFont="1" applyBorder="1" applyAlignment="1">
      <alignment horizontal="center" vertical="center" wrapText="1"/>
    </xf>
    <xf numFmtId="0" fontId="19" fillId="0" borderId="0" xfId="5" quotePrefix="1" applyFont="1" applyAlignment="1">
      <alignment horizontal="left" vertical="center"/>
    </xf>
    <xf numFmtId="0" fontId="19" fillId="0" borderId="0" xfId="5" quotePrefix="1" applyFont="1" applyAlignment="1">
      <alignment wrapText="1"/>
    </xf>
    <xf numFmtId="0" fontId="60" fillId="0" borderId="41" xfId="5" applyFont="1" applyBorder="1"/>
    <xf numFmtId="38" fontId="16" fillId="0" borderId="0" xfId="5" applyNumberFormat="1" applyFont="1"/>
    <xf numFmtId="0" fontId="60" fillId="0" borderId="0" xfId="5" applyFont="1"/>
    <xf numFmtId="38" fontId="19" fillId="0" borderId="2" xfId="5" applyNumberFormat="1" applyFont="1" applyBorder="1" applyAlignment="1">
      <alignment horizontal="center" vertical="center" wrapText="1"/>
    </xf>
    <xf numFmtId="38" fontId="19" fillId="0" borderId="28" xfId="12" applyNumberFormat="1" applyFont="1" applyBorder="1" applyAlignment="1">
      <alignment horizontal="center" vertical="center" wrapText="1"/>
    </xf>
    <xf numFmtId="0" fontId="19" fillId="0" borderId="28" xfId="12" applyFont="1" applyBorder="1" applyAlignment="1">
      <alignment horizontal="center" vertical="center"/>
    </xf>
    <xf numFmtId="0" fontId="19" fillId="0" borderId="40" xfId="5" quotePrefix="1" applyFont="1" applyBorder="1" applyAlignment="1">
      <alignment horizontal="left" vertical="center"/>
    </xf>
    <xf numFmtId="0" fontId="51" fillId="0" borderId="0" xfId="5" quotePrefix="1" applyFont="1" applyAlignment="1">
      <alignment horizontal="left"/>
    </xf>
    <xf numFmtId="0" fontId="16" fillId="0" borderId="0" xfId="0" applyFont="1">
      <alignment vertical="center"/>
    </xf>
    <xf numFmtId="0" fontId="79" fillId="0" borderId="0" xfId="0" applyFont="1">
      <alignment vertical="center"/>
    </xf>
    <xf numFmtId="0" fontId="80" fillId="0" borderId="40" xfId="0" applyFont="1" applyBorder="1">
      <alignment vertical="center"/>
    </xf>
    <xf numFmtId="0" fontId="78" fillId="0" borderId="40" xfId="0" applyFont="1" applyBorder="1" applyAlignment="1">
      <alignment horizontal="right" vertical="center"/>
    </xf>
    <xf numFmtId="0" fontId="19" fillId="0" borderId="40" xfId="0" applyFont="1" applyBorder="1" applyAlignment="1">
      <alignment horizontal="right" vertical="center"/>
    </xf>
    <xf numFmtId="0" fontId="79" fillId="0" borderId="40" xfId="0" applyFont="1" applyBorder="1">
      <alignment vertical="center"/>
    </xf>
    <xf numFmtId="0" fontId="19" fillId="0" borderId="12" xfId="0" applyFont="1" applyBorder="1" applyAlignment="1">
      <alignment horizontal="center" vertical="center"/>
    </xf>
    <xf numFmtId="0" fontId="78" fillId="0" borderId="0" xfId="0" applyFont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 shrinkToFit="1"/>
    </xf>
    <xf numFmtId="0" fontId="19" fillId="0" borderId="28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42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19" fillId="0" borderId="40" xfId="0" applyFont="1" applyBorder="1" applyAlignment="1">
      <alignment horizontal="center" vertical="center" wrapText="1"/>
    </xf>
    <xf numFmtId="0" fontId="19" fillId="0" borderId="41" xfId="0" applyFont="1" applyBorder="1" applyAlignment="1">
      <alignment horizontal="center" vertical="center" wrapText="1"/>
    </xf>
    <xf numFmtId="0" fontId="19" fillId="0" borderId="3" xfId="0" applyFont="1" applyBorder="1">
      <alignment vertical="center"/>
    </xf>
    <xf numFmtId="38" fontId="19" fillId="0" borderId="28" xfId="30" applyFont="1" applyFill="1" applyBorder="1" applyAlignment="1">
      <alignment horizontal="right"/>
    </xf>
    <xf numFmtId="38" fontId="19" fillId="0" borderId="27" xfId="30" applyFont="1" applyFill="1" applyBorder="1" applyAlignment="1">
      <alignment horizontal="right"/>
    </xf>
    <xf numFmtId="38" fontId="19" fillId="0" borderId="30" xfId="30" applyFont="1" applyFill="1" applyBorder="1" applyAlignment="1">
      <alignment horizontal="right"/>
    </xf>
    <xf numFmtId="38" fontId="19" fillId="0" borderId="29" xfId="30" applyFont="1" applyFill="1" applyBorder="1" applyAlignment="1">
      <alignment horizontal="right"/>
    </xf>
    <xf numFmtId="0" fontId="19" fillId="0" borderId="29" xfId="0" applyFont="1" applyBorder="1" applyAlignment="1"/>
    <xf numFmtId="38" fontId="19" fillId="0" borderId="2" xfId="30" applyFont="1" applyFill="1" applyBorder="1" applyAlignment="1">
      <alignment horizontal="right"/>
    </xf>
    <xf numFmtId="38" fontId="19" fillId="0" borderId="3" xfId="30" applyFont="1" applyFill="1" applyBorder="1" applyAlignment="1">
      <alignment horizontal="right"/>
    </xf>
    <xf numFmtId="38" fontId="19" fillId="0" borderId="0" xfId="30" applyFont="1" applyFill="1" applyBorder="1" applyAlignment="1">
      <alignment horizontal="right"/>
    </xf>
    <xf numFmtId="38" fontId="19" fillId="0" borderId="1" xfId="30" applyFont="1" applyFill="1" applyBorder="1" applyAlignment="1">
      <alignment horizontal="right"/>
    </xf>
    <xf numFmtId="0" fontId="19" fillId="0" borderId="1" xfId="0" applyFont="1" applyBorder="1" applyAlignment="1"/>
    <xf numFmtId="49" fontId="19" fillId="0" borderId="3" xfId="5" quotePrefix="1" applyNumberFormat="1" applyFont="1" applyBorder="1" applyAlignment="1">
      <alignment horizontal="left" vertical="center"/>
    </xf>
    <xf numFmtId="38" fontId="19" fillId="0" borderId="2" xfId="30" quotePrefix="1" applyFont="1" applyFill="1" applyBorder="1" applyAlignment="1">
      <alignment horizontal="right"/>
    </xf>
    <xf numFmtId="38" fontId="19" fillId="0" borderId="3" xfId="30" quotePrefix="1" applyFont="1" applyFill="1" applyBorder="1" applyAlignment="1">
      <alignment horizontal="right"/>
    </xf>
    <xf numFmtId="38" fontId="19" fillId="0" borderId="0" xfId="30" quotePrefix="1" applyFont="1" applyFill="1" applyBorder="1" applyAlignment="1">
      <alignment horizontal="right"/>
    </xf>
    <xf numFmtId="38" fontId="19" fillId="0" borderId="1" xfId="30" quotePrefix="1" applyFont="1" applyFill="1" applyBorder="1" applyAlignment="1">
      <alignment horizontal="right"/>
    </xf>
    <xf numFmtId="38" fontId="78" fillId="0" borderId="0" xfId="0" applyNumberFormat="1" applyFont="1">
      <alignment vertical="center"/>
    </xf>
    <xf numFmtId="49" fontId="19" fillId="0" borderId="42" xfId="5" quotePrefix="1" applyNumberFormat="1" applyFont="1" applyBorder="1" applyAlignment="1">
      <alignment horizontal="left" vertical="center"/>
    </xf>
    <xf numFmtId="38" fontId="19" fillId="0" borderId="4" xfId="30" quotePrefix="1" applyFont="1" applyFill="1" applyBorder="1" applyAlignment="1">
      <alignment horizontal="right"/>
    </xf>
    <xf numFmtId="38" fontId="19" fillId="0" borderId="42" xfId="30" quotePrefix="1" applyFont="1" applyFill="1" applyBorder="1" applyAlignment="1">
      <alignment horizontal="right"/>
    </xf>
    <xf numFmtId="38" fontId="19" fillId="0" borderId="40" xfId="30" quotePrefix="1" applyFont="1" applyFill="1" applyBorder="1" applyAlignment="1">
      <alignment horizontal="right"/>
    </xf>
    <xf numFmtId="38" fontId="19" fillId="0" borderId="41" xfId="30" quotePrefix="1" applyFont="1" applyFill="1" applyBorder="1" applyAlignment="1">
      <alignment horizontal="right"/>
    </xf>
    <xf numFmtId="49" fontId="19" fillId="0" borderId="30" xfId="5" applyNumberFormat="1" applyFont="1" applyBorder="1" applyAlignment="1">
      <alignment horizontal="left"/>
    </xf>
    <xf numFmtId="0" fontId="19" fillId="0" borderId="30" xfId="0" applyFont="1" applyBorder="1" applyAlignment="1"/>
    <xf numFmtId="0" fontId="78" fillId="0" borderId="0" xfId="0" applyFont="1" applyAlignment="1"/>
    <xf numFmtId="0" fontId="19" fillId="0" borderId="0" xfId="0" applyFont="1" applyAlignment="1"/>
    <xf numFmtId="0" fontId="80" fillId="0" borderId="0" xfId="0" applyFont="1">
      <alignment vertical="center"/>
    </xf>
    <xf numFmtId="0" fontId="67" fillId="0" borderId="0" xfId="0" applyFont="1">
      <alignment vertical="center"/>
    </xf>
    <xf numFmtId="0" fontId="68" fillId="0" borderId="0" xfId="0" applyFont="1">
      <alignment vertical="center"/>
    </xf>
    <xf numFmtId="0" fontId="19" fillId="0" borderId="40" xfId="0" applyFont="1" applyBorder="1">
      <alignment vertical="center"/>
    </xf>
    <xf numFmtId="0" fontId="19" fillId="0" borderId="0" xfId="0" applyFont="1">
      <alignment vertical="center"/>
    </xf>
    <xf numFmtId="0" fontId="19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 shrinkToFit="1"/>
    </xf>
    <xf numFmtId="0" fontId="19" fillId="0" borderId="27" xfId="0" applyFont="1" applyBorder="1">
      <alignment vertical="center"/>
    </xf>
    <xf numFmtId="38" fontId="19" fillId="0" borderId="28" xfId="30" applyFont="1" applyFill="1" applyBorder="1" applyAlignment="1">
      <alignment horizontal="right" vertical="center"/>
    </xf>
    <xf numFmtId="0" fontId="19" fillId="0" borderId="29" xfId="0" applyFont="1" applyBorder="1">
      <alignment vertical="center"/>
    </xf>
    <xf numFmtId="38" fontId="19" fillId="0" borderId="0" xfId="30" applyFont="1" applyFill="1" applyBorder="1">
      <alignment vertical="center"/>
    </xf>
    <xf numFmtId="38" fontId="19" fillId="0" borderId="2" xfId="30" applyFont="1" applyFill="1" applyBorder="1" applyAlignment="1">
      <alignment horizontal="right" vertical="center"/>
    </xf>
    <xf numFmtId="0" fontId="19" fillId="0" borderId="1" xfId="0" applyFont="1" applyBorder="1">
      <alignment vertical="center"/>
    </xf>
    <xf numFmtId="38" fontId="19" fillId="0" borderId="2" xfId="30" quotePrefix="1" applyFont="1" applyFill="1" applyBorder="1" applyAlignment="1">
      <alignment horizontal="right" vertical="center"/>
    </xf>
    <xf numFmtId="49" fontId="19" fillId="0" borderId="1" xfId="5" quotePrefix="1" applyNumberFormat="1" applyFont="1" applyBorder="1" applyAlignment="1">
      <alignment horizontal="left" vertical="center"/>
    </xf>
    <xf numFmtId="38" fontId="19" fillId="0" borderId="4" xfId="30" applyFont="1" applyFill="1" applyBorder="1" applyAlignment="1">
      <alignment horizontal="right" vertical="center"/>
    </xf>
    <xf numFmtId="38" fontId="19" fillId="0" borderId="4" xfId="30" quotePrefix="1" applyFont="1" applyFill="1" applyBorder="1" applyAlignment="1">
      <alignment horizontal="right" vertical="center"/>
    </xf>
    <xf numFmtId="49" fontId="19" fillId="0" borderId="41" xfId="5" quotePrefix="1" applyNumberFormat="1" applyFont="1" applyBorder="1" applyAlignment="1">
      <alignment horizontal="left" vertical="center"/>
    </xf>
    <xf numFmtId="49" fontId="19" fillId="0" borderId="25" xfId="5" quotePrefix="1" applyNumberFormat="1" applyFont="1" applyBorder="1" applyAlignment="1">
      <alignment horizontal="left"/>
    </xf>
    <xf numFmtId="38" fontId="19" fillId="0" borderId="25" xfId="30" applyFont="1" applyFill="1" applyBorder="1">
      <alignment vertical="center"/>
    </xf>
    <xf numFmtId="38" fontId="19" fillId="0" borderId="25" xfId="30" quotePrefix="1" applyFont="1" applyFill="1" applyBorder="1" applyAlignment="1">
      <alignment horizontal="right"/>
    </xf>
    <xf numFmtId="38" fontId="78" fillId="0" borderId="0" xfId="30" applyFont="1" applyFill="1" applyBorder="1">
      <alignment vertical="center"/>
    </xf>
    <xf numFmtId="49" fontId="69" fillId="0" borderId="0" xfId="5" quotePrefix="1" applyNumberFormat="1" applyFont="1" applyAlignment="1">
      <alignment horizontal="left"/>
    </xf>
    <xf numFmtId="0" fontId="19" fillId="0" borderId="28" xfId="0" applyFont="1" applyBorder="1" applyAlignment="1">
      <alignment horizontal="center" vertical="center" shrinkToFit="1"/>
    </xf>
    <xf numFmtId="0" fontId="19" fillId="0" borderId="0" xfId="0" applyFont="1" applyAlignment="1">
      <alignment horizontal="left" vertical="center"/>
    </xf>
    <xf numFmtId="49" fontId="19" fillId="0" borderId="0" xfId="5" quotePrefix="1" applyNumberFormat="1" applyFont="1" applyAlignment="1">
      <alignment horizontal="left"/>
    </xf>
    <xf numFmtId="38" fontId="19" fillId="0" borderId="30" xfId="30" applyFont="1" applyFill="1" applyBorder="1">
      <alignment vertical="center"/>
    </xf>
    <xf numFmtId="0" fontId="19" fillId="0" borderId="30" xfId="0" applyFont="1" applyBorder="1">
      <alignment vertical="center"/>
    </xf>
    <xf numFmtId="38" fontId="19" fillId="0" borderId="29" xfId="2" applyFont="1" applyFill="1" applyBorder="1" applyAlignment="1">
      <alignment horizontal="center" vertical="center" wrapText="1"/>
    </xf>
    <xf numFmtId="38" fontId="19" fillId="0" borderId="1" xfId="2" applyFont="1" applyFill="1" applyBorder="1" applyAlignment="1">
      <alignment horizontal="center" vertical="center"/>
    </xf>
    <xf numFmtId="38" fontId="19" fillId="0" borderId="41" xfId="2" applyFont="1" applyFill="1" applyBorder="1" applyAlignment="1">
      <alignment horizontal="center" vertical="center"/>
    </xf>
    <xf numFmtId="38" fontId="16" fillId="0" borderId="0" xfId="2" applyFont="1" applyFill="1" applyBorder="1" applyAlignment="1">
      <alignment horizontal="left" vertical="center"/>
    </xf>
    <xf numFmtId="0" fontId="19" fillId="0" borderId="29" xfId="5" applyFont="1" applyBorder="1" applyAlignment="1">
      <alignment horizontal="center" vertical="center" wrapText="1"/>
    </xf>
    <xf numFmtId="0" fontId="19" fillId="0" borderId="1" xfId="5" applyFont="1" applyBorder="1" applyAlignment="1">
      <alignment horizontal="center" vertical="center"/>
    </xf>
    <xf numFmtId="0" fontId="19" fillId="0" borderId="41" xfId="5" applyFont="1" applyBorder="1" applyAlignment="1">
      <alignment horizontal="center" vertical="center"/>
    </xf>
    <xf numFmtId="0" fontId="19" fillId="0" borderId="2" xfId="5" applyFont="1" applyBorder="1" applyAlignment="1">
      <alignment horizontal="center" vertical="center" wrapText="1"/>
    </xf>
    <xf numFmtId="0" fontId="11" fillId="0" borderId="4" xfId="5" applyBorder="1" applyAlignment="1">
      <alignment horizontal="center" vertical="center" wrapText="1"/>
    </xf>
    <xf numFmtId="0" fontId="11" fillId="0" borderId="1" xfId="5" applyBorder="1" applyAlignment="1">
      <alignment horizontal="center" vertical="center" wrapText="1"/>
    </xf>
    <xf numFmtId="0" fontId="19" fillId="0" borderId="30" xfId="5" applyFont="1" applyBorder="1" applyAlignment="1">
      <alignment horizontal="center" vertical="center"/>
    </xf>
    <xf numFmtId="0" fontId="19" fillId="0" borderId="27" xfId="5" applyFont="1" applyBorder="1" applyAlignment="1">
      <alignment horizontal="center" vertical="center"/>
    </xf>
    <xf numFmtId="0" fontId="19" fillId="0" borderId="0" xfId="5" applyFont="1" applyAlignment="1">
      <alignment horizontal="center" vertical="center"/>
    </xf>
    <xf numFmtId="0" fontId="19" fillId="0" borderId="3" xfId="5" applyFont="1" applyBorder="1" applyAlignment="1">
      <alignment horizontal="center" vertical="center"/>
    </xf>
    <xf numFmtId="0" fontId="19" fillId="0" borderId="40" xfId="5" applyFont="1" applyBorder="1" applyAlignment="1">
      <alignment horizontal="center" vertical="center"/>
    </xf>
    <xf numFmtId="0" fontId="19" fillId="0" borderId="42" xfId="5" applyFont="1" applyBorder="1" applyAlignment="1">
      <alignment horizontal="center" vertical="center"/>
    </xf>
    <xf numFmtId="0" fontId="19" fillId="0" borderId="25" xfId="5" applyFont="1" applyBorder="1" applyAlignment="1">
      <alignment horizontal="center" vertical="center"/>
    </xf>
    <xf numFmtId="0" fontId="19" fillId="0" borderId="26" xfId="5" applyFont="1" applyBorder="1" applyAlignment="1">
      <alignment horizontal="center" vertical="center"/>
    </xf>
    <xf numFmtId="0" fontId="19" fillId="0" borderId="4" xfId="5" applyFont="1" applyBorder="1" applyAlignment="1">
      <alignment horizontal="center" vertical="center" wrapText="1"/>
    </xf>
    <xf numFmtId="0" fontId="19" fillId="0" borderId="4" xfId="5" applyFont="1" applyBorder="1" applyAlignment="1">
      <alignment horizontal="center" vertical="center"/>
    </xf>
    <xf numFmtId="38" fontId="19" fillId="0" borderId="46" xfId="15" applyNumberFormat="1" applyFont="1" applyBorder="1" applyAlignment="1">
      <alignment horizontal="center" vertical="center" wrapText="1"/>
    </xf>
    <xf numFmtId="38" fontId="19" fillId="0" borderId="47" xfId="15" applyNumberFormat="1" applyFont="1" applyBorder="1" applyAlignment="1">
      <alignment horizontal="center" vertical="center" wrapText="1"/>
    </xf>
    <xf numFmtId="0" fontId="19" fillId="0" borderId="31" xfId="5" applyFont="1" applyBorder="1" applyAlignment="1">
      <alignment horizontal="center" vertical="center" wrapText="1"/>
    </xf>
    <xf numFmtId="0" fontId="48" fillId="0" borderId="7" xfId="5" applyFont="1" applyBorder="1" applyAlignment="1">
      <alignment horizontal="center" vertical="center" wrapText="1"/>
    </xf>
    <xf numFmtId="0" fontId="48" fillId="0" borderId="39" xfId="5" applyFont="1" applyBorder="1" applyAlignment="1">
      <alignment horizontal="center" vertical="center" wrapText="1"/>
    </xf>
    <xf numFmtId="38" fontId="19" fillId="0" borderId="29" xfId="15" applyNumberFormat="1" applyFont="1" applyBorder="1" applyAlignment="1">
      <alignment horizontal="center" vertical="center" wrapText="1"/>
    </xf>
    <xf numFmtId="38" fontId="19" fillId="0" borderId="1" xfId="15" applyNumberFormat="1" applyFont="1" applyBorder="1" applyAlignment="1">
      <alignment horizontal="center" vertical="center" wrapText="1"/>
    </xf>
    <xf numFmtId="0" fontId="19" fillId="0" borderId="27" xfId="16" applyFont="1" applyBorder="1" applyAlignment="1">
      <alignment horizontal="center" vertical="center" wrapText="1"/>
    </xf>
    <xf numFmtId="0" fontId="19" fillId="0" borderId="3" xfId="16" applyFont="1" applyBorder="1" applyAlignment="1">
      <alignment horizontal="center" vertical="center" wrapText="1"/>
    </xf>
    <xf numFmtId="0" fontId="19" fillId="0" borderId="42" xfId="16" applyFont="1" applyBorder="1" applyAlignment="1">
      <alignment horizontal="center" vertical="center" wrapText="1"/>
    </xf>
    <xf numFmtId="0" fontId="19" fillId="0" borderId="29" xfId="16" applyFont="1" applyBorder="1" applyAlignment="1">
      <alignment horizontal="center" vertical="center" wrapText="1"/>
    </xf>
    <xf numFmtId="0" fontId="19" fillId="0" borderId="1" xfId="16" applyFont="1" applyBorder="1" applyAlignment="1">
      <alignment horizontal="center" vertical="center" wrapText="1"/>
    </xf>
    <xf numFmtId="0" fontId="19" fillId="0" borderId="41" xfId="16" applyFont="1" applyBorder="1" applyAlignment="1">
      <alignment horizontal="center" vertical="center" wrapText="1"/>
    </xf>
    <xf numFmtId="0" fontId="19" fillId="0" borderId="2" xfId="16" applyFont="1" applyBorder="1" applyAlignment="1">
      <alignment horizontal="center" vertical="center" wrapText="1"/>
    </xf>
    <xf numFmtId="0" fontId="19" fillId="0" borderId="4" xfId="16" applyFont="1" applyBorder="1" applyAlignment="1">
      <alignment horizontal="center" vertical="center" wrapText="1"/>
    </xf>
    <xf numFmtId="0" fontId="21" fillId="0" borderId="2" xfId="16" applyFont="1" applyBorder="1" applyAlignment="1">
      <alignment horizontal="center" vertical="center" wrapText="1"/>
    </xf>
    <xf numFmtId="0" fontId="21" fillId="0" borderId="4" xfId="16" applyFont="1" applyBorder="1" applyAlignment="1">
      <alignment horizontal="center" vertical="center" wrapText="1"/>
    </xf>
    <xf numFmtId="0" fontId="19" fillId="0" borderId="0" xfId="5" applyFont="1" applyAlignment="1">
      <alignment horizontal="center" vertical="center" wrapText="1"/>
    </xf>
    <xf numFmtId="0" fontId="48" fillId="0" borderId="0" xfId="5" applyFont="1" applyAlignment="1">
      <alignment vertical="center" wrapText="1"/>
    </xf>
    <xf numFmtId="0" fontId="48" fillId="0" borderId="32" xfId="5" applyFont="1" applyBorder="1" applyAlignment="1">
      <alignment vertical="center" wrapText="1"/>
    </xf>
    <xf numFmtId="0" fontId="19" fillId="0" borderId="23" xfId="5" applyFont="1" applyBorder="1" applyAlignment="1">
      <alignment horizontal="left" vertical="center"/>
    </xf>
    <xf numFmtId="0" fontId="19" fillId="0" borderId="20" xfId="5" applyFont="1" applyBorder="1" applyAlignment="1">
      <alignment horizontal="left" vertical="center"/>
    </xf>
    <xf numFmtId="0" fontId="19" fillId="0" borderId="40" xfId="5" applyFont="1" applyBorder="1" applyAlignment="1">
      <alignment horizontal="center"/>
    </xf>
    <xf numFmtId="0" fontId="19" fillId="0" borderId="42" xfId="5" applyFont="1" applyBorder="1" applyAlignment="1">
      <alignment horizontal="center"/>
    </xf>
    <xf numFmtId="0" fontId="19" fillId="0" borderId="1" xfId="5" applyFont="1" applyBorder="1" applyAlignment="1">
      <alignment horizontal="center"/>
    </xf>
    <xf numFmtId="0" fontId="19" fillId="0" borderId="3" xfId="5" applyFont="1" applyBorder="1" applyAlignment="1">
      <alignment horizontal="center"/>
    </xf>
    <xf numFmtId="188" fontId="19" fillId="0" borderId="1" xfId="5" applyNumberFormat="1" applyFont="1" applyBorder="1" applyAlignment="1">
      <alignment horizontal="center"/>
    </xf>
    <xf numFmtId="188" fontId="19" fillId="0" borderId="3" xfId="5" applyNumberFormat="1" applyFont="1" applyBorder="1" applyAlignment="1">
      <alignment horizontal="center"/>
    </xf>
    <xf numFmtId="188" fontId="19" fillId="0" borderId="0" xfId="5" applyNumberFormat="1" applyFont="1" applyAlignment="1">
      <alignment horizontal="center" vertical="center"/>
    </xf>
    <xf numFmtId="0" fontId="19" fillId="0" borderId="0" xfId="5" applyFont="1" applyAlignment="1">
      <alignment vertical="center"/>
    </xf>
    <xf numFmtId="0" fontId="48" fillId="0" borderId="3" xfId="5" applyFont="1" applyBorder="1" applyAlignment="1">
      <alignment horizontal="center" vertical="center"/>
    </xf>
    <xf numFmtId="0" fontId="19" fillId="0" borderId="1" xfId="5" applyFont="1" applyBorder="1" applyAlignment="1">
      <alignment horizontal="left" wrapText="1"/>
    </xf>
    <xf numFmtId="0" fontId="19" fillId="0" borderId="1" xfId="5" applyFont="1" applyBorder="1" applyAlignment="1">
      <alignment horizontal="left"/>
    </xf>
    <xf numFmtId="188" fontId="38" fillId="0" borderId="1" xfId="5" applyNumberFormat="1" applyFont="1" applyBorder="1" applyAlignment="1">
      <alignment horizontal="center"/>
    </xf>
    <xf numFmtId="188" fontId="38" fillId="0" borderId="3" xfId="5" applyNumberFormat="1" applyFont="1" applyBorder="1" applyAlignment="1">
      <alignment horizontal="center"/>
    </xf>
    <xf numFmtId="38" fontId="38" fillId="0" borderId="29" xfId="5" applyNumberFormat="1" applyFont="1" applyBorder="1"/>
    <xf numFmtId="38" fontId="38" fillId="0" borderId="30" xfId="5" applyNumberFormat="1" applyFont="1" applyBorder="1"/>
    <xf numFmtId="188" fontId="19" fillId="0" borderId="2" xfId="5" applyNumberFormat="1" applyFont="1" applyBorder="1" applyAlignment="1">
      <alignment horizontal="center" vertical="center" wrapText="1"/>
    </xf>
    <xf numFmtId="0" fontId="48" fillId="0" borderId="2" xfId="5" applyFont="1" applyBorder="1"/>
    <xf numFmtId="0" fontId="48" fillId="0" borderId="4" xfId="5" applyFont="1" applyBorder="1"/>
    <xf numFmtId="188" fontId="38" fillId="0" borderId="29" xfId="5" applyNumberFormat="1" applyFont="1" applyBorder="1" applyAlignment="1">
      <alignment horizontal="center"/>
    </xf>
    <xf numFmtId="188" fontId="38" fillId="0" borderId="27" xfId="5" applyNumberFormat="1" applyFont="1" applyBorder="1" applyAlignment="1">
      <alignment horizontal="center"/>
    </xf>
    <xf numFmtId="38" fontId="38" fillId="0" borderId="1" xfId="5" applyNumberFormat="1" applyFont="1" applyBorder="1"/>
    <xf numFmtId="38" fontId="38" fillId="0" borderId="0" xfId="5" applyNumberFormat="1" applyFont="1"/>
    <xf numFmtId="188" fontId="19" fillId="0" borderId="1" xfId="5" applyNumberFormat="1" applyFont="1" applyBorder="1" applyAlignment="1">
      <alignment horizontal="left"/>
    </xf>
    <xf numFmtId="188" fontId="19" fillId="0" borderId="3" xfId="5" applyNumberFormat="1" applyFont="1" applyBorder="1" applyAlignment="1">
      <alignment horizontal="center" vertical="top"/>
    </xf>
    <xf numFmtId="0" fontId="19" fillId="0" borderId="0" xfId="5" applyFont="1" applyAlignment="1">
      <alignment horizontal="center" vertical="top"/>
    </xf>
    <xf numFmtId="188" fontId="19" fillId="0" borderId="28" xfId="5" applyNumberFormat="1" applyFont="1" applyBorder="1" applyAlignment="1">
      <alignment horizontal="center" vertical="center"/>
    </xf>
    <xf numFmtId="0" fontId="48" fillId="0" borderId="2" xfId="5" applyFont="1" applyBorder="1" applyAlignment="1">
      <alignment vertical="center"/>
    </xf>
    <xf numFmtId="188" fontId="19" fillId="0" borderId="28" xfId="5" applyNumberFormat="1" applyFont="1" applyBorder="1" applyAlignment="1">
      <alignment horizontal="center" vertical="center" wrapText="1"/>
    </xf>
    <xf numFmtId="0" fontId="48" fillId="0" borderId="2" xfId="5" applyFont="1" applyBorder="1" applyAlignment="1">
      <alignment horizontal="center" wrapText="1"/>
    </xf>
    <xf numFmtId="188" fontId="19" fillId="0" borderId="2" xfId="5" applyNumberFormat="1" applyFont="1" applyBorder="1" applyAlignment="1">
      <alignment horizontal="left" vertical="center"/>
    </xf>
    <xf numFmtId="188" fontId="19" fillId="0" borderId="29" xfId="5" applyNumberFormat="1" applyFont="1" applyBorder="1" applyAlignment="1">
      <alignment horizontal="center" vertical="center"/>
    </xf>
    <xf numFmtId="0" fontId="19" fillId="0" borderId="30" xfId="5" applyFont="1" applyBorder="1"/>
    <xf numFmtId="0" fontId="19" fillId="0" borderId="41" xfId="5" applyFont="1" applyBorder="1"/>
    <xf numFmtId="0" fontId="19" fillId="0" borderId="40" xfId="5" applyFont="1" applyBorder="1"/>
    <xf numFmtId="0" fontId="19" fillId="0" borderId="0" xfId="5" applyFont="1" applyAlignment="1">
      <alignment horizontal="center"/>
    </xf>
    <xf numFmtId="0" fontId="48" fillId="0" borderId="4" xfId="5" applyFont="1" applyBorder="1" applyAlignment="1">
      <alignment horizontal="center"/>
    </xf>
    <xf numFmtId="0" fontId="19" fillId="0" borderId="13" xfId="5" quotePrefix="1" applyFont="1" applyBorder="1" applyAlignment="1">
      <alignment horizontal="center" vertical="center" wrapText="1"/>
    </xf>
    <xf numFmtId="0" fontId="19" fillId="0" borderId="5" xfId="5" applyFont="1" applyBorder="1" applyAlignment="1">
      <alignment horizontal="center" vertical="center" wrapText="1"/>
    </xf>
    <xf numFmtId="0" fontId="19" fillId="0" borderId="29" xfId="5" quotePrefix="1" applyFont="1" applyBorder="1" applyAlignment="1">
      <alignment horizontal="center" vertical="center" wrapText="1"/>
    </xf>
    <xf numFmtId="0" fontId="11" fillId="0" borderId="41" xfId="5" applyBorder="1" applyAlignment="1">
      <alignment horizontal="center" vertical="center" wrapText="1"/>
    </xf>
    <xf numFmtId="0" fontId="19" fillId="0" borderId="27" xfId="5" quotePrefix="1" applyFont="1" applyBorder="1" applyAlignment="1">
      <alignment horizontal="center" vertical="center" justifyLastLine="1"/>
    </xf>
    <xf numFmtId="0" fontId="19" fillId="0" borderId="3" xfId="5" applyFont="1" applyBorder="1" applyAlignment="1">
      <alignment horizontal="center" vertical="center" justifyLastLine="1"/>
    </xf>
    <xf numFmtId="0" fontId="19" fillId="0" borderId="42" xfId="5" applyFont="1" applyBorder="1" applyAlignment="1">
      <alignment horizontal="center" vertical="center" justifyLastLine="1"/>
    </xf>
    <xf numFmtId="0" fontId="19" fillId="0" borderId="13" xfId="5" applyFont="1" applyBorder="1" applyAlignment="1">
      <alignment horizontal="center" vertical="center"/>
    </xf>
    <xf numFmtId="0" fontId="19" fillId="0" borderId="6" xfId="5" applyFont="1" applyBorder="1" applyAlignment="1">
      <alignment horizontal="center" vertical="center"/>
    </xf>
    <xf numFmtId="0" fontId="19" fillId="0" borderId="5" xfId="5" applyFont="1" applyBorder="1" applyAlignment="1">
      <alignment horizontal="center" vertical="center"/>
    </xf>
    <xf numFmtId="0" fontId="19" fillId="0" borderId="1" xfId="5" applyFont="1" applyBorder="1" applyAlignment="1">
      <alignment vertical="center" wrapText="1"/>
    </xf>
    <xf numFmtId="0" fontId="19" fillId="0" borderId="41" xfId="5" applyFont="1" applyBorder="1" applyAlignment="1">
      <alignment vertical="center" wrapText="1"/>
    </xf>
    <xf numFmtId="0" fontId="19" fillId="0" borderId="28" xfId="5" applyFont="1" applyBorder="1" applyAlignment="1">
      <alignment horizontal="center" vertical="center" wrapText="1"/>
    </xf>
    <xf numFmtId="0" fontId="19" fillId="0" borderId="4" xfId="5" applyFont="1" applyBorder="1" applyAlignment="1">
      <alignment vertical="center"/>
    </xf>
    <xf numFmtId="0" fontId="19" fillId="0" borderId="1" xfId="5" applyFont="1" applyBorder="1" applyAlignment="1">
      <alignment horizontal="center" vertical="center" wrapText="1"/>
    </xf>
    <xf numFmtId="0" fontId="19" fillId="0" borderId="41" xfId="5" applyFont="1" applyBorder="1" applyAlignment="1">
      <alignment vertical="center"/>
    </xf>
    <xf numFmtId="0" fontId="19" fillId="0" borderId="28" xfId="5" quotePrefix="1" applyFont="1" applyBorder="1" applyAlignment="1">
      <alignment horizontal="center" vertical="center" wrapText="1"/>
    </xf>
    <xf numFmtId="0" fontId="19" fillId="0" borderId="4" xfId="5" quotePrefix="1" applyFont="1" applyBorder="1" applyAlignment="1">
      <alignment horizontal="center" vertical="center" wrapText="1"/>
    </xf>
    <xf numFmtId="0" fontId="19" fillId="0" borderId="4" xfId="5" applyFont="1" applyBorder="1" applyAlignment="1">
      <alignment vertical="center" wrapText="1"/>
    </xf>
    <xf numFmtId="0" fontId="19" fillId="0" borderId="29" xfId="5" applyFont="1" applyBorder="1" applyAlignment="1">
      <alignment horizontal="center" vertical="center"/>
    </xf>
    <xf numFmtId="0" fontId="19" fillId="0" borderId="41" xfId="5" applyFont="1" applyBorder="1" applyAlignment="1">
      <alignment horizontal="center"/>
    </xf>
    <xf numFmtId="194" fontId="19" fillId="0" borderId="29" xfId="2" quotePrefix="1" applyNumberFormat="1" applyFont="1" applyFill="1" applyBorder="1" applyAlignment="1">
      <alignment horizontal="center" vertical="center" wrapText="1"/>
    </xf>
    <xf numFmtId="194" fontId="19" fillId="0" borderId="30" xfId="2" applyNumberFormat="1" applyFont="1" applyFill="1" applyBorder="1" applyAlignment="1">
      <alignment horizontal="center" vertical="center" wrapText="1"/>
    </xf>
    <xf numFmtId="194" fontId="19" fillId="0" borderId="27" xfId="2" applyNumberFormat="1" applyFont="1" applyFill="1" applyBorder="1" applyAlignment="1">
      <alignment horizontal="center" vertical="center" wrapText="1"/>
    </xf>
    <xf numFmtId="193" fontId="19" fillId="0" borderId="28" xfId="5" quotePrefix="1" applyNumberFormat="1" applyFont="1" applyBorder="1" applyAlignment="1">
      <alignment horizontal="center" vertical="center" wrapText="1"/>
    </xf>
    <xf numFmtId="0" fontId="19" fillId="0" borderId="29" xfId="12" quotePrefix="1" applyFont="1" applyBorder="1" applyAlignment="1">
      <alignment horizontal="center" vertical="center" wrapText="1"/>
    </xf>
    <xf numFmtId="0" fontId="11" fillId="0" borderId="1" xfId="12" applyBorder="1"/>
    <xf numFmtId="0" fontId="11" fillId="0" borderId="41" xfId="12" applyBorder="1"/>
    <xf numFmtId="0" fontId="19" fillId="0" borderId="40" xfId="5" applyFont="1" applyBorder="1" applyAlignment="1">
      <alignment horizontal="left"/>
    </xf>
    <xf numFmtId="0" fontId="19" fillId="0" borderId="42" xfId="5" applyFont="1" applyBorder="1" applyAlignment="1">
      <alignment horizontal="left"/>
    </xf>
    <xf numFmtId="194" fontId="19" fillId="0" borderId="29" xfId="2" applyNumberFormat="1" applyFont="1" applyFill="1" applyBorder="1" applyAlignment="1">
      <alignment horizontal="center" vertical="center"/>
    </xf>
    <xf numFmtId="194" fontId="19" fillId="0" borderId="30" xfId="2" applyNumberFormat="1" applyFont="1" applyFill="1" applyBorder="1" applyAlignment="1">
      <alignment horizontal="center" vertical="center"/>
    </xf>
    <xf numFmtId="194" fontId="19" fillId="0" borderId="27" xfId="2" applyNumberFormat="1" applyFont="1" applyFill="1" applyBorder="1" applyAlignment="1">
      <alignment horizontal="center" vertical="center"/>
    </xf>
    <xf numFmtId="0" fontId="19" fillId="0" borderId="29" xfId="12" applyFont="1" applyBorder="1" applyAlignment="1">
      <alignment horizontal="center" vertical="center"/>
    </xf>
    <xf numFmtId="0" fontId="19" fillId="0" borderId="30" xfId="12" applyFont="1" applyBorder="1" applyAlignment="1">
      <alignment horizontal="center" vertical="center"/>
    </xf>
    <xf numFmtId="0" fontId="19" fillId="0" borderId="1" xfId="12" applyFont="1" applyBorder="1" applyAlignment="1">
      <alignment horizontal="center" vertical="center"/>
    </xf>
    <xf numFmtId="0" fontId="19" fillId="0" borderId="0" xfId="12" applyFont="1" applyAlignment="1">
      <alignment horizontal="center" vertical="center"/>
    </xf>
    <xf numFmtId="0" fontId="19" fillId="0" borderId="41" xfId="12" applyFont="1" applyBorder="1" applyAlignment="1">
      <alignment horizontal="center" vertical="center"/>
    </xf>
    <xf numFmtId="0" fontId="19" fillId="0" borderId="40" xfId="12" applyFont="1" applyBorder="1" applyAlignment="1">
      <alignment horizontal="center" vertical="center"/>
    </xf>
    <xf numFmtId="0" fontId="19" fillId="0" borderId="0" xfId="5" applyFont="1" applyAlignment="1">
      <alignment horizontal="left"/>
    </xf>
    <xf numFmtId="0" fontId="19" fillId="0" borderId="3" xfId="5" applyFont="1" applyBorder="1" applyAlignment="1">
      <alignment horizontal="left"/>
    </xf>
    <xf numFmtId="0" fontId="19" fillId="0" borderId="0" xfId="5" applyFont="1" applyAlignment="1">
      <alignment horizontal="left" vertical="center"/>
    </xf>
    <xf numFmtId="0" fontId="19" fillId="0" borderId="3" xfId="5" applyFont="1" applyBorder="1" applyAlignment="1">
      <alignment horizontal="left" vertical="center"/>
    </xf>
    <xf numFmtId="38" fontId="19" fillId="0" borderId="29" xfId="5" quotePrefix="1" applyNumberFormat="1" applyFont="1" applyBorder="1" applyAlignment="1">
      <alignment horizontal="center" vertical="center" wrapText="1"/>
    </xf>
    <xf numFmtId="38" fontId="19" fillId="0" borderId="30" xfId="5" applyNumberFormat="1" applyFont="1" applyBorder="1" applyAlignment="1">
      <alignment horizontal="center" vertical="center" wrapText="1"/>
    </xf>
    <xf numFmtId="38" fontId="19" fillId="0" borderId="27" xfId="5" applyNumberFormat="1" applyFont="1" applyBorder="1" applyAlignment="1">
      <alignment horizontal="center" vertical="center" wrapText="1"/>
    </xf>
    <xf numFmtId="0" fontId="19" fillId="0" borderId="29" xfId="5" quotePrefix="1" applyFont="1" applyBorder="1" applyAlignment="1">
      <alignment horizontal="center" vertical="center"/>
    </xf>
    <xf numFmtId="0" fontId="19" fillId="0" borderId="0" xfId="5" quotePrefix="1" applyFont="1" applyAlignment="1">
      <alignment horizontal="left" wrapText="1"/>
    </xf>
    <xf numFmtId="0" fontId="11" fillId="0" borderId="30" xfId="5" applyBorder="1" applyAlignment="1">
      <alignment horizontal="center" vertical="center"/>
    </xf>
    <xf numFmtId="0" fontId="11" fillId="0" borderId="1" xfId="5" applyBorder="1" applyAlignment="1">
      <alignment horizontal="center" vertical="center"/>
    </xf>
    <xf numFmtId="0" fontId="11" fillId="0" borderId="0" xfId="5" applyAlignment="1">
      <alignment horizontal="center" vertical="center"/>
    </xf>
    <xf numFmtId="0" fontId="11" fillId="0" borderId="41" xfId="5" applyBorder="1" applyAlignment="1">
      <alignment horizontal="center" vertical="center"/>
    </xf>
    <xf numFmtId="0" fontId="11" fillId="0" borderId="40" xfId="5" applyBorder="1" applyAlignment="1">
      <alignment horizontal="center" vertical="center"/>
    </xf>
    <xf numFmtId="0" fontId="19" fillId="0" borderId="0" xfId="5" quotePrefix="1" applyFont="1" applyAlignment="1">
      <alignment horizontal="left"/>
    </xf>
    <xf numFmtId="0" fontId="19" fillId="0" borderId="27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4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 shrinkToFit="1"/>
    </xf>
    <xf numFmtId="0" fontId="19" fillId="0" borderId="4" xfId="0" applyFont="1" applyBorder="1" applyAlignment="1">
      <alignment horizontal="center" vertical="center" wrapText="1" shrinkToFit="1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shrinkToFit="1"/>
    </xf>
  </cellXfs>
  <cellStyles count="31">
    <cellStyle name="パーセント 2" xfId="9" xr:uid="{00000000-0005-0000-0000-000000000000}"/>
    <cellStyle name="ハイパーリンク" xfId="1" builtinId="8"/>
    <cellStyle name="桁区切り" xfId="30" builtinId="6"/>
    <cellStyle name="桁区切り 2" xfId="2" xr:uid="{00000000-0005-0000-0000-000003000000}"/>
    <cellStyle name="桁区切り 2 2" xfId="3" xr:uid="{00000000-0005-0000-0000-000004000000}"/>
    <cellStyle name="桁区切り 3" xfId="4" xr:uid="{00000000-0005-0000-0000-000005000000}"/>
    <cellStyle name="桁区切り 4" xfId="23" xr:uid="{00000000-0005-0000-0000-000006000000}"/>
    <cellStyle name="桁区切り 5" xfId="25" xr:uid="{00000000-0005-0000-0000-000007000000}"/>
    <cellStyle name="桁区切り 6" xfId="27" xr:uid="{00000000-0005-0000-0000-000008000000}"/>
    <cellStyle name="桁区切り 7" xfId="29" xr:uid="{00000000-0005-0000-0000-000009000000}"/>
    <cellStyle name="通貨 2" xfId="8" xr:uid="{00000000-0005-0000-0000-00000A000000}"/>
    <cellStyle name="通貨 3" xfId="10" xr:uid="{00000000-0005-0000-0000-00000B000000}"/>
    <cellStyle name="標準" xfId="0" builtinId="0"/>
    <cellStyle name="標準 10" xfId="24" xr:uid="{00000000-0005-0000-0000-00000D000000}"/>
    <cellStyle name="標準 11" xfId="26" xr:uid="{00000000-0005-0000-0000-00000E000000}"/>
    <cellStyle name="標準 12" xfId="28" xr:uid="{00000000-0005-0000-0000-00000F000000}"/>
    <cellStyle name="標準 2" xfId="5" xr:uid="{00000000-0005-0000-0000-000010000000}"/>
    <cellStyle name="標準 2 2" xfId="6" xr:uid="{00000000-0005-0000-0000-000011000000}"/>
    <cellStyle name="標準 2 2 2" xfId="12" xr:uid="{00000000-0005-0000-0000-000012000000}"/>
    <cellStyle name="標準 2 3" xfId="11" xr:uid="{00000000-0005-0000-0000-000013000000}"/>
    <cellStyle name="標準 3" xfId="7" xr:uid="{00000000-0005-0000-0000-000014000000}"/>
    <cellStyle name="標準 3 2" xfId="16" xr:uid="{00000000-0005-0000-0000-000015000000}"/>
    <cellStyle name="標準 4" xfId="17" xr:uid="{00000000-0005-0000-0000-000016000000}"/>
    <cellStyle name="標準 5" xfId="18" xr:uid="{00000000-0005-0000-0000-000017000000}"/>
    <cellStyle name="標準 6" xfId="19" xr:uid="{00000000-0005-0000-0000-000018000000}"/>
    <cellStyle name="標準 7" xfId="20" xr:uid="{00000000-0005-0000-0000-000019000000}"/>
    <cellStyle name="標準 8" xfId="21" xr:uid="{00000000-0005-0000-0000-00001A000000}"/>
    <cellStyle name="標準 9" xfId="22" xr:uid="{00000000-0005-0000-0000-00001B000000}"/>
    <cellStyle name="標準_改正調票集計" xfId="14" xr:uid="{00000000-0005-0000-0000-00001C000000}"/>
    <cellStyle name="標準_原稿ｼｰﾄ" xfId="15" xr:uid="{00000000-0005-0000-0000-00001D000000}"/>
    <cellStyle name="未定義" xfId="13" xr:uid="{00000000-0005-0000-0000-00001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</xdr:row>
      <xdr:rowOff>0</xdr:rowOff>
    </xdr:from>
    <xdr:to>
      <xdr:col>2</xdr:col>
      <xdr:colOff>9525</xdr:colOff>
      <xdr:row>5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9F388422-41C9-4BA4-A4DE-6E2C579AAF7A}"/>
            </a:ext>
          </a:extLst>
        </xdr:cNvPr>
        <xdr:cNvSpPr>
          <a:spLocks noChangeShapeType="1"/>
        </xdr:cNvSpPr>
      </xdr:nvSpPr>
      <xdr:spPr bwMode="auto">
        <a:xfrm>
          <a:off x="9525" y="49530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</xdr:row>
      <xdr:rowOff>0</xdr:rowOff>
    </xdr:from>
    <xdr:to>
      <xdr:col>2</xdr:col>
      <xdr:colOff>9525</xdr:colOff>
      <xdr:row>5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02F1839A-8D29-4BE7-A4E3-0FAE608D7571}"/>
            </a:ext>
          </a:extLst>
        </xdr:cNvPr>
        <xdr:cNvSpPr>
          <a:spLocks noChangeShapeType="1"/>
        </xdr:cNvSpPr>
      </xdr:nvSpPr>
      <xdr:spPr bwMode="auto">
        <a:xfrm>
          <a:off x="9525" y="49530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0</xdr:rowOff>
    </xdr:from>
    <xdr:to>
      <xdr:col>2</xdr:col>
      <xdr:colOff>9525</xdr:colOff>
      <xdr:row>31</xdr:row>
      <xdr:rowOff>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3277DD8C-8A3A-4E51-83DB-DFE67A4333AB}"/>
            </a:ext>
          </a:extLst>
        </xdr:cNvPr>
        <xdr:cNvSpPr>
          <a:spLocks noChangeShapeType="1"/>
        </xdr:cNvSpPr>
      </xdr:nvSpPr>
      <xdr:spPr bwMode="auto">
        <a:xfrm>
          <a:off x="9525" y="657225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0</xdr:rowOff>
    </xdr:from>
    <xdr:to>
      <xdr:col>2</xdr:col>
      <xdr:colOff>9525</xdr:colOff>
      <xdr:row>31</xdr:row>
      <xdr:rowOff>0</xdr:rowOff>
    </xdr:to>
    <xdr:sp macro="" textlink="">
      <xdr:nvSpPr>
        <xdr:cNvPr id="5" name="Line 12">
          <a:extLst>
            <a:ext uri="{FF2B5EF4-FFF2-40B4-BE49-F238E27FC236}">
              <a16:creationId xmlns:a16="http://schemas.microsoft.com/office/drawing/2014/main" id="{7AB566A1-E61B-4EF9-9B63-C951637F8BE7}"/>
            </a:ext>
          </a:extLst>
        </xdr:cNvPr>
        <xdr:cNvSpPr>
          <a:spLocks noChangeShapeType="1"/>
        </xdr:cNvSpPr>
      </xdr:nvSpPr>
      <xdr:spPr bwMode="auto">
        <a:xfrm>
          <a:off x="9525" y="657225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0</xdr:rowOff>
    </xdr:from>
    <xdr:to>
      <xdr:col>2</xdr:col>
      <xdr:colOff>9525</xdr:colOff>
      <xdr:row>31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1E6E4414-AB99-4269-988A-6CD3DE04DDE6}"/>
            </a:ext>
          </a:extLst>
        </xdr:cNvPr>
        <xdr:cNvSpPr>
          <a:spLocks noChangeShapeType="1"/>
        </xdr:cNvSpPr>
      </xdr:nvSpPr>
      <xdr:spPr bwMode="auto">
        <a:xfrm>
          <a:off x="9525" y="657225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</xdr:row>
      <xdr:rowOff>0</xdr:rowOff>
    </xdr:from>
    <xdr:to>
      <xdr:col>2</xdr:col>
      <xdr:colOff>9525</xdr:colOff>
      <xdr:row>5</xdr:row>
      <xdr:rowOff>0</xdr:rowOff>
    </xdr:to>
    <xdr:sp macro="" textlink="">
      <xdr:nvSpPr>
        <xdr:cNvPr id="12" name="Line 1">
          <a:extLst>
            <a:ext uri="{FF2B5EF4-FFF2-40B4-BE49-F238E27FC236}">
              <a16:creationId xmlns:a16="http://schemas.microsoft.com/office/drawing/2014/main" id="{67B49A63-DA10-4DBD-B78E-52D7EA9ACC7D}"/>
            </a:ext>
          </a:extLst>
        </xdr:cNvPr>
        <xdr:cNvSpPr>
          <a:spLocks noChangeShapeType="1"/>
        </xdr:cNvSpPr>
      </xdr:nvSpPr>
      <xdr:spPr bwMode="auto">
        <a:xfrm>
          <a:off x="9525" y="49530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</xdr:row>
      <xdr:rowOff>0</xdr:rowOff>
    </xdr:from>
    <xdr:to>
      <xdr:col>2</xdr:col>
      <xdr:colOff>9525</xdr:colOff>
      <xdr:row>5</xdr:row>
      <xdr:rowOff>0</xdr:rowOff>
    </xdr:to>
    <xdr:sp macro="" textlink="">
      <xdr:nvSpPr>
        <xdr:cNvPr id="13" name="Line 2">
          <a:extLst>
            <a:ext uri="{FF2B5EF4-FFF2-40B4-BE49-F238E27FC236}">
              <a16:creationId xmlns:a16="http://schemas.microsoft.com/office/drawing/2014/main" id="{12FAE5C9-725E-4E37-B39C-A48FE3B4F774}"/>
            </a:ext>
          </a:extLst>
        </xdr:cNvPr>
        <xdr:cNvSpPr>
          <a:spLocks noChangeShapeType="1"/>
        </xdr:cNvSpPr>
      </xdr:nvSpPr>
      <xdr:spPr bwMode="auto">
        <a:xfrm>
          <a:off x="9525" y="49530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0</xdr:rowOff>
    </xdr:from>
    <xdr:to>
      <xdr:col>2</xdr:col>
      <xdr:colOff>9525</xdr:colOff>
      <xdr:row>31</xdr:row>
      <xdr:rowOff>0</xdr:rowOff>
    </xdr:to>
    <xdr:sp macro="" textlink="">
      <xdr:nvSpPr>
        <xdr:cNvPr id="14" name="Line 3">
          <a:extLst>
            <a:ext uri="{FF2B5EF4-FFF2-40B4-BE49-F238E27FC236}">
              <a16:creationId xmlns:a16="http://schemas.microsoft.com/office/drawing/2014/main" id="{8CF583ED-807F-4BB9-BB7D-642EB5ACECCD}"/>
            </a:ext>
          </a:extLst>
        </xdr:cNvPr>
        <xdr:cNvSpPr>
          <a:spLocks noChangeShapeType="1"/>
        </xdr:cNvSpPr>
      </xdr:nvSpPr>
      <xdr:spPr bwMode="auto">
        <a:xfrm>
          <a:off x="9525" y="680085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0</xdr:rowOff>
    </xdr:from>
    <xdr:to>
      <xdr:col>2</xdr:col>
      <xdr:colOff>9525</xdr:colOff>
      <xdr:row>31</xdr:row>
      <xdr:rowOff>0</xdr:rowOff>
    </xdr:to>
    <xdr:sp macro="" textlink="">
      <xdr:nvSpPr>
        <xdr:cNvPr id="15" name="Line 12">
          <a:extLst>
            <a:ext uri="{FF2B5EF4-FFF2-40B4-BE49-F238E27FC236}">
              <a16:creationId xmlns:a16="http://schemas.microsoft.com/office/drawing/2014/main" id="{D9CD1F28-478F-4379-9370-4F8729C3442B}"/>
            </a:ext>
          </a:extLst>
        </xdr:cNvPr>
        <xdr:cNvSpPr>
          <a:spLocks noChangeShapeType="1"/>
        </xdr:cNvSpPr>
      </xdr:nvSpPr>
      <xdr:spPr bwMode="auto">
        <a:xfrm>
          <a:off x="9525" y="680085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0</xdr:rowOff>
    </xdr:from>
    <xdr:to>
      <xdr:col>2</xdr:col>
      <xdr:colOff>9525</xdr:colOff>
      <xdr:row>31</xdr:row>
      <xdr:rowOff>0</xdr:rowOff>
    </xdr:to>
    <xdr:sp macro="" textlink="">
      <xdr:nvSpPr>
        <xdr:cNvPr id="16" name="Line 13">
          <a:extLst>
            <a:ext uri="{FF2B5EF4-FFF2-40B4-BE49-F238E27FC236}">
              <a16:creationId xmlns:a16="http://schemas.microsoft.com/office/drawing/2014/main" id="{2BB4D61D-2377-4B1B-ABFF-016CA31B8A87}"/>
            </a:ext>
          </a:extLst>
        </xdr:cNvPr>
        <xdr:cNvSpPr>
          <a:spLocks noChangeShapeType="1"/>
        </xdr:cNvSpPr>
      </xdr:nvSpPr>
      <xdr:spPr bwMode="auto">
        <a:xfrm>
          <a:off x="9525" y="6800850"/>
          <a:ext cx="1514475" cy="10572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</xdr:row>
      <xdr:rowOff>9525</xdr:rowOff>
    </xdr:from>
    <xdr:to>
      <xdr:col>1</xdr:col>
      <xdr:colOff>0</xdr:colOff>
      <xdr:row>4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98E15E16-550A-4176-B918-DB8F50F12853}"/>
            </a:ext>
          </a:extLst>
        </xdr:cNvPr>
        <xdr:cNvSpPr>
          <a:spLocks noChangeShapeType="1"/>
        </xdr:cNvSpPr>
      </xdr:nvSpPr>
      <xdr:spPr bwMode="auto">
        <a:xfrm>
          <a:off x="9525" y="200025"/>
          <a:ext cx="1381125" cy="47625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27</xdr:row>
      <xdr:rowOff>9525</xdr:rowOff>
    </xdr:from>
    <xdr:to>
      <xdr:col>1</xdr:col>
      <xdr:colOff>0</xdr:colOff>
      <xdr:row>30</xdr:row>
      <xdr:rowOff>0</xdr:rowOff>
    </xdr:to>
    <xdr:sp macro="" textlink="">
      <xdr:nvSpPr>
        <xdr:cNvPr id="3" name="Freeform 2">
          <a:extLst>
            <a:ext uri="{FF2B5EF4-FFF2-40B4-BE49-F238E27FC236}">
              <a16:creationId xmlns:a16="http://schemas.microsoft.com/office/drawing/2014/main" id="{FEA2EBFC-259D-478A-9221-F6D0192E2B92}"/>
            </a:ext>
          </a:extLst>
        </xdr:cNvPr>
        <xdr:cNvSpPr>
          <a:spLocks/>
        </xdr:cNvSpPr>
      </xdr:nvSpPr>
      <xdr:spPr bwMode="auto">
        <a:xfrm>
          <a:off x="9525" y="4086225"/>
          <a:ext cx="1381125" cy="476250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9525</xdr:colOff>
      <xdr:row>1</xdr:row>
      <xdr:rowOff>9525</xdr:rowOff>
    </xdr:from>
    <xdr:to>
      <xdr:col>1</xdr:col>
      <xdr:colOff>0</xdr:colOff>
      <xdr:row>4</xdr:row>
      <xdr:rowOff>0</xdr:rowOff>
    </xdr:to>
    <xdr:sp macro="" textlink="">
      <xdr:nvSpPr>
        <xdr:cNvPr id="4" name="Line 1">
          <a:extLst>
            <a:ext uri="{FF2B5EF4-FFF2-40B4-BE49-F238E27FC236}">
              <a16:creationId xmlns:a16="http://schemas.microsoft.com/office/drawing/2014/main" id="{058E9A68-61C6-4C31-A041-6B52A25EFF4E}"/>
            </a:ext>
          </a:extLst>
        </xdr:cNvPr>
        <xdr:cNvSpPr>
          <a:spLocks noChangeShapeType="1"/>
        </xdr:cNvSpPr>
      </xdr:nvSpPr>
      <xdr:spPr bwMode="auto">
        <a:xfrm>
          <a:off x="9525" y="200025"/>
          <a:ext cx="1381125" cy="47625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26</xdr:row>
      <xdr:rowOff>9525</xdr:rowOff>
    </xdr:from>
    <xdr:to>
      <xdr:col>1</xdr:col>
      <xdr:colOff>0</xdr:colOff>
      <xdr:row>29</xdr:row>
      <xdr:rowOff>0</xdr:rowOff>
    </xdr:to>
    <xdr:sp macro="" textlink="">
      <xdr:nvSpPr>
        <xdr:cNvPr id="5" name="Freeform 2">
          <a:extLst>
            <a:ext uri="{FF2B5EF4-FFF2-40B4-BE49-F238E27FC236}">
              <a16:creationId xmlns:a16="http://schemas.microsoft.com/office/drawing/2014/main" id="{73D12489-CBAA-43F1-95F9-D30F118DD634}"/>
            </a:ext>
          </a:extLst>
        </xdr:cNvPr>
        <xdr:cNvSpPr>
          <a:spLocks/>
        </xdr:cNvSpPr>
      </xdr:nvSpPr>
      <xdr:spPr bwMode="auto">
        <a:xfrm>
          <a:off x="9525" y="4248150"/>
          <a:ext cx="1381125" cy="476250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id="{34671A9C-40BF-4EC5-A4A0-F492CF234E61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3" name="Freeform 4">
          <a:extLst>
            <a:ext uri="{FF2B5EF4-FFF2-40B4-BE49-F238E27FC236}">
              <a16:creationId xmlns:a16="http://schemas.microsoft.com/office/drawing/2014/main" id="{6B8A9B79-6007-4D1B-8879-6E233806C838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4" name="Line 5">
          <a:extLst>
            <a:ext uri="{FF2B5EF4-FFF2-40B4-BE49-F238E27FC236}">
              <a16:creationId xmlns:a16="http://schemas.microsoft.com/office/drawing/2014/main" id="{2E004056-8A53-4C37-B490-061C74D3E272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5" name="Line 6">
          <a:extLst>
            <a:ext uri="{FF2B5EF4-FFF2-40B4-BE49-F238E27FC236}">
              <a16:creationId xmlns:a16="http://schemas.microsoft.com/office/drawing/2014/main" id="{21561DDD-14C9-4FFF-B5D6-8050C1E20B95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6" name="Freeform 7">
          <a:extLst>
            <a:ext uri="{FF2B5EF4-FFF2-40B4-BE49-F238E27FC236}">
              <a16:creationId xmlns:a16="http://schemas.microsoft.com/office/drawing/2014/main" id="{4248B16E-FE3C-4ED9-B9FB-E892A8798E88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7" name="Line 8">
          <a:extLst>
            <a:ext uri="{FF2B5EF4-FFF2-40B4-BE49-F238E27FC236}">
              <a16:creationId xmlns:a16="http://schemas.microsoft.com/office/drawing/2014/main" id="{CBB6EEB1-D9DC-4101-8821-8F2AED63C689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8" name="Line 9">
          <a:extLst>
            <a:ext uri="{FF2B5EF4-FFF2-40B4-BE49-F238E27FC236}">
              <a16:creationId xmlns:a16="http://schemas.microsoft.com/office/drawing/2014/main" id="{78925B92-CFE9-488F-94A7-A4716C13369F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9" name="Freeform 10">
          <a:extLst>
            <a:ext uri="{FF2B5EF4-FFF2-40B4-BE49-F238E27FC236}">
              <a16:creationId xmlns:a16="http://schemas.microsoft.com/office/drawing/2014/main" id="{D4591D64-677E-4EE9-8C2C-E7ECF31E23BF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10" name="Line 11">
          <a:extLst>
            <a:ext uri="{FF2B5EF4-FFF2-40B4-BE49-F238E27FC236}">
              <a16:creationId xmlns:a16="http://schemas.microsoft.com/office/drawing/2014/main" id="{0F4EDB5F-208D-44EE-932D-06EE381BD61A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11" name="Line 12">
          <a:extLst>
            <a:ext uri="{FF2B5EF4-FFF2-40B4-BE49-F238E27FC236}">
              <a16:creationId xmlns:a16="http://schemas.microsoft.com/office/drawing/2014/main" id="{223A96F2-DE22-461F-A155-CA3508F8BD55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12" name="Freeform 13">
          <a:extLst>
            <a:ext uri="{FF2B5EF4-FFF2-40B4-BE49-F238E27FC236}">
              <a16:creationId xmlns:a16="http://schemas.microsoft.com/office/drawing/2014/main" id="{39D9701F-E2E8-4E5E-AA9E-5724E19AB817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13" name="Line 14">
          <a:extLst>
            <a:ext uri="{FF2B5EF4-FFF2-40B4-BE49-F238E27FC236}">
              <a16:creationId xmlns:a16="http://schemas.microsoft.com/office/drawing/2014/main" id="{0803B8BF-63D3-4E96-A7C4-2C4C24329636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14" name="Line 15">
          <a:extLst>
            <a:ext uri="{FF2B5EF4-FFF2-40B4-BE49-F238E27FC236}">
              <a16:creationId xmlns:a16="http://schemas.microsoft.com/office/drawing/2014/main" id="{68F0E8BF-2483-469E-ACED-2823FA0719C5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15" name="Freeform 16">
          <a:extLst>
            <a:ext uri="{FF2B5EF4-FFF2-40B4-BE49-F238E27FC236}">
              <a16:creationId xmlns:a16="http://schemas.microsoft.com/office/drawing/2014/main" id="{F31D353C-6003-45E0-AEF0-7B16778F11D2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16" name="Line 17">
          <a:extLst>
            <a:ext uri="{FF2B5EF4-FFF2-40B4-BE49-F238E27FC236}">
              <a16:creationId xmlns:a16="http://schemas.microsoft.com/office/drawing/2014/main" id="{7DA94567-F84A-4B5C-BAD8-E59B074A3A48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17" name="Line 18">
          <a:extLst>
            <a:ext uri="{FF2B5EF4-FFF2-40B4-BE49-F238E27FC236}">
              <a16:creationId xmlns:a16="http://schemas.microsoft.com/office/drawing/2014/main" id="{AF477CBA-A604-4BE7-AF3A-A55FF6DC07E5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18" name="Freeform 19">
          <a:extLst>
            <a:ext uri="{FF2B5EF4-FFF2-40B4-BE49-F238E27FC236}">
              <a16:creationId xmlns:a16="http://schemas.microsoft.com/office/drawing/2014/main" id="{E1020478-9000-442E-ACDD-FB11A90F5C36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19" name="Line 20">
          <a:extLst>
            <a:ext uri="{FF2B5EF4-FFF2-40B4-BE49-F238E27FC236}">
              <a16:creationId xmlns:a16="http://schemas.microsoft.com/office/drawing/2014/main" id="{A6E0A784-84DC-4692-AFB5-61F5C0616E86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20" name="Line 21">
          <a:extLst>
            <a:ext uri="{FF2B5EF4-FFF2-40B4-BE49-F238E27FC236}">
              <a16:creationId xmlns:a16="http://schemas.microsoft.com/office/drawing/2014/main" id="{C4762D22-9FFE-4439-B3EC-E82367368D64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21" name="Freeform 22">
          <a:extLst>
            <a:ext uri="{FF2B5EF4-FFF2-40B4-BE49-F238E27FC236}">
              <a16:creationId xmlns:a16="http://schemas.microsoft.com/office/drawing/2014/main" id="{0933527A-DD18-4C59-B170-0F3365240696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22" name="Line 23">
          <a:extLst>
            <a:ext uri="{FF2B5EF4-FFF2-40B4-BE49-F238E27FC236}">
              <a16:creationId xmlns:a16="http://schemas.microsoft.com/office/drawing/2014/main" id="{5E18BC51-7216-4F4D-9839-A50FB7F1E4BB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23" name="Line 24">
          <a:extLst>
            <a:ext uri="{FF2B5EF4-FFF2-40B4-BE49-F238E27FC236}">
              <a16:creationId xmlns:a16="http://schemas.microsoft.com/office/drawing/2014/main" id="{8DD9F7DE-0310-403E-853D-3128098A0C36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24" name="Freeform 25">
          <a:extLst>
            <a:ext uri="{FF2B5EF4-FFF2-40B4-BE49-F238E27FC236}">
              <a16:creationId xmlns:a16="http://schemas.microsoft.com/office/drawing/2014/main" id="{C12AEA16-BDA1-434D-9191-69C10E20CFB7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25" name="Line 26">
          <a:extLst>
            <a:ext uri="{FF2B5EF4-FFF2-40B4-BE49-F238E27FC236}">
              <a16:creationId xmlns:a16="http://schemas.microsoft.com/office/drawing/2014/main" id="{B242025E-8CEF-4640-BD11-AE6B06BC265E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26" name="Line 27">
          <a:extLst>
            <a:ext uri="{FF2B5EF4-FFF2-40B4-BE49-F238E27FC236}">
              <a16:creationId xmlns:a16="http://schemas.microsoft.com/office/drawing/2014/main" id="{C86390B3-EE67-404A-9325-4D20A37C50A9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27" name="Freeform 28">
          <a:extLst>
            <a:ext uri="{FF2B5EF4-FFF2-40B4-BE49-F238E27FC236}">
              <a16:creationId xmlns:a16="http://schemas.microsoft.com/office/drawing/2014/main" id="{EF46D374-8A14-4B0D-9ACB-EB090D48624E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28" name="Line 29">
          <a:extLst>
            <a:ext uri="{FF2B5EF4-FFF2-40B4-BE49-F238E27FC236}">
              <a16:creationId xmlns:a16="http://schemas.microsoft.com/office/drawing/2014/main" id="{80740218-E425-4AF7-B3E8-5874E7CFD2AA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29" name="Line 30">
          <a:extLst>
            <a:ext uri="{FF2B5EF4-FFF2-40B4-BE49-F238E27FC236}">
              <a16:creationId xmlns:a16="http://schemas.microsoft.com/office/drawing/2014/main" id="{E75C4D13-E9D6-4135-A9E1-14C99E00F186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30" name="Freeform 31">
          <a:extLst>
            <a:ext uri="{FF2B5EF4-FFF2-40B4-BE49-F238E27FC236}">
              <a16:creationId xmlns:a16="http://schemas.microsoft.com/office/drawing/2014/main" id="{2169D864-EAF0-4EF8-896A-106918F2FF7B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31" name="Line 32">
          <a:extLst>
            <a:ext uri="{FF2B5EF4-FFF2-40B4-BE49-F238E27FC236}">
              <a16:creationId xmlns:a16="http://schemas.microsoft.com/office/drawing/2014/main" id="{7DC81D1B-9F83-471F-B024-6D6F886D4562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32" name="Line 33">
          <a:extLst>
            <a:ext uri="{FF2B5EF4-FFF2-40B4-BE49-F238E27FC236}">
              <a16:creationId xmlns:a16="http://schemas.microsoft.com/office/drawing/2014/main" id="{A01AE441-E2C8-45FA-9824-6FDB2931F42C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29</xdr:row>
      <xdr:rowOff>9525</xdr:rowOff>
    </xdr:from>
    <xdr:to>
      <xdr:col>1</xdr:col>
      <xdr:colOff>0</xdr:colOff>
      <xdr:row>33</xdr:row>
      <xdr:rowOff>0</xdr:rowOff>
    </xdr:to>
    <xdr:sp macro="" textlink="">
      <xdr:nvSpPr>
        <xdr:cNvPr id="33" name="Freeform 34">
          <a:extLst>
            <a:ext uri="{FF2B5EF4-FFF2-40B4-BE49-F238E27FC236}">
              <a16:creationId xmlns:a16="http://schemas.microsoft.com/office/drawing/2014/main" id="{CD38D024-2346-4651-8CAB-39D08B4D990B}"/>
            </a:ext>
          </a:extLst>
        </xdr:cNvPr>
        <xdr:cNvSpPr>
          <a:spLocks/>
        </xdr:cNvSpPr>
      </xdr:nvSpPr>
      <xdr:spPr bwMode="auto">
        <a:xfrm>
          <a:off x="9525" y="4438650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29</xdr:row>
      <xdr:rowOff>9525</xdr:rowOff>
    </xdr:from>
    <xdr:to>
      <xdr:col>1</xdr:col>
      <xdr:colOff>9525</xdr:colOff>
      <xdr:row>33</xdr:row>
      <xdr:rowOff>0</xdr:rowOff>
    </xdr:to>
    <xdr:sp macro="" textlink="">
      <xdr:nvSpPr>
        <xdr:cNvPr id="34" name="Line 35">
          <a:extLst>
            <a:ext uri="{FF2B5EF4-FFF2-40B4-BE49-F238E27FC236}">
              <a16:creationId xmlns:a16="http://schemas.microsoft.com/office/drawing/2014/main" id="{E979ABA5-C4C8-408E-A864-EF45521B70BF}"/>
            </a:ext>
          </a:extLst>
        </xdr:cNvPr>
        <xdr:cNvSpPr>
          <a:spLocks noChangeShapeType="1"/>
        </xdr:cNvSpPr>
      </xdr:nvSpPr>
      <xdr:spPr bwMode="auto">
        <a:xfrm>
          <a:off x="19050" y="4438650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35" name="Line 3">
          <a:extLst>
            <a:ext uri="{FF2B5EF4-FFF2-40B4-BE49-F238E27FC236}">
              <a16:creationId xmlns:a16="http://schemas.microsoft.com/office/drawing/2014/main" id="{CF2C2C50-5386-40EF-93DA-70A36DCFB8B0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36" name="Freeform 4">
          <a:extLst>
            <a:ext uri="{FF2B5EF4-FFF2-40B4-BE49-F238E27FC236}">
              <a16:creationId xmlns:a16="http://schemas.microsoft.com/office/drawing/2014/main" id="{84FCB8A0-13BF-4F92-83D9-DE3D5908A39C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37" name="Line 5">
          <a:extLst>
            <a:ext uri="{FF2B5EF4-FFF2-40B4-BE49-F238E27FC236}">
              <a16:creationId xmlns:a16="http://schemas.microsoft.com/office/drawing/2014/main" id="{658D5B82-5B5A-43D3-9D44-3A363CABED06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38" name="Line 6">
          <a:extLst>
            <a:ext uri="{FF2B5EF4-FFF2-40B4-BE49-F238E27FC236}">
              <a16:creationId xmlns:a16="http://schemas.microsoft.com/office/drawing/2014/main" id="{5C16A821-E961-4DD8-934D-F8AB4FAFA33A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39" name="Freeform 7">
          <a:extLst>
            <a:ext uri="{FF2B5EF4-FFF2-40B4-BE49-F238E27FC236}">
              <a16:creationId xmlns:a16="http://schemas.microsoft.com/office/drawing/2014/main" id="{54CB087A-D20B-4D85-A6AB-9D4D75BC82EC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40" name="Line 8">
          <a:extLst>
            <a:ext uri="{FF2B5EF4-FFF2-40B4-BE49-F238E27FC236}">
              <a16:creationId xmlns:a16="http://schemas.microsoft.com/office/drawing/2014/main" id="{47EF4D0D-BAFA-4CDF-AF5B-493D902EF36E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41" name="Line 9">
          <a:extLst>
            <a:ext uri="{FF2B5EF4-FFF2-40B4-BE49-F238E27FC236}">
              <a16:creationId xmlns:a16="http://schemas.microsoft.com/office/drawing/2014/main" id="{FAAF64F5-C395-4F74-96A8-FA5777E7193A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42" name="Freeform 10">
          <a:extLst>
            <a:ext uri="{FF2B5EF4-FFF2-40B4-BE49-F238E27FC236}">
              <a16:creationId xmlns:a16="http://schemas.microsoft.com/office/drawing/2014/main" id="{4CA0A41D-57C7-4FAB-8D42-B3BC9D3CBC1C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43" name="Line 11">
          <a:extLst>
            <a:ext uri="{FF2B5EF4-FFF2-40B4-BE49-F238E27FC236}">
              <a16:creationId xmlns:a16="http://schemas.microsoft.com/office/drawing/2014/main" id="{03396218-AA33-4E11-B891-0CBDE68DA0C0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44" name="Line 12">
          <a:extLst>
            <a:ext uri="{FF2B5EF4-FFF2-40B4-BE49-F238E27FC236}">
              <a16:creationId xmlns:a16="http://schemas.microsoft.com/office/drawing/2014/main" id="{29547669-1676-412C-B9E6-C45A20C9B997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45" name="Freeform 13">
          <a:extLst>
            <a:ext uri="{FF2B5EF4-FFF2-40B4-BE49-F238E27FC236}">
              <a16:creationId xmlns:a16="http://schemas.microsoft.com/office/drawing/2014/main" id="{82D9BEC3-EFD5-45FD-AFCD-F09D3D7867A5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46" name="Line 14">
          <a:extLst>
            <a:ext uri="{FF2B5EF4-FFF2-40B4-BE49-F238E27FC236}">
              <a16:creationId xmlns:a16="http://schemas.microsoft.com/office/drawing/2014/main" id="{DB0E8AD9-27CD-4842-9E56-0ED5E9AB66B8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47" name="Line 15">
          <a:extLst>
            <a:ext uri="{FF2B5EF4-FFF2-40B4-BE49-F238E27FC236}">
              <a16:creationId xmlns:a16="http://schemas.microsoft.com/office/drawing/2014/main" id="{A13A6F02-A7CC-4BBC-81AB-89DC17238648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48" name="Freeform 16">
          <a:extLst>
            <a:ext uri="{FF2B5EF4-FFF2-40B4-BE49-F238E27FC236}">
              <a16:creationId xmlns:a16="http://schemas.microsoft.com/office/drawing/2014/main" id="{3DFE042C-10BF-4232-9E61-12AE791BA86B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49" name="Line 17">
          <a:extLst>
            <a:ext uri="{FF2B5EF4-FFF2-40B4-BE49-F238E27FC236}">
              <a16:creationId xmlns:a16="http://schemas.microsoft.com/office/drawing/2014/main" id="{1042A311-AD54-4644-9562-FF90C8CF4374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50" name="Line 18">
          <a:extLst>
            <a:ext uri="{FF2B5EF4-FFF2-40B4-BE49-F238E27FC236}">
              <a16:creationId xmlns:a16="http://schemas.microsoft.com/office/drawing/2014/main" id="{E6DEE905-E94B-4FD6-9234-7FD22F6549FB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51" name="Freeform 19">
          <a:extLst>
            <a:ext uri="{FF2B5EF4-FFF2-40B4-BE49-F238E27FC236}">
              <a16:creationId xmlns:a16="http://schemas.microsoft.com/office/drawing/2014/main" id="{56F49185-C0E5-4214-B0CF-6975D746E760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52" name="Line 20">
          <a:extLst>
            <a:ext uri="{FF2B5EF4-FFF2-40B4-BE49-F238E27FC236}">
              <a16:creationId xmlns:a16="http://schemas.microsoft.com/office/drawing/2014/main" id="{1CA40120-25D5-4E69-AE68-6BED02C5F6E5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53" name="Line 21">
          <a:extLst>
            <a:ext uri="{FF2B5EF4-FFF2-40B4-BE49-F238E27FC236}">
              <a16:creationId xmlns:a16="http://schemas.microsoft.com/office/drawing/2014/main" id="{12C71B7F-3C4C-4DA2-B40E-2860D39326A0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54" name="Freeform 22">
          <a:extLst>
            <a:ext uri="{FF2B5EF4-FFF2-40B4-BE49-F238E27FC236}">
              <a16:creationId xmlns:a16="http://schemas.microsoft.com/office/drawing/2014/main" id="{1C51D804-4FC6-45AB-8AD0-CFE00814E713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55" name="Line 23">
          <a:extLst>
            <a:ext uri="{FF2B5EF4-FFF2-40B4-BE49-F238E27FC236}">
              <a16:creationId xmlns:a16="http://schemas.microsoft.com/office/drawing/2014/main" id="{A7919016-9AC9-410D-B430-B4C49D8F08F5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56" name="Line 24">
          <a:extLst>
            <a:ext uri="{FF2B5EF4-FFF2-40B4-BE49-F238E27FC236}">
              <a16:creationId xmlns:a16="http://schemas.microsoft.com/office/drawing/2014/main" id="{C4910D4C-D2B9-4413-A719-CE7E782CF5C2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57" name="Freeform 25">
          <a:extLst>
            <a:ext uri="{FF2B5EF4-FFF2-40B4-BE49-F238E27FC236}">
              <a16:creationId xmlns:a16="http://schemas.microsoft.com/office/drawing/2014/main" id="{4E56779B-75AD-47DD-924D-76C2CDD6D871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58" name="Line 26">
          <a:extLst>
            <a:ext uri="{FF2B5EF4-FFF2-40B4-BE49-F238E27FC236}">
              <a16:creationId xmlns:a16="http://schemas.microsoft.com/office/drawing/2014/main" id="{A7DB69BD-4BDB-4702-9E68-52735BD1A6F8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59" name="Line 27">
          <a:extLst>
            <a:ext uri="{FF2B5EF4-FFF2-40B4-BE49-F238E27FC236}">
              <a16:creationId xmlns:a16="http://schemas.microsoft.com/office/drawing/2014/main" id="{32872400-5FA5-469C-9D26-4C8D643EDD39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60" name="Freeform 28">
          <a:extLst>
            <a:ext uri="{FF2B5EF4-FFF2-40B4-BE49-F238E27FC236}">
              <a16:creationId xmlns:a16="http://schemas.microsoft.com/office/drawing/2014/main" id="{DFF1CE72-3D8C-45D9-B217-126079DCA397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61" name="Line 29">
          <a:extLst>
            <a:ext uri="{FF2B5EF4-FFF2-40B4-BE49-F238E27FC236}">
              <a16:creationId xmlns:a16="http://schemas.microsoft.com/office/drawing/2014/main" id="{B84CA2B7-3355-4303-9983-AE294711CED6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62" name="Line 30">
          <a:extLst>
            <a:ext uri="{FF2B5EF4-FFF2-40B4-BE49-F238E27FC236}">
              <a16:creationId xmlns:a16="http://schemas.microsoft.com/office/drawing/2014/main" id="{BE1E8EBF-725E-4A8B-B2EC-7DC957B076A2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63" name="Freeform 31">
          <a:extLst>
            <a:ext uri="{FF2B5EF4-FFF2-40B4-BE49-F238E27FC236}">
              <a16:creationId xmlns:a16="http://schemas.microsoft.com/office/drawing/2014/main" id="{BAC03688-F07A-4C26-A390-55091FC70BF4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64" name="Line 32">
          <a:extLst>
            <a:ext uri="{FF2B5EF4-FFF2-40B4-BE49-F238E27FC236}">
              <a16:creationId xmlns:a16="http://schemas.microsoft.com/office/drawing/2014/main" id="{776F5B17-E378-47F9-8B46-E79890B069B8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19050</xdr:colOff>
      <xdr:row>2</xdr:row>
      <xdr:rowOff>9525</xdr:rowOff>
    </xdr:from>
    <xdr:to>
      <xdr:col>1</xdr:col>
      <xdr:colOff>9525</xdr:colOff>
      <xdr:row>6</xdr:row>
      <xdr:rowOff>0</xdr:rowOff>
    </xdr:to>
    <xdr:sp macro="" textlink="">
      <xdr:nvSpPr>
        <xdr:cNvPr id="65" name="Line 33">
          <a:extLst>
            <a:ext uri="{FF2B5EF4-FFF2-40B4-BE49-F238E27FC236}">
              <a16:creationId xmlns:a16="http://schemas.microsoft.com/office/drawing/2014/main" id="{21CF0E3A-D4B4-4841-86D8-BE75D5F97C31}"/>
            </a:ext>
          </a:extLst>
        </xdr:cNvPr>
        <xdr:cNvSpPr>
          <a:spLocks noChangeShapeType="1"/>
        </xdr:cNvSpPr>
      </xdr:nvSpPr>
      <xdr:spPr bwMode="auto">
        <a:xfrm>
          <a:off x="19050" y="39052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9525</xdr:colOff>
      <xdr:row>28</xdr:row>
      <xdr:rowOff>9525</xdr:rowOff>
    </xdr:from>
    <xdr:to>
      <xdr:col>1</xdr:col>
      <xdr:colOff>0</xdr:colOff>
      <xdr:row>32</xdr:row>
      <xdr:rowOff>0</xdr:rowOff>
    </xdr:to>
    <xdr:sp macro="" textlink="">
      <xdr:nvSpPr>
        <xdr:cNvPr id="66" name="Freeform 34">
          <a:extLst>
            <a:ext uri="{FF2B5EF4-FFF2-40B4-BE49-F238E27FC236}">
              <a16:creationId xmlns:a16="http://schemas.microsoft.com/office/drawing/2014/main" id="{4EFD7B9C-BDE5-4DD5-B131-8D790EFD0DD6}"/>
            </a:ext>
          </a:extLst>
        </xdr:cNvPr>
        <xdr:cNvSpPr>
          <a:spLocks/>
        </xdr:cNvSpPr>
      </xdr:nvSpPr>
      <xdr:spPr bwMode="auto">
        <a:xfrm>
          <a:off x="9525" y="4600575"/>
          <a:ext cx="1381125" cy="638175"/>
        </a:xfrm>
        <a:custGeom>
          <a:avLst/>
          <a:gdLst>
            <a:gd name="T0" fmla="*/ 0 w 127"/>
            <a:gd name="T1" fmla="*/ 0 h 53"/>
            <a:gd name="T2" fmla="*/ 127 w 127"/>
            <a:gd name="T3" fmla="*/ 53 h 53"/>
          </a:gdLst>
          <a:ahLst/>
          <a:cxnLst>
            <a:cxn ang="0">
              <a:pos x="T0" y="T1"/>
            </a:cxn>
            <a:cxn ang="0">
              <a:pos x="T2" y="T3"/>
            </a:cxn>
          </a:cxnLst>
          <a:rect l="0" t="0" r="r" b="b"/>
          <a:pathLst>
            <a:path w="127" h="53">
              <a:moveTo>
                <a:pt x="0" y="0"/>
              </a:moveTo>
              <a:lnTo>
                <a:pt x="127" y="53"/>
              </a:lnTo>
            </a:path>
          </a:pathLst>
        </a:cu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19050</xdr:colOff>
      <xdr:row>28</xdr:row>
      <xdr:rowOff>9525</xdr:rowOff>
    </xdr:from>
    <xdr:to>
      <xdr:col>1</xdr:col>
      <xdr:colOff>9525</xdr:colOff>
      <xdr:row>32</xdr:row>
      <xdr:rowOff>0</xdr:rowOff>
    </xdr:to>
    <xdr:sp macro="" textlink="">
      <xdr:nvSpPr>
        <xdr:cNvPr id="67" name="Line 35">
          <a:extLst>
            <a:ext uri="{FF2B5EF4-FFF2-40B4-BE49-F238E27FC236}">
              <a16:creationId xmlns:a16="http://schemas.microsoft.com/office/drawing/2014/main" id="{7151D2AE-B57B-41DC-8711-FECEB4536D05}"/>
            </a:ext>
          </a:extLst>
        </xdr:cNvPr>
        <xdr:cNvSpPr>
          <a:spLocks noChangeShapeType="1"/>
        </xdr:cNvSpPr>
      </xdr:nvSpPr>
      <xdr:spPr bwMode="auto">
        <a:xfrm>
          <a:off x="19050" y="4600575"/>
          <a:ext cx="1381125" cy="638175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Y43"/>
  <sheetViews>
    <sheetView tabSelected="1" zoomScaleNormal="100" zoomScaleSheetLayoutView="100" workbookViewId="0">
      <selection activeCell="C1" sqref="C1"/>
    </sheetView>
  </sheetViews>
  <sheetFormatPr defaultRowHeight="13.5" x14ac:dyDescent="0.15"/>
  <cols>
    <col min="1" max="1" width="2" customWidth="1"/>
    <col min="2" max="5" width="3" customWidth="1"/>
    <col min="6" max="10" width="3.875" customWidth="1"/>
  </cols>
  <sheetData>
    <row r="1" spans="2:24" ht="31.5" customHeight="1" x14ac:dyDescent="0.15">
      <c r="B1" s="7" t="s">
        <v>844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1"/>
      <c r="R1" s="1"/>
      <c r="S1" s="1"/>
      <c r="T1" s="1"/>
      <c r="U1" s="1"/>
      <c r="V1" s="1"/>
      <c r="W1" s="1"/>
      <c r="X1" s="1"/>
    </row>
    <row r="2" spans="2:24" ht="14.25" x14ac:dyDescent="0.15">
      <c r="B2" s="9" t="s">
        <v>5</v>
      </c>
    </row>
    <row r="3" spans="2:24" ht="22.5" customHeight="1" x14ac:dyDescent="0.15">
      <c r="B3" s="2" t="s">
        <v>6</v>
      </c>
    </row>
    <row r="4" spans="2:24" s="3" customFormat="1" ht="14.25" x14ac:dyDescent="0.15">
      <c r="C4" s="3" t="s">
        <v>7</v>
      </c>
    </row>
    <row r="5" spans="2:24" s="3" customFormat="1" ht="14.25" x14ac:dyDescent="0.15">
      <c r="D5" s="4" t="s">
        <v>8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2:24" s="3" customFormat="1" ht="14.25" x14ac:dyDescent="0.15">
      <c r="D6" s="4" t="s">
        <v>4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2:24" s="3" customFormat="1" ht="14.25" x14ac:dyDescent="0.15">
      <c r="D7" s="4" t="s">
        <v>54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2:24" s="3" customFormat="1" ht="14.25" x14ac:dyDescent="0.15">
      <c r="D8" s="3" t="s">
        <v>478</v>
      </c>
    </row>
    <row r="9" spans="2:24" s="3" customFormat="1" ht="14.25" x14ac:dyDescent="0.15">
      <c r="D9" s="4"/>
      <c r="E9" s="4" t="s">
        <v>624</v>
      </c>
      <c r="F9" s="4"/>
      <c r="G9" s="4"/>
      <c r="H9" s="4"/>
      <c r="I9" s="4"/>
      <c r="J9" s="4"/>
      <c r="K9" s="4"/>
      <c r="L9" s="4"/>
      <c r="M9" s="4"/>
      <c r="N9" s="4"/>
    </row>
    <row r="10" spans="2:24" s="3" customFormat="1" ht="14.25" x14ac:dyDescent="0.15">
      <c r="D10" s="4"/>
      <c r="E10" s="4" t="s">
        <v>625</v>
      </c>
      <c r="F10" s="4"/>
      <c r="G10" s="4"/>
      <c r="H10" s="4"/>
      <c r="I10" s="4"/>
      <c r="J10" s="4"/>
      <c r="K10" s="4"/>
      <c r="L10" s="4"/>
      <c r="M10" s="4"/>
      <c r="N10" s="4"/>
    </row>
    <row r="11" spans="2:24" s="3" customFormat="1" ht="14.25" x14ac:dyDescent="0.15">
      <c r="C11" s="3" t="s">
        <v>9</v>
      </c>
    </row>
    <row r="12" spans="2:24" s="3" customFormat="1" ht="14.25" x14ac:dyDescent="0.15">
      <c r="D12" s="3" t="s">
        <v>0</v>
      </c>
    </row>
    <row r="13" spans="2:24" s="3" customFormat="1" ht="14.25" x14ac:dyDescent="0.15">
      <c r="E13" s="4" t="s">
        <v>845</v>
      </c>
      <c r="F13" s="4"/>
      <c r="G13" s="4"/>
      <c r="H13" s="4"/>
      <c r="I13" s="4"/>
      <c r="J13" s="4"/>
      <c r="K13"/>
    </row>
    <row r="14" spans="2:24" s="3" customFormat="1" ht="14.25" x14ac:dyDescent="0.15">
      <c r="E14" s="18" t="s">
        <v>846</v>
      </c>
      <c r="F14" s="4"/>
      <c r="G14" s="4"/>
      <c r="H14" s="4"/>
      <c r="I14" s="4"/>
      <c r="J14" s="4"/>
      <c r="K14" s="4"/>
    </row>
    <row r="15" spans="2:24" s="3" customFormat="1" ht="14.25" x14ac:dyDescent="0.15">
      <c r="D15" s="3" t="s">
        <v>3</v>
      </c>
    </row>
    <row r="16" spans="2:24" s="3" customFormat="1" ht="14.25" x14ac:dyDescent="0.15">
      <c r="E16" s="18" t="s">
        <v>847</v>
      </c>
      <c r="F16" s="18"/>
      <c r="G16" s="18"/>
      <c r="H16" s="18"/>
      <c r="I16" s="18"/>
      <c r="J16" s="18"/>
      <c r="K16" s="4"/>
    </row>
    <row r="17" spans="2:25" s="3" customFormat="1" ht="14.25" x14ac:dyDescent="0.15">
      <c r="E17" s="18" t="s">
        <v>848</v>
      </c>
      <c r="F17" s="18"/>
      <c r="G17" s="18"/>
      <c r="H17" s="18"/>
      <c r="I17" s="18"/>
      <c r="J17" s="18"/>
      <c r="K17" s="18"/>
    </row>
    <row r="18" spans="2:25" s="3" customFormat="1" ht="14.25" x14ac:dyDescent="0.15">
      <c r="D18" s="4" t="s">
        <v>626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/>
      <c r="Q18" s="19"/>
    </row>
    <row r="19" spans="2:25" s="3" customFormat="1" ht="14.25" x14ac:dyDescent="0.15">
      <c r="D19" s="3" t="s">
        <v>711</v>
      </c>
    </row>
    <row r="20" spans="2:25" s="3" customFormat="1" ht="14.25" x14ac:dyDescent="0.15">
      <c r="D20" s="5"/>
      <c r="E20" s="4" t="s">
        <v>1</v>
      </c>
      <c r="F20" s="4"/>
      <c r="G20" s="4"/>
      <c r="H20" s="4"/>
      <c r="I20" s="4"/>
      <c r="J20" s="4"/>
      <c r="K20" s="4"/>
    </row>
    <row r="21" spans="2:25" s="3" customFormat="1" ht="14.25" x14ac:dyDescent="0.15">
      <c r="D21" s="5"/>
      <c r="E21" s="19" t="s">
        <v>152</v>
      </c>
      <c r="F21" s="4"/>
      <c r="G21" s="4"/>
      <c r="H21" s="4"/>
      <c r="I21" s="4"/>
      <c r="J21" s="4"/>
      <c r="K21" s="4"/>
      <c r="L21" s="4"/>
      <c r="M21" s="4"/>
      <c r="N21" s="4"/>
    </row>
    <row r="22" spans="2:25" s="3" customFormat="1" ht="14.25" x14ac:dyDescent="0.15">
      <c r="D22" s="5"/>
      <c r="E22" s="4" t="s">
        <v>2</v>
      </c>
      <c r="F22" s="4"/>
      <c r="G22" s="4"/>
      <c r="H22" s="4"/>
      <c r="I22" s="4"/>
      <c r="J22" s="4"/>
      <c r="K22" s="4"/>
    </row>
    <row r="23" spans="2:25" s="3" customFormat="1" ht="14.25" x14ac:dyDescent="0.15">
      <c r="D23" s="5"/>
      <c r="E23" s="4" t="s">
        <v>151</v>
      </c>
      <c r="F23" s="4"/>
      <c r="G23" s="4"/>
      <c r="H23" s="4"/>
      <c r="I23" s="4"/>
      <c r="J23" s="4"/>
      <c r="K23" s="4"/>
      <c r="L23" s="4"/>
      <c r="M23" s="4"/>
      <c r="N23" s="4"/>
    </row>
    <row r="24" spans="2:25" s="3" customFormat="1" ht="14.25" x14ac:dyDescent="0.15">
      <c r="D24" s="116" t="s">
        <v>398</v>
      </c>
      <c r="E24" s="116"/>
      <c r="F24" s="116"/>
      <c r="G24" s="116"/>
      <c r="H24" s="116"/>
      <c r="I24" s="116"/>
      <c r="J24" s="116"/>
      <c r="K24" s="116"/>
      <c r="L24" s="116"/>
      <c r="M24" s="116"/>
      <c r="N24" s="116"/>
      <c r="O24" s="116"/>
      <c r="P24" s="116"/>
      <c r="Q24" s="116"/>
    </row>
    <row r="25" spans="2:25" s="3" customFormat="1" ht="14.25" x14ac:dyDescent="0.15">
      <c r="D25" s="4" t="s">
        <v>477</v>
      </c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/>
    </row>
    <row r="26" spans="2:25" s="3" customFormat="1" ht="14.25" x14ac:dyDescent="0.15">
      <c r="D26" s="116" t="s">
        <v>843</v>
      </c>
      <c r="E26" s="198"/>
      <c r="F26" s="198"/>
      <c r="G26" s="198"/>
      <c r="H26" s="198"/>
      <c r="I26" s="198"/>
      <c r="J26" s="198"/>
      <c r="K26" s="198"/>
      <c r="L26" s="198"/>
      <c r="M26" s="198"/>
      <c r="N26" s="198"/>
      <c r="O26" s="198"/>
      <c r="P26" s="198"/>
      <c r="Q26" s="198"/>
      <c r="R26" s="198"/>
      <c r="S26" s="198"/>
      <c r="T26" s="198"/>
      <c r="U26" s="198"/>
      <c r="V26" s="198"/>
      <c r="W26" s="198"/>
      <c r="X26" s="198"/>
      <c r="Y26" s="198"/>
    </row>
    <row r="27" spans="2:25" s="3" customFormat="1" ht="14.25" x14ac:dyDescent="0.15"/>
    <row r="28" spans="2:25" s="3" customFormat="1" ht="14.25" x14ac:dyDescent="0.15">
      <c r="B28" s="6" t="s">
        <v>397</v>
      </c>
    </row>
    <row r="29" spans="2:25" s="3" customFormat="1" ht="14.25" x14ac:dyDescent="0.15">
      <c r="C29" s="19" t="s">
        <v>55</v>
      </c>
      <c r="D29" s="4"/>
      <c r="E29" s="4"/>
      <c r="F29" s="4"/>
      <c r="G29" s="4"/>
      <c r="H29" s="4"/>
      <c r="I29" s="4"/>
      <c r="J29" s="4"/>
      <c r="K29" s="4"/>
    </row>
    <row r="30" spans="2:25" s="3" customFormat="1" ht="14.25" x14ac:dyDescent="0.15">
      <c r="C30" s="4" t="s">
        <v>10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2:25" s="3" customFormat="1" ht="14.25" x14ac:dyDescent="0.15">
      <c r="C31" s="3" t="s">
        <v>712</v>
      </c>
    </row>
    <row r="32" spans="2:25" s="3" customFormat="1" ht="14.25" x14ac:dyDescent="0.15">
      <c r="D32" s="4" t="s">
        <v>713</v>
      </c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3:24" s="3" customFormat="1" ht="14.25" x14ac:dyDescent="0.15">
      <c r="D33" s="4" t="s">
        <v>399</v>
      </c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</row>
    <row r="34" spans="3:24" s="3" customFormat="1" ht="14.25" x14ac:dyDescent="0.15">
      <c r="D34" s="4" t="s">
        <v>849</v>
      </c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3:24" s="3" customFormat="1" ht="14.25" x14ac:dyDescent="0.15">
      <c r="D35" s="4" t="s">
        <v>850</v>
      </c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3:24" s="3" customFormat="1" ht="14.25" x14ac:dyDescent="0.15">
      <c r="D36" s="4" t="s">
        <v>851</v>
      </c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3:24" s="3" customFormat="1" ht="14.25" x14ac:dyDescent="0.15">
      <c r="D37" s="4" t="s">
        <v>852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/>
      <c r="U37"/>
      <c r="V37"/>
      <c r="W37"/>
      <c r="X37"/>
    </row>
    <row r="38" spans="3:24" s="3" customFormat="1" ht="14.25" x14ac:dyDescent="0.15">
      <c r="D38" s="116" t="s">
        <v>853</v>
      </c>
      <c r="E38" s="116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  <c r="T38" s="116"/>
      <c r="U38" s="116"/>
      <c r="V38" s="4"/>
      <c r="W38" s="4"/>
    </row>
    <row r="39" spans="3:24" s="3" customFormat="1" ht="14.25" x14ac:dyDescent="0.15">
      <c r="D39" s="116" t="s">
        <v>854</v>
      </c>
      <c r="E39" s="116"/>
      <c r="F39" s="116"/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  <c r="U39" s="116"/>
      <c r="V39" s="116"/>
      <c r="W39" s="116"/>
      <c r="X39"/>
    </row>
    <row r="40" spans="3:24" s="3" customFormat="1" ht="14.25" x14ac:dyDescent="0.15">
      <c r="C40" s="3" t="s">
        <v>714</v>
      </c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</row>
    <row r="41" spans="3:24" s="3" customFormat="1" ht="14.25" x14ac:dyDescent="0.15">
      <c r="D41" s="4" t="s">
        <v>715</v>
      </c>
      <c r="E41" s="4"/>
      <c r="F41" s="4"/>
      <c r="G41" s="116"/>
      <c r="H41" s="116"/>
      <c r="I41" s="116"/>
      <c r="J41" s="116"/>
      <c r="K41" s="116"/>
      <c r="L41" s="116"/>
      <c r="M41" s="116"/>
      <c r="N41" s="116"/>
      <c r="O41" s="116"/>
      <c r="P41" s="116"/>
    </row>
    <row r="42" spans="3:24" s="3" customFormat="1" ht="14.25" x14ac:dyDescent="0.15">
      <c r="D42" s="4" t="s">
        <v>716</v>
      </c>
      <c r="E42" s="4"/>
      <c r="F42" s="4"/>
      <c r="G42" s="116"/>
      <c r="H42" s="116"/>
      <c r="I42" s="116"/>
      <c r="J42" s="116"/>
      <c r="K42" s="116"/>
      <c r="L42" s="116"/>
      <c r="M42" s="116"/>
      <c r="N42" s="116"/>
      <c r="O42" s="116"/>
      <c r="P42" s="116"/>
    </row>
    <row r="43" spans="3:24" s="3" customFormat="1" ht="14.25" x14ac:dyDescent="0.15"/>
  </sheetData>
  <phoneticPr fontId="14"/>
  <hyperlinks>
    <hyperlink ref="D5:O5" location="'１（１）原油地域別、国別輸入'!A1" display="（１）原油地域別、国別輸入 / Import of Crude Oil by Area and Country" xr:uid="{00000000-0004-0000-0000-000000000000}"/>
    <hyperlink ref="D6:N6" location="'Ⅱ－２(2)原油油種別輸入'!A1" display="（２）原油油種別輸入 / Import by Kind of Crude Oil" xr:uid="{00000000-0004-0000-0000-000001000000}"/>
    <hyperlink ref="D7:O7" location="'Ⅱ－２(3)非精製用出荷内訳'!A1" display="（３）非精製用出荷内訳 / Shipment of Crude Oil for non-Refining" xr:uid="{00000000-0004-0000-0000-000002000000}"/>
    <hyperlink ref="E14:K14" location="'２（１）②石油製品需給総括年度'!A1" display="　②平成25年度 / (F.Y.2013)" xr:uid="{00000000-0004-0000-0000-000004000000}"/>
    <hyperlink ref="E16:K16" location="'２（２）①製造業者・輸入業者受払暦年'!A1" display="　①平成25年 / (C.Y.2013)" xr:uid="{00000000-0004-0000-0000-000005000000}"/>
    <hyperlink ref="E17:K17" location="'２（２）②石油製品製造業者・輸入業者受払年度'!A1" display="　②令和6年度 / (F.Y. 2024)" xr:uid="{00000000-0004-0000-0000-000006000000}"/>
    <hyperlink ref="E20:K20" location="'２（４）①石油製品月別輸入'!A1" display="①月別輸入 / Import by Month" xr:uid="{00000000-0004-0000-0000-000008000000}"/>
    <hyperlink ref="E21:N21" location="'２（４）②石油製品国・地域別月別輸入'!A1" display="②国・地域別月別輸入 / Monthly Import by Area and Country" xr:uid="{00000000-0004-0000-0000-000009000000}"/>
    <hyperlink ref="E22:K22" location="'２（４）③石油製品月別輸出'!A1" display="③月別輸出 / Export by Month" xr:uid="{00000000-0004-0000-0000-00000A000000}"/>
    <hyperlink ref="E23:N23" location="'２（４）④石油製品国・地域別月別輸出'!A1" display="④国・地域別月別輸出 / Monthly Export by Area and Country" xr:uid="{00000000-0004-0000-0000-00000B000000}"/>
    <hyperlink ref="C30:P30" location="'参考資料１、２備蓄量推移、輸入価格推移'!A25" display="２．石油輸入価格推移 / Customs Clearance Prices of Crude Oil and Petroleum Products(CIF)" xr:uid="{00000000-0004-0000-0000-00000C000000}"/>
    <hyperlink ref="D32:U32" location="'参考資料３（１）（２）'!A1" display="（１）契約期間別原油月別輸入、ＣＩＦ総額、平均ＡＰＩ及び平均硫黄分 /Crude Oil Import, Value（C.I.F）,Average API and Average Sulfur by Month and Contract" xr:uid="{00000000-0004-0000-0000-00000D000000}"/>
    <hyperlink ref="D33:N33" location="'参考資料３（１）（２）'!L42" display="（２）供給者区分別原油月別輸入 / Crude Oil Import by Month and Supplier" xr:uid="{00000000-0004-0000-0000-00000E000000}"/>
    <hyperlink ref="D34:V34" location="'参考資料３（３）（４）'!A1" display="（３）国別、契約期間別原油輸入、平均ＡＰＩ及び平均硫黄分（平成25年） / Crude Oil Import, Average API and Average Sulfur by Country and Contract(C.Y.2013)" xr:uid="{00000000-0004-0000-0000-00000F000000}"/>
    <hyperlink ref="D36:Q36" location="'参考資料３（５）（６）'!A1" display="（５）国別、契約期間別ＣＩＦ総額（平成25年） / Imported Crude Oil Value(CIF) by Country and Contract(C.Y.2013)" xr:uid="{00000000-0004-0000-0000-000010000000}"/>
    <hyperlink ref="D5" location="'１（１）原油地域別、国別輸入'!A1" display="（１）原油地域別、国別輸入 / Import of Crude Oil by Area and Country" xr:uid="{00000000-0004-0000-0000-000011000000}"/>
    <hyperlink ref="D6:O6" location="'１（２）原油油種別輸入'!A1" display="（２）原油油種別輸入 / Import by Kind of Crude Oil" xr:uid="{00000000-0004-0000-0000-000012000000}"/>
    <hyperlink ref="D7:P7" location="'１（３）非精製用出荷内訳'!A1" display="（３）非精製用出荷内訳 / Shipment of Crude Oil for non-Refining" xr:uid="{00000000-0004-0000-0000-000013000000}"/>
    <hyperlink ref="C29:K29" location="'参考資料１、２備蓄量推移、輸入価格推移'!A1" display="１．石油備蓄量推移 / Changes in Oil Stock" xr:uid="{00000000-0004-0000-0000-000014000000}"/>
    <hyperlink ref="E21" location="'２（４）②石油製品国・地域別月別輸入'!A1" display="②国・地域別月別輸入 / Monthly Import by Area and Country" xr:uid="{00000000-0004-0000-0000-000015000000}"/>
    <hyperlink ref="E23" location="'２（４）④石油製品国・地域別月別輸出'!A1" display="④国・地域別月別輸出 / Monthly Export by Area and Country" xr:uid="{00000000-0004-0000-0000-000016000000}"/>
    <hyperlink ref="D24" location="'２（５）石油製品月別業態別在庫'!A1" display="（５）石油製品月別業態別在庫 / Monthly Inventory of Petroleum Products by Type of Business" xr:uid="{00000000-0004-0000-0000-000017000000}"/>
    <hyperlink ref="D24:Q24" location="'２（５）石油製品月別業態別在庫'!A1" display="（５）石油製品月別業態別在庫 / Monthly Inventory of Petroleum Products by Type of Business" xr:uid="{00000000-0004-0000-0000-00001A000000}"/>
    <hyperlink ref="D32:W32" location="'参考資料３（１）（２）'!A1" display="（１）契約期間別原油月別輸入、ＣＩＦ総額、平均ＡＰＩ度及び平均硫黄分 / Crude Oil Import, Value（CIF）,Average API　gravity and Average Sulfur by Month and Contract" xr:uid="{00000000-0004-0000-0000-00001B000000}"/>
    <hyperlink ref="D33:O33" location="'参考資料３（１）（２）'!L42" display="（２）供給者区分別原油月別輸入 / Crude Oil Import by Month and Supplier" xr:uid="{00000000-0004-0000-0000-00001C000000}"/>
    <hyperlink ref="D34:X34" location="'参考資料３（３）（４）'!A1" display="（３）国別、契約期間別原油輸入、平均ＡＰＩ度及び平均硫黄分（平成29年） / Crude Oil Import, Average API　gravity and Average Sulfur by Country and Contract(C.Y.2017)" xr:uid="{00000000-0004-0000-0000-00001D000000}"/>
    <hyperlink ref="D36:R36" location="'参考資料３（５）（６）'!A1" display="（５）国別、契約期間別ＣＩＦ総額（平成29年） / Imported Crude Oil Value(CIF) by Country and Contract(C.Y.2017)" xr:uid="{00000000-0004-0000-0000-00001E000000}"/>
    <hyperlink ref="S36" location="'参考資料３（５）（６）'!A1" display="（５）国別、契約期間別ＣＩＦ総額（平成29年） / Imported Crude Oil Value(CIF) by Country and Contract(C.Y.2017)" xr:uid="{00000000-0004-0000-0000-000020000000}"/>
    <hyperlink ref="X32" location="'参考資料３（１）（２）'!A1" display="（１）契約期間別原油月別輸入、ＣＩＦ総額、平均ＡＰＩ度及び平均硫黄分 / Crude Oil Import, Value（CIF）,Average API　gravity and Average Sulfur by Month and Contract" xr:uid="{00000000-0004-0000-0000-000021000000}"/>
    <hyperlink ref="D38:W38" location="'参考資料３（７）（８）'!A1" display="（７）原油国別船積数量、FOB、運賃総額及び保険料総額（令和2年） / Import of Crude Oil, Shipped Quantity,FOB,Freight and Insurance by Country (C.Y.2020)" xr:uid="{00000000-0004-0000-0000-000022000000}"/>
    <hyperlink ref="D35:X35" location="'参考資料３（３）（４）'!A26" display="（４）原油国別、契約期間別輸入、平均API度及び平均硫黄分（令和6年度） / Import of Crude Oil, Average API gravity and Average Sulfur by Country and Contract(F.Y. 2024)" xr:uid="{00000000-0004-0000-0000-000023000000}"/>
    <hyperlink ref="D41:F41" location="'参考資料３（１）（２）'!A1" display="（１）契約期間別原油月別輸入、ＣＩＦ総額、平均ＡＰＩ度及び平均硫黄分 / Crude Oil Import, Value（CIF）,Average API　gravity and Average Sulfur by Month and Contract" xr:uid="{00000000-0004-0000-0000-000024000000}"/>
    <hyperlink ref="D42:F42" location="'参考資料３（１）（２）'!L42" display="（２）供給者区分別原油月別輸入 / Crude Oil Import by Month and Supplier" xr:uid="{00000000-0004-0000-0000-000025000000}"/>
    <hyperlink ref="D41:P41" location="'参考資料４（１）液化天然ガス（ＬＮＧ）輸入量、消費量、在庫量'!A1" display="（１）液化天然ガス（ＬＮＧ）輸入量、消費量、在庫量 / LNG Import,Consumption and Inventory" xr:uid="{00000000-0004-0000-0000-000026000000}"/>
    <hyperlink ref="D42:P42" location="'参考資料４（２）'!L42" display="（２）液化天然ガス（ＬＮＧ）国別、月別輸入量 / LNG Monthly Import by Area and Country" xr:uid="{00000000-0004-0000-0000-000027000000}"/>
    <hyperlink ref="D5:N5" location="'１（１）原油地域別、国別輸入'!A1" display="（１）原油地域別、国別輸入 / Import of Crude Oil by Area and Country" xr:uid="{00000000-0004-0000-0000-000028000000}"/>
    <hyperlink ref="E9:L9" location="'１（４）原油処理及び原油在庫'!A1" display="　①原油処理 / Crude Oil Processing" xr:uid="{00000000-0004-0000-0000-000029000000}"/>
    <hyperlink ref="E10:L10" location="'１（４）原油処理及び原油在庫'!A42" display="　②原油在庫 / Inventory of Crude Oil" xr:uid="{00000000-0004-0000-0000-00002A000000}"/>
    <hyperlink ref="D42:O42" location="'参考資料４（２）液化天然ガス（ＬＮＧ）国別、月別輸入量'!A1" display="（２）液化天然ガス（ＬＮＧ）国別、月別輸入量 / LNG Monthly Import by Country" xr:uid="{00000000-0004-0000-0000-00002C000000}"/>
    <hyperlink ref="E16:J16" location="'２（２）①石油製品製造業者・輸入業者受払暦年'!A1" display="　①令和6年 / (C.Y. 2024)" xr:uid="{00000000-0004-0000-0000-00002D000000}"/>
    <hyperlink ref="D37:S37" location="'参考資料３（５）（６）'!A25" display="（６）原油国別、契約期間別、CIF総額（令和6年度） / Import of  Crude Oil Value(CIF) by Country and Contract(F.Y.  2024)" xr:uid="{00000000-0004-0000-0000-00002E000000}"/>
    <hyperlink ref="D39:W39" location="'参考資料３（７）（８）'!A26" display="（８）原油国別船積数量、FOB、運賃総額及び保険料総額（令和6年度） /Import of Crude Oil, Shipped Quantity,FOB,Freight and Insurance by Country (F.Y.2024)" xr:uid="{00000000-0004-0000-0000-00002F000000}"/>
    <hyperlink ref="D26:Y26" location="'２（７）製造業者・輸入業者品種別、月別消費者・販売業者'!A1" display="（７）製造業者・輸入業者品種別、月別消費者・販売業者向販売及び在庫内訳 / Monthly Inventory and Sales to Consumers, Wholesalers and Retailers by Manufacturers and Importers" xr:uid="{00000000-0004-0000-0000-000030000000}"/>
    <hyperlink ref="E13:J13" location="'２（１）①石油製品需給総括暦年'!A1" display="　①令和7年 / (C.Y. 2025)" xr:uid="{A0F034E2-021A-4ECD-A88E-118DBE908A22}"/>
    <hyperlink ref="D18:O18" location="'２（３）石油製品月別国内向販売'!A1" display="（３）石油製品月別国内向販売 / Domestic Sales of Petroleum Products by Month" xr:uid="{DF1EE052-95B3-4DA7-8D09-B150195FB8C7}"/>
    <hyperlink ref="D25:X25" location="'２（６）石油製品製造業者・輸入業者月別消費者･販売業者向販売'!A1" display="（６）石油製品製造業者・輸入業者月別消費者･販売業者向販売 / Monthly Sales to Consumers, Wholesalers and Retailers of Petroleum Products by Manufacturers and Importers" xr:uid="{756C4454-7C16-4F4A-94FF-9DC2D5A701F0}"/>
  </hyperlink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24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108"/>
  <sheetViews>
    <sheetView view="pageBreakPreview" zoomScaleNormal="100" zoomScaleSheetLayoutView="100" workbookViewId="0">
      <pane xSplit="1" ySplit="3" topLeftCell="B4" activePane="bottomRight" state="frozen"/>
      <selection pane="topRight" activeCell="B1" sqref="B1"/>
      <selection pane="bottomLeft" activeCell="A8" sqref="A8"/>
      <selection pane="bottomRight"/>
    </sheetView>
  </sheetViews>
  <sheetFormatPr defaultColWidth="8.125" defaultRowHeight="24" x14ac:dyDescent="0.25"/>
  <cols>
    <col min="1" max="1" width="16" style="21" customWidth="1"/>
    <col min="2" max="5" width="8.5" style="21" customWidth="1"/>
    <col min="6" max="6" width="8.75" style="21" customWidth="1"/>
    <col min="7" max="18" width="8.5" style="21" customWidth="1"/>
    <col min="19" max="16384" width="8.125" style="21"/>
  </cols>
  <sheetData>
    <row r="1" spans="1:18" ht="9" customHeight="1" x14ac:dyDescent="0.25"/>
    <row r="2" spans="1:18" ht="15.75" customHeight="1" x14ac:dyDescent="0.25">
      <c r="A2" s="20" t="s">
        <v>479</v>
      </c>
      <c r="B2" s="217"/>
      <c r="C2" s="218"/>
      <c r="D2" s="218"/>
      <c r="E2" s="218"/>
      <c r="F2" s="218"/>
    </row>
    <row r="3" spans="1:18" ht="16.5" customHeight="1" x14ac:dyDescent="0.25">
      <c r="A3" s="20" t="s">
        <v>480</v>
      </c>
      <c r="B3" s="219"/>
      <c r="C3" s="219"/>
      <c r="D3" s="219"/>
      <c r="E3" s="219"/>
      <c r="F3" s="219"/>
      <c r="G3" s="220"/>
      <c r="H3" s="220"/>
      <c r="I3" s="221" t="s">
        <v>361</v>
      </c>
      <c r="J3" s="220"/>
      <c r="K3" s="220"/>
      <c r="L3" s="220"/>
      <c r="M3" s="220"/>
      <c r="N3" s="220"/>
      <c r="O3" s="220"/>
      <c r="P3" s="220"/>
      <c r="Q3" s="222" t="s">
        <v>717</v>
      </c>
      <c r="R3" s="222"/>
    </row>
    <row r="4" spans="1:18" s="25" customFormat="1" ht="15" customHeight="1" x14ac:dyDescent="0.15">
      <c r="A4" s="223"/>
      <c r="B4" s="224"/>
      <c r="C4" s="225"/>
      <c r="D4" s="223"/>
      <c r="E4" s="225"/>
      <c r="F4" s="226"/>
      <c r="G4" s="226"/>
      <c r="H4" s="226"/>
      <c r="I4" s="226"/>
      <c r="J4" s="223"/>
      <c r="K4" s="225"/>
      <c r="L4" s="226"/>
      <c r="M4" s="226"/>
      <c r="N4" s="226"/>
      <c r="O4" s="226"/>
      <c r="P4" s="226"/>
      <c r="Q4" s="226"/>
      <c r="R4" s="898" t="s">
        <v>72</v>
      </c>
    </row>
    <row r="5" spans="1:18" s="26" customFormat="1" ht="22.5" customHeight="1" x14ac:dyDescent="0.15">
      <c r="A5" s="228" t="s">
        <v>150</v>
      </c>
      <c r="B5" s="229" t="s">
        <v>49</v>
      </c>
      <c r="C5" s="230" t="s">
        <v>73</v>
      </c>
      <c r="D5" s="209" t="s">
        <v>63</v>
      </c>
      <c r="E5" s="229" t="s">
        <v>74</v>
      </c>
      <c r="F5" s="209" t="s">
        <v>627</v>
      </c>
      <c r="G5" s="209" t="s">
        <v>481</v>
      </c>
      <c r="H5" s="209" t="s">
        <v>53</v>
      </c>
      <c r="I5" s="209" t="s">
        <v>11</v>
      </c>
      <c r="J5" s="209" t="s">
        <v>50</v>
      </c>
      <c r="K5" s="229" t="s">
        <v>75</v>
      </c>
      <c r="L5" s="209" t="s">
        <v>12</v>
      </c>
      <c r="M5" s="209" t="s">
        <v>351</v>
      </c>
      <c r="N5" s="209" t="s">
        <v>24</v>
      </c>
      <c r="O5" s="209" t="s">
        <v>25</v>
      </c>
      <c r="P5" s="209" t="s">
        <v>88</v>
      </c>
      <c r="Q5" s="227" t="s">
        <v>26</v>
      </c>
      <c r="R5" s="899"/>
    </row>
    <row r="6" spans="1:18" s="26" customFormat="1" ht="30" customHeight="1" x14ac:dyDescent="0.15">
      <c r="A6" s="228"/>
      <c r="B6" s="213" t="s">
        <v>48</v>
      </c>
      <c r="C6" s="213" t="s">
        <v>76</v>
      </c>
      <c r="D6" s="213" t="s">
        <v>64</v>
      </c>
      <c r="E6" s="213" t="s">
        <v>77</v>
      </c>
      <c r="F6" s="213" t="s">
        <v>34</v>
      </c>
      <c r="G6" s="213" t="s">
        <v>482</v>
      </c>
      <c r="H6" s="213" t="s">
        <v>16</v>
      </c>
      <c r="I6" s="213" t="s">
        <v>17</v>
      </c>
      <c r="J6" s="213" t="s">
        <v>18</v>
      </c>
      <c r="K6" s="213" t="s">
        <v>38</v>
      </c>
      <c r="L6" s="213" t="s">
        <v>19</v>
      </c>
      <c r="M6" s="213" t="s">
        <v>352</v>
      </c>
      <c r="N6" s="213" t="s">
        <v>29</v>
      </c>
      <c r="O6" s="213" t="s">
        <v>30</v>
      </c>
      <c r="P6" s="213" t="s">
        <v>93</v>
      </c>
      <c r="Q6" s="232" t="s">
        <v>31</v>
      </c>
      <c r="R6" s="900"/>
    </row>
    <row r="7" spans="1:18" s="27" customFormat="1" ht="10.5" customHeight="1" x14ac:dyDescent="0.15">
      <c r="A7" s="233" t="s">
        <v>855</v>
      </c>
      <c r="B7" s="234">
        <v>144662684</v>
      </c>
      <c r="C7" s="235">
        <v>166004</v>
      </c>
      <c r="D7" s="235">
        <v>166004</v>
      </c>
      <c r="E7" s="235">
        <v>1244456</v>
      </c>
      <c r="F7" s="235">
        <v>321963</v>
      </c>
      <c r="G7" s="235">
        <v>49688</v>
      </c>
      <c r="H7" s="235">
        <v>516977</v>
      </c>
      <c r="I7" s="235">
        <v>182256</v>
      </c>
      <c r="J7" s="235">
        <v>173572</v>
      </c>
      <c r="K7" s="235">
        <v>134068585</v>
      </c>
      <c r="L7" s="235">
        <v>157960</v>
      </c>
      <c r="M7" s="235">
        <v>2050509</v>
      </c>
      <c r="N7" s="235">
        <v>56525615</v>
      </c>
      <c r="O7" s="235">
        <v>12105867</v>
      </c>
      <c r="P7" s="235">
        <v>465530</v>
      </c>
      <c r="Q7" s="235">
        <v>11301078</v>
      </c>
      <c r="R7" s="236" t="s">
        <v>512</v>
      </c>
    </row>
    <row r="8" spans="1:18" s="27" customFormat="1" ht="10.5" customHeight="1" x14ac:dyDescent="0.15">
      <c r="A8" s="237" t="s">
        <v>628</v>
      </c>
      <c r="B8" s="238">
        <v>158641580</v>
      </c>
      <c r="C8" s="27">
        <v>172335</v>
      </c>
      <c r="D8" s="27">
        <v>172335</v>
      </c>
      <c r="E8" s="27">
        <v>1189732</v>
      </c>
      <c r="F8" s="27">
        <v>607817</v>
      </c>
      <c r="G8" s="27">
        <v>56634</v>
      </c>
      <c r="H8" s="27">
        <v>278902</v>
      </c>
      <c r="I8" s="27">
        <v>187647</v>
      </c>
      <c r="J8" s="27">
        <v>58732</v>
      </c>
      <c r="K8" s="27">
        <v>149271694</v>
      </c>
      <c r="L8" s="27" t="s">
        <v>699</v>
      </c>
      <c r="M8" s="27">
        <v>2028574</v>
      </c>
      <c r="N8" s="27">
        <v>60374739</v>
      </c>
      <c r="O8" s="27">
        <v>12823959</v>
      </c>
      <c r="P8" s="27">
        <v>496437</v>
      </c>
      <c r="Q8" s="27">
        <v>11575819</v>
      </c>
      <c r="R8" s="239" t="s">
        <v>629</v>
      </c>
    </row>
    <row r="9" spans="1:18" s="27" customFormat="1" ht="10.5" customHeight="1" x14ac:dyDescent="0.15">
      <c r="A9" s="237" t="s">
        <v>856</v>
      </c>
      <c r="B9" s="238">
        <v>147661066</v>
      </c>
      <c r="C9" s="27" t="s">
        <v>699</v>
      </c>
      <c r="D9" s="27" t="s">
        <v>699</v>
      </c>
      <c r="E9" s="27">
        <v>1046476</v>
      </c>
      <c r="F9" s="27">
        <v>343702</v>
      </c>
      <c r="G9" s="27" t="s">
        <v>699</v>
      </c>
      <c r="H9" s="27">
        <v>176538</v>
      </c>
      <c r="I9" s="27">
        <v>236405</v>
      </c>
      <c r="J9" s="27">
        <v>289831</v>
      </c>
      <c r="K9" s="27">
        <v>140477368</v>
      </c>
      <c r="L9" s="27" t="s">
        <v>699</v>
      </c>
      <c r="M9" s="27">
        <v>546392</v>
      </c>
      <c r="N9" s="27">
        <v>59661688</v>
      </c>
      <c r="O9" s="27">
        <v>12970854</v>
      </c>
      <c r="P9" s="27">
        <v>655426</v>
      </c>
      <c r="Q9" s="27">
        <v>7358833</v>
      </c>
      <c r="R9" s="239" t="s">
        <v>692</v>
      </c>
    </row>
    <row r="10" spans="1:18" s="27" customFormat="1" ht="10.5" customHeight="1" x14ac:dyDescent="0.15">
      <c r="A10" s="237" t="s">
        <v>857</v>
      </c>
      <c r="B10" s="238">
        <v>135037249</v>
      </c>
      <c r="C10" s="27" t="s">
        <v>699</v>
      </c>
      <c r="D10" s="27" t="s">
        <v>699</v>
      </c>
      <c r="E10" s="27">
        <v>693732</v>
      </c>
      <c r="F10" s="27">
        <v>275158</v>
      </c>
      <c r="G10" s="27" t="s">
        <v>699</v>
      </c>
      <c r="H10" s="27" t="s">
        <v>699</v>
      </c>
      <c r="I10" s="27">
        <v>219769</v>
      </c>
      <c r="J10" s="27">
        <v>198805</v>
      </c>
      <c r="K10" s="27">
        <v>128867510</v>
      </c>
      <c r="L10" s="27" t="s">
        <v>699</v>
      </c>
      <c r="M10" s="27">
        <v>75389</v>
      </c>
      <c r="N10" s="27">
        <v>53226120</v>
      </c>
      <c r="O10" s="27">
        <v>8978126</v>
      </c>
      <c r="P10" s="27">
        <v>722786</v>
      </c>
      <c r="Q10" s="27">
        <v>5285335</v>
      </c>
      <c r="R10" s="239" t="s">
        <v>718</v>
      </c>
    </row>
    <row r="11" spans="1:18" s="27" customFormat="1" ht="10.5" customHeight="1" x14ac:dyDescent="0.15">
      <c r="A11" s="237" t="s">
        <v>858</v>
      </c>
      <c r="B11" s="238">
        <v>139735617</v>
      </c>
      <c r="C11" s="27" t="s">
        <v>699</v>
      </c>
      <c r="D11" s="27" t="s">
        <v>699</v>
      </c>
      <c r="E11" s="27">
        <v>448167</v>
      </c>
      <c r="F11" s="27">
        <v>86846</v>
      </c>
      <c r="G11" s="27" t="s">
        <v>699</v>
      </c>
      <c r="H11" s="27">
        <v>100252</v>
      </c>
      <c r="I11" s="27">
        <v>236539</v>
      </c>
      <c r="J11" s="27">
        <v>24530</v>
      </c>
      <c r="K11" s="27">
        <v>130676588</v>
      </c>
      <c r="L11" s="27" t="s">
        <v>699</v>
      </c>
      <c r="M11" s="27" t="s">
        <v>699</v>
      </c>
      <c r="N11" s="27">
        <v>55632395</v>
      </c>
      <c r="O11" s="27">
        <v>8326397</v>
      </c>
      <c r="P11" s="27">
        <v>683462</v>
      </c>
      <c r="Q11" s="27">
        <v>5703331</v>
      </c>
      <c r="R11" s="239" t="s">
        <v>859</v>
      </c>
    </row>
    <row r="12" spans="1:18" s="27" customFormat="1" ht="10.5" customHeight="1" x14ac:dyDescent="0.15">
      <c r="A12" s="240"/>
      <c r="B12" s="238"/>
      <c r="R12" s="239"/>
    </row>
    <row r="13" spans="1:18" s="27" customFormat="1" ht="10.5" customHeight="1" x14ac:dyDescent="0.15">
      <c r="A13" s="237" t="s">
        <v>860</v>
      </c>
      <c r="B13" s="238">
        <v>136293504</v>
      </c>
      <c r="C13" s="27" t="s">
        <v>699</v>
      </c>
      <c r="D13" s="27" t="s">
        <v>699</v>
      </c>
      <c r="E13" s="27">
        <v>601653</v>
      </c>
      <c r="F13" s="27">
        <v>230332</v>
      </c>
      <c r="G13" s="27" t="s">
        <v>699</v>
      </c>
      <c r="H13" s="27">
        <v>28233</v>
      </c>
      <c r="I13" s="27">
        <v>169943</v>
      </c>
      <c r="J13" s="27">
        <v>173145</v>
      </c>
      <c r="K13" s="27">
        <v>130733602</v>
      </c>
      <c r="L13" s="27" t="s">
        <v>699</v>
      </c>
      <c r="M13" s="27" t="s">
        <v>699</v>
      </c>
      <c r="N13" s="27">
        <v>54677803</v>
      </c>
      <c r="O13" s="27">
        <v>8668850</v>
      </c>
      <c r="P13" s="27">
        <v>902816</v>
      </c>
      <c r="Q13" s="27">
        <v>5632858</v>
      </c>
      <c r="R13" s="239" t="s">
        <v>719</v>
      </c>
    </row>
    <row r="14" spans="1:18" s="27" customFormat="1" ht="10.5" customHeight="1" x14ac:dyDescent="0.15">
      <c r="A14" s="237" t="s">
        <v>861</v>
      </c>
      <c r="B14" s="238">
        <v>137705552</v>
      </c>
      <c r="C14" s="27" t="s">
        <v>699</v>
      </c>
      <c r="D14" s="27" t="s">
        <v>699</v>
      </c>
      <c r="E14" s="27">
        <v>501057</v>
      </c>
      <c r="F14" s="27">
        <v>86846</v>
      </c>
      <c r="G14" s="27" t="s">
        <v>699</v>
      </c>
      <c r="H14" s="27">
        <v>105311</v>
      </c>
      <c r="I14" s="27">
        <v>284370</v>
      </c>
      <c r="J14" s="27">
        <v>24530</v>
      </c>
      <c r="K14" s="27">
        <v>128195056</v>
      </c>
      <c r="L14" s="27" t="s">
        <v>699</v>
      </c>
      <c r="M14" s="27" t="s">
        <v>699</v>
      </c>
      <c r="N14" s="27">
        <v>58396958</v>
      </c>
      <c r="O14" s="27">
        <v>7482585</v>
      </c>
      <c r="P14" s="27">
        <v>507282</v>
      </c>
      <c r="Q14" s="27">
        <v>4584433</v>
      </c>
      <c r="R14" s="239" t="s">
        <v>862</v>
      </c>
    </row>
    <row r="15" spans="1:18" s="27" customFormat="1" ht="10.5" customHeight="1" x14ac:dyDescent="0.15">
      <c r="A15" s="240"/>
      <c r="B15" s="238"/>
      <c r="R15" s="239"/>
    </row>
    <row r="16" spans="1:18" s="27" customFormat="1" ht="10.5" customHeight="1" x14ac:dyDescent="0.15">
      <c r="A16" s="237" t="s">
        <v>863</v>
      </c>
      <c r="B16" s="238">
        <v>36317579</v>
      </c>
      <c r="C16" s="27" t="s">
        <v>699</v>
      </c>
      <c r="D16" s="27" t="s">
        <v>699</v>
      </c>
      <c r="E16" s="27">
        <v>28233</v>
      </c>
      <c r="F16" s="27" t="s">
        <v>699</v>
      </c>
      <c r="G16" s="27" t="s">
        <v>699</v>
      </c>
      <c r="H16" s="27">
        <v>28233</v>
      </c>
      <c r="I16" s="27" t="s">
        <v>699</v>
      </c>
      <c r="J16" s="27" t="s">
        <v>699</v>
      </c>
      <c r="K16" s="27">
        <v>35068222</v>
      </c>
      <c r="L16" s="27" t="s">
        <v>699</v>
      </c>
      <c r="M16" s="27" t="s">
        <v>699</v>
      </c>
      <c r="N16" s="27">
        <v>15213157</v>
      </c>
      <c r="O16" s="27">
        <v>2208536</v>
      </c>
      <c r="P16" s="27">
        <v>318139</v>
      </c>
      <c r="Q16" s="27">
        <v>1634040</v>
      </c>
      <c r="R16" s="239" t="s">
        <v>720</v>
      </c>
    </row>
    <row r="17" spans="1:18" s="27" customFormat="1" ht="10.5" customHeight="1" x14ac:dyDescent="0.15">
      <c r="A17" s="237" t="s">
        <v>513</v>
      </c>
      <c r="B17" s="238">
        <v>33185887</v>
      </c>
      <c r="C17" s="27" t="s">
        <v>699</v>
      </c>
      <c r="D17" s="27" t="s">
        <v>699</v>
      </c>
      <c r="E17" s="27">
        <v>126796</v>
      </c>
      <c r="F17" s="27" t="s">
        <v>699</v>
      </c>
      <c r="G17" s="27" t="s">
        <v>699</v>
      </c>
      <c r="H17" s="27">
        <v>31366</v>
      </c>
      <c r="I17" s="27">
        <v>95430</v>
      </c>
      <c r="J17" s="27" t="s">
        <v>699</v>
      </c>
      <c r="K17" s="27">
        <v>31098513</v>
      </c>
      <c r="L17" s="27" t="s">
        <v>699</v>
      </c>
      <c r="M17" s="27" t="s">
        <v>699</v>
      </c>
      <c r="N17" s="27">
        <v>12259338</v>
      </c>
      <c r="O17" s="27">
        <v>1686966</v>
      </c>
      <c r="P17" s="27">
        <v>140567</v>
      </c>
      <c r="Q17" s="27">
        <v>1698719</v>
      </c>
      <c r="R17" s="239" t="s">
        <v>78</v>
      </c>
    </row>
    <row r="18" spans="1:18" s="27" customFormat="1" ht="10.5" customHeight="1" x14ac:dyDescent="0.15">
      <c r="A18" s="237" t="s">
        <v>514</v>
      </c>
      <c r="B18" s="238">
        <v>32184318</v>
      </c>
      <c r="C18" s="27" t="s">
        <v>699</v>
      </c>
      <c r="D18" s="27" t="s">
        <v>699</v>
      </c>
      <c r="E18" s="27">
        <v>175221</v>
      </c>
      <c r="F18" s="27">
        <v>39386</v>
      </c>
      <c r="G18" s="27" t="s">
        <v>699</v>
      </c>
      <c r="H18" s="27">
        <v>40653</v>
      </c>
      <c r="I18" s="27">
        <v>95182</v>
      </c>
      <c r="J18" s="27" t="s">
        <v>699</v>
      </c>
      <c r="K18" s="27">
        <v>29890400</v>
      </c>
      <c r="L18" s="27" t="s">
        <v>699</v>
      </c>
      <c r="M18" s="27" t="s">
        <v>699</v>
      </c>
      <c r="N18" s="27">
        <v>12324256</v>
      </c>
      <c r="O18" s="27">
        <v>2166093</v>
      </c>
      <c r="P18" s="27">
        <v>148890</v>
      </c>
      <c r="Q18" s="27">
        <v>1021159</v>
      </c>
      <c r="R18" s="239" t="s">
        <v>79</v>
      </c>
    </row>
    <row r="19" spans="1:18" s="27" customFormat="1" ht="10.5" customHeight="1" x14ac:dyDescent="0.15">
      <c r="A19" s="237" t="s">
        <v>515</v>
      </c>
      <c r="B19" s="238">
        <v>38047833</v>
      </c>
      <c r="C19" s="27" t="s">
        <v>699</v>
      </c>
      <c r="D19" s="27" t="s">
        <v>699</v>
      </c>
      <c r="E19" s="27">
        <v>117917</v>
      </c>
      <c r="F19" s="27">
        <v>47460</v>
      </c>
      <c r="G19" s="27" t="s">
        <v>699</v>
      </c>
      <c r="H19" s="27" t="s">
        <v>699</v>
      </c>
      <c r="I19" s="27">
        <v>45927</v>
      </c>
      <c r="J19" s="27">
        <v>24530</v>
      </c>
      <c r="K19" s="27">
        <v>34619453</v>
      </c>
      <c r="L19" s="27" t="s">
        <v>699</v>
      </c>
      <c r="M19" s="27" t="s">
        <v>699</v>
      </c>
      <c r="N19" s="27">
        <v>15835644</v>
      </c>
      <c r="O19" s="27">
        <v>2264802</v>
      </c>
      <c r="P19" s="27">
        <v>75866</v>
      </c>
      <c r="Q19" s="27">
        <v>1349413</v>
      </c>
      <c r="R19" s="239" t="s">
        <v>80</v>
      </c>
    </row>
    <row r="20" spans="1:18" s="27" customFormat="1" ht="10.5" customHeight="1" x14ac:dyDescent="0.15">
      <c r="A20" s="237" t="s">
        <v>864</v>
      </c>
      <c r="B20" s="238">
        <v>34287514</v>
      </c>
      <c r="C20" s="27" t="s">
        <v>699</v>
      </c>
      <c r="D20" s="27" t="s">
        <v>699</v>
      </c>
      <c r="E20" s="27">
        <v>81123</v>
      </c>
      <c r="F20" s="27" t="s">
        <v>699</v>
      </c>
      <c r="G20" s="27" t="s">
        <v>699</v>
      </c>
      <c r="H20" s="27">
        <v>33292</v>
      </c>
      <c r="I20" s="27">
        <v>47831</v>
      </c>
      <c r="J20" s="27" t="s">
        <v>699</v>
      </c>
      <c r="K20" s="27">
        <v>32586690</v>
      </c>
      <c r="L20" s="27" t="s">
        <v>699</v>
      </c>
      <c r="M20" s="27" t="s">
        <v>699</v>
      </c>
      <c r="N20" s="27">
        <v>17977720</v>
      </c>
      <c r="O20" s="27">
        <v>1364724</v>
      </c>
      <c r="P20" s="27">
        <v>141959</v>
      </c>
      <c r="Q20" s="27">
        <v>515142</v>
      </c>
      <c r="R20" s="239" t="s">
        <v>865</v>
      </c>
    </row>
    <row r="21" spans="1:18" s="27" customFormat="1" ht="10.5" customHeight="1" x14ac:dyDescent="0.15">
      <c r="A21" s="240"/>
      <c r="B21" s="238"/>
      <c r="R21" s="239"/>
    </row>
    <row r="22" spans="1:18" s="27" customFormat="1" ht="10.5" customHeight="1" x14ac:dyDescent="0.15">
      <c r="A22" s="237" t="s">
        <v>866</v>
      </c>
      <c r="B22" s="238">
        <v>13173054</v>
      </c>
      <c r="C22" s="27" t="s">
        <v>699</v>
      </c>
      <c r="D22" s="27" t="s">
        <v>699</v>
      </c>
      <c r="E22" s="27" t="s">
        <v>699</v>
      </c>
      <c r="F22" s="27" t="s">
        <v>699</v>
      </c>
      <c r="G22" s="27" t="s">
        <v>699</v>
      </c>
      <c r="H22" s="27" t="s">
        <v>699</v>
      </c>
      <c r="I22" s="27" t="s">
        <v>699</v>
      </c>
      <c r="J22" s="27" t="s">
        <v>699</v>
      </c>
      <c r="K22" s="27">
        <v>12604335</v>
      </c>
      <c r="L22" s="27" t="s">
        <v>699</v>
      </c>
      <c r="M22" s="27" t="s">
        <v>699</v>
      </c>
      <c r="N22" s="27">
        <v>5396888</v>
      </c>
      <c r="O22" s="27">
        <v>770431</v>
      </c>
      <c r="P22" s="27">
        <v>171370</v>
      </c>
      <c r="Q22" s="27">
        <v>470080</v>
      </c>
      <c r="R22" s="239" t="s">
        <v>721</v>
      </c>
    </row>
    <row r="23" spans="1:18" s="27" customFormat="1" ht="10.5" customHeight="1" x14ac:dyDescent="0.15">
      <c r="A23" s="237" t="s">
        <v>516</v>
      </c>
      <c r="B23" s="238">
        <v>10700327</v>
      </c>
      <c r="C23" s="27" t="s">
        <v>699</v>
      </c>
      <c r="D23" s="27" t="s">
        <v>699</v>
      </c>
      <c r="E23" s="27" t="s">
        <v>699</v>
      </c>
      <c r="F23" s="27" t="s">
        <v>699</v>
      </c>
      <c r="G23" s="27" t="s">
        <v>699</v>
      </c>
      <c r="H23" s="27" t="s">
        <v>699</v>
      </c>
      <c r="I23" s="27" t="s">
        <v>699</v>
      </c>
      <c r="J23" s="27" t="s">
        <v>699</v>
      </c>
      <c r="K23" s="27">
        <v>10410382</v>
      </c>
      <c r="L23" s="27" t="s">
        <v>699</v>
      </c>
      <c r="M23" s="27" t="s">
        <v>699</v>
      </c>
      <c r="N23" s="27">
        <v>4905638</v>
      </c>
      <c r="O23" s="27">
        <v>606658</v>
      </c>
      <c r="P23" s="27">
        <v>74470</v>
      </c>
      <c r="Q23" s="27">
        <v>477651</v>
      </c>
      <c r="R23" s="239" t="s">
        <v>66</v>
      </c>
    </row>
    <row r="24" spans="1:18" s="27" customFormat="1" ht="10.5" customHeight="1" x14ac:dyDescent="0.15">
      <c r="A24" s="237" t="s">
        <v>517</v>
      </c>
      <c r="B24" s="238">
        <v>12444198</v>
      </c>
      <c r="C24" s="27" t="s">
        <v>699</v>
      </c>
      <c r="D24" s="27" t="s">
        <v>699</v>
      </c>
      <c r="E24" s="27">
        <v>28233</v>
      </c>
      <c r="F24" s="27" t="s">
        <v>699</v>
      </c>
      <c r="G24" s="27" t="s">
        <v>699</v>
      </c>
      <c r="H24" s="27">
        <v>28233</v>
      </c>
      <c r="I24" s="27" t="s">
        <v>699</v>
      </c>
      <c r="J24" s="27" t="s">
        <v>699</v>
      </c>
      <c r="K24" s="27">
        <v>12053505</v>
      </c>
      <c r="L24" s="27" t="s">
        <v>699</v>
      </c>
      <c r="M24" s="27" t="s">
        <v>699</v>
      </c>
      <c r="N24" s="27">
        <v>4910631</v>
      </c>
      <c r="O24" s="27">
        <v>831447</v>
      </c>
      <c r="P24" s="27">
        <v>72299</v>
      </c>
      <c r="Q24" s="27">
        <v>686309</v>
      </c>
      <c r="R24" s="239" t="s">
        <v>67</v>
      </c>
    </row>
    <row r="25" spans="1:18" s="27" customFormat="1" ht="10.5" customHeight="1" x14ac:dyDescent="0.15">
      <c r="A25" s="237" t="s">
        <v>518</v>
      </c>
      <c r="B25" s="238">
        <v>11868419</v>
      </c>
      <c r="C25" s="27" t="s">
        <v>699</v>
      </c>
      <c r="D25" s="27" t="s">
        <v>699</v>
      </c>
      <c r="E25" s="27">
        <v>47616</v>
      </c>
      <c r="F25" s="27" t="s">
        <v>699</v>
      </c>
      <c r="G25" s="27" t="s">
        <v>699</v>
      </c>
      <c r="H25" s="27" t="s">
        <v>699</v>
      </c>
      <c r="I25" s="27">
        <v>47616</v>
      </c>
      <c r="J25" s="27" t="s">
        <v>699</v>
      </c>
      <c r="K25" s="27">
        <v>11126562</v>
      </c>
      <c r="L25" s="27" t="s">
        <v>699</v>
      </c>
      <c r="M25" s="27" t="s">
        <v>699</v>
      </c>
      <c r="N25" s="27">
        <v>4302546</v>
      </c>
      <c r="O25" s="27">
        <v>444196</v>
      </c>
      <c r="P25" s="27" t="s">
        <v>699</v>
      </c>
      <c r="Q25" s="27">
        <v>833774</v>
      </c>
      <c r="R25" s="239" t="s">
        <v>68</v>
      </c>
    </row>
    <row r="26" spans="1:18" s="27" customFormat="1" ht="10.5" customHeight="1" x14ac:dyDescent="0.15">
      <c r="A26" s="237" t="s">
        <v>519</v>
      </c>
      <c r="B26" s="238">
        <v>11843207</v>
      </c>
      <c r="C26" s="27" t="s">
        <v>699</v>
      </c>
      <c r="D26" s="27" t="s">
        <v>699</v>
      </c>
      <c r="E26" s="27">
        <v>47814</v>
      </c>
      <c r="F26" s="27" t="s">
        <v>699</v>
      </c>
      <c r="G26" s="27" t="s">
        <v>699</v>
      </c>
      <c r="H26" s="27" t="s">
        <v>699</v>
      </c>
      <c r="I26" s="27">
        <v>47814</v>
      </c>
      <c r="J26" s="27" t="s">
        <v>699</v>
      </c>
      <c r="K26" s="27">
        <v>10718019</v>
      </c>
      <c r="L26" s="27" t="s">
        <v>699</v>
      </c>
      <c r="M26" s="27" t="s">
        <v>699</v>
      </c>
      <c r="N26" s="27">
        <v>4832625</v>
      </c>
      <c r="O26" s="27">
        <v>672967</v>
      </c>
      <c r="P26" s="27">
        <v>70382</v>
      </c>
      <c r="Q26" s="27">
        <v>312302</v>
      </c>
      <c r="R26" s="241" t="s">
        <v>81</v>
      </c>
    </row>
    <row r="27" spans="1:18" s="27" customFormat="1" ht="10.5" customHeight="1" x14ac:dyDescent="0.15">
      <c r="A27" s="237" t="s">
        <v>520</v>
      </c>
      <c r="B27" s="238">
        <v>9474261</v>
      </c>
      <c r="C27" s="27" t="s">
        <v>699</v>
      </c>
      <c r="D27" s="27" t="s">
        <v>699</v>
      </c>
      <c r="E27" s="27">
        <v>31366</v>
      </c>
      <c r="F27" s="27" t="s">
        <v>699</v>
      </c>
      <c r="G27" s="27" t="s">
        <v>699</v>
      </c>
      <c r="H27" s="27">
        <v>31366</v>
      </c>
      <c r="I27" s="27" t="s">
        <v>699</v>
      </c>
      <c r="J27" s="27" t="s">
        <v>699</v>
      </c>
      <c r="K27" s="27">
        <v>9253932</v>
      </c>
      <c r="L27" s="27" t="s">
        <v>699</v>
      </c>
      <c r="M27" s="27" t="s">
        <v>699</v>
      </c>
      <c r="N27" s="27">
        <v>3124167</v>
      </c>
      <c r="O27" s="27">
        <v>569803</v>
      </c>
      <c r="P27" s="27">
        <v>70185</v>
      </c>
      <c r="Q27" s="27">
        <v>552643</v>
      </c>
      <c r="R27" s="239" t="s">
        <v>82</v>
      </c>
    </row>
    <row r="28" spans="1:18" s="27" customFormat="1" ht="10.5" customHeight="1" x14ac:dyDescent="0.15">
      <c r="A28" s="237" t="s">
        <v>521</v>
      </c>
      <c r="B28" s="238">
        <v>10017110</v>
      </c>
      <c r="C28" s="27" t="s">
        <v>699</v>
      </c>
      <c r="D28" s="27" t="s">
        <v>699</v>
      </c>
      <c r="E28" s="27">
        <v>88197</v>
      </c>
      <c r="F28" s="27" t="s">
        <v>699</v>
      </c>
      <c r="G28" s="27" t="s">
        <v>699</v>
      </c>
      <c r="H28" s="27">
        <v>40653</v>
      </c>
      <c r="I28" s="27">
        <v>47544</v>
      </c>
      <c r="J28" s="27" t="s">
        <v>699</v>
      </c>
      <c r="K28" s="27">
        <v>8774259</v>
      </c>
      <c r="L28" s="27" t="s">
        <v>699</v>
      </c>
      <c r="M28" s="27" t="s">
        <v>699</v>
      </c>
      <c r="N28" s="27">
        <v>3459496</v>
      </c>
      <c r="O28" s="27">
        <v>784310</v>
      </c>
      <c r="P28" s="27" t="s">
        <v>699</v>
      </c>
      <c r="Q28" s="27">
        <v>230752</v>
      </c>
      <c r="R28" s="239" t="s">
        <v>83</v>
      </c>
    </row>
    <row r="29" spans="1:18" s="27" customFormat="1" ht="10.5" customHeight="1" x14ac:dyDescent="0.15">
      <c r="A29" s="237" t="s">
        <v>522</v>
      </c>
      <c r="B29" s="238">
        <v>10930474</v>
      </c>
      <c r="C29" s="27" t="s">
        <v>699</v>
      </c>
      <c r="D29" s="27" t="s">
        <v>699</v>
      </c>
      <c r="E29" s="27">
        <v>39386</v>
      </c>
      <c r="F29" s="27">
        <v>39386</v>
      </c>
      <c r="G29" s="27" t="s">
        <v>699</v>
      </c>
      <c r="H29" s="27" t="s">
        <v>699</v>
      </c>
      <c r="I29" s="27" t="s">
        <v>699</v>
      </c>
      <c r="J29" s="27" t="s">
        <v>699</v>
      </c>
      <c r="K29" s="27">
        <v>10472119</v>
      </c>
      <c r="L29" s="27" t="s">
        <v>699</v>
      </c>
      <c r="M29" s="27" t="s">
        <v>699</v>
      </c>
      <c r="N29" s="27">
        <v>4767674</v>
      </c>
      <c r="O29" s="27">
        <v>847268</v>
      </c>
      <c r="P29" s="27">
        <v>73519</v>
      </c>
      <c r="Q29" s="27">
        <v>237871</v>
      </c>
      <c r="R29" s="239" t="s">
        <v>84</v>
      </c>
    </row>
    <row r="30" spans="1:18" s="27" customFormat="1" ht="10.5" customHeight="1" x14ac:dyDescent="0.15">
      <c r="A30" s="237" t="s">
        <v>523</v>
      </c>
      <c r="B30" s="238">
        <v>11236734</v>
      </c>
      <c r="C30" s="27" t="s">
        <v>699</v>
      </c>
      <c r="D30" s="27" t="s">
        <v>699</v>
      </c>
      <c r="E30" s="27">
        <v>47638</v>
      </c>
      <c r="F30" s="27" t="s">
        <v>699</v>
      </c>
      <c r="G30" s="27" t="s">
        <v>699</v>
      </c>
      <c r="H30" s="27" t="s">
        <v>699</v>
      </c>
      <c r="I30" s="27">
        <v>47638</v>
      </c>
      <c r="J30" s="27" t="s">
        <v>699</v>
      </c>
      <c r="K30" s="27">
        <v>10644022</v>
      </c>
      <c r="L30" s="27" t="s">
        <v>699</v>
      </c>
      <c r="M30" s="27" t="s">
        <v>699</v>
      </c>
      <c r="N30" s="27">
        <v>4097086</v>
      </c>
      <c r="O30" s="27">
        <v>534515</v>
      </c>
      <c r="P30" s="27">
        <v>75371</v>
      </c>
      <c r="Q30" s="27">
        <v>552536</v>
      </c>
      <c r="R30" s="239" t="s">
        <v>85</v>
      </c>
    </row>
    <row r="31" spans="1:18" s="27" customFormat="1" ht="10.5" customHeight="1" x14ac:dyDescent="0.15">
      <c r="A31" s="237" t="s">
        <v>524</v>
      </c>
      <c r="B31" s="238">
        <v>11726128</v>
      </c>
      <c r="C31" s="27" t="s">
        <v>699</v>
      </c>
      <c r="D31" s="27" t="s">
        <v>699</v>
      </c>
      <c r="E31" s="27">
        <v>117917</v>
      </c>
      <c r="F31" s="27">
        <v>47460</v>
      </c>
      <c r="G31" s="27" t="s">
        <v>699</v>
      </c>
      <c r="H31" s="27" t="s">
        <v>699</v>
      </c>
      <c r="I31" s="27">
        <v>45927</v>
      </c>
      <c r="J31" s="27">
        <v>24530</v>
      </c>
      <c r="K31" s="27">
        <v>10986740</v>
      </c>
      <c r="L31" s="27" t="s">
        <v>699</v>
      </c>
      <c r="M31" s="27" t="s">
        <v>699</v>
      </c>
      <c r="N31" s="27">
        <v>4040256</v>
      </c>
      <c r="O31" s="27">
        <v>780786</v>
      </c>
      <c r="P31" s="27" t="s">
        <v>699</v>
      </c>
      <c r="Q31" s="27">
        <v>633943</v>
      </c>
      <c r="R31" s="239" t="s">
        <v>69</v>
      </c>
    </row>
    <row r="32" spans="1:18" s="27" customFormat="1" ht="10.5" customHeight="1" x14ac:dyDescent="0.15">
      <c r="A32" s="237" t="s">
        <v>525</v>
      </c>
      <c r="B32" s="238">
        <v>11589950</v>
      </c>
      <c r="C32" s="27" t="s">
        <v>699</v>
      </c>
      <c r="D32" s="27" t="s">
        <v>699</v>
      </c>
      <c r="E32" s="27" t="s">
        <v>699</v>
      </c>
      <c r="F32" s="27" t="s">
        <v>699</v>
      </c>
      <c r="G32" s="27" t="s">
        <v>699</v>
      </c>
      <c r="H32" s="27" t="s">
        <v>699</v>
      </c>
      <c r="I32" s="27" t="s">
        <v>699</v>
      </c>
      <c r="J32" s="27" t="s">
        <v>699</v>
      </c>
      <c r="K32" s="27">
        <v>10671479</v>
      </c>
      <c r="L32" s="27" t="s">
        <v>699</v>
      </c>
      <c r="M32" s="27" t="s">
        <v>699</v>
      </c>
      <c r="N32" s="27">
        <v>5126608</v>
      </c>
      <c r="O32" s="27">
        <v>592591</v>
      </c>
      <c r="P32" s="27" t="s">
        <v>699</v>
      </c>
      <c r="Q32" s="27">
        <v>433035</v>
      </c>
      <c r="R32" s="239" t="s">
        <v>70</v>
      </c>
    </row>
    <row r="33" spans="1:18" s="27" customFormat="1" ht="10.5" customHeight="1" x14ac:dyDescent="0.15">
      <c r="A33" s="237" t="s">
        <v>526</v>
      </c>
      <c r="B33" s="238">
        <v>14731755</v>
      </c>
      <c r="C33" s="27" t="s">
        <v>699</v>
      </c>
      <c r="D33" s="27" t="s">
        <v>699</v>
      </c>
      <c r="E33" s="27" t="s">
        <v>699</v>
      </c>
      <c r="F33" s="27" t="s">
        <v>699</v>
      </c>
      <c r="G33" s="27" t="s">
        <v>699</v>
      </c>
      <c r="H33" s="27" t="s">
        <v>699</v>
      </c>
      <c r="I33" s="27" t="s">
        <v>699</v>
      </c>
      <c r="J33" s="27" t="s">
        <v>699</v>
      </c>
      <c r="K33" s="27">
        <v>12961234</v>
      </c>
      <c r="L33" s="27" t="s">
        <v>699</v>
      </c>
      <c r="M33" s="27" t="s">
        <v>699</v>
      </c>
      <c r="N33" s="27">
        <v>6668780</v>
      </c>
      <c r="O33" s="27">
        <v>891425</v>
      </c>
      <c r="P33" s="27">
        <v>75866</v>
      </c>
      <c r="Q33" s="27">
        <v>282435</v>
      </c>
      <c r="R33" s="239" t="s">
        <v>71</v>
      </c>
    </row>
    <row r="34" spans="1:18" s="27" customFormat="1" ht="10.5" customHeight="1" x14ac:dyDescent="0.15">
      <c r="A34" s="237" t="s">
        <v>867</v>
      </c>
      <c r="B34" s="238">
        <v>12133945</v>
      </c>
      <c r="C34" s="27" t="s">
        <v>699</v>
      </c>
      <c r="D34" s="27" t="s">
        <v>699</v>
      </c>
      <c r="E34" s="27" t="s">
        <v>699</v>
      </c>
      <c r="F34" s="27" t="s">
        <v>699</v>
      </c>
      <c r="G34" s="27" t="s">
        <v>699</v>
      </c>
      <c r="H34" s="27" t="s">
        <v>699</v>
      </c>
      <c r="I34" s="27" t="s">
        <v>699</v>
      </c>
      <c r="J34" s="27" t="s">
        <v>699</v>
      </c>
      <c r="K34" s="27">
        <v>11545132</v>
      </c>
      <c r="L34" s="27" t="s">
        <v>699</v>
      </c>
      <c r="M34" s="27" t="s">
        <v>699</v>
      </c>
      <c r="N34" s="27">
        <v>6567960</v>
      </c>
      <c r="O34" s="27">
        <v>452353</v>
      </c>
      <c r="P34" s="27">
        <v>70150</v>
      </c>
      <c r="Q34" s="27">
        <v>230228</v>
      </c>
      <c r="R34" s="239" t="s">
        <v>868</v>
      </c>
    </row>
    <row r="35" spans="1:18" s="27" customFormat="1" ht="10.5" customHeight="1" x14ac:dyDescent="0.15">
      <c r="A35" s="237" t="s">
        <v>527</v>
      </c>
      <c r="B35" s="238">
        <v>11767561</v>
      </c>
      <c r="C35" s="27" t="s">
        <v>699</v>
      </c>
      <c r="D35" s="27" t="s">
        <v>699</v>
      </c>
      <c r="E35" s="27">
        <v>81123</v>
      </c>
      <c r="F35" s="27" t="s">
        <v>699</v>
      </c>
      <c r="G35" s="27" t="s">
        <v>699</v>
      </c>
      <c r="H35" s="27">
        <v>33292</v>
      </c>
      <c r="I35" s="27">
        <v>47831</v>
      </c>
      <c r="J35" s="27" t="s">
        <v>699</v>
      </c>
      <c r="K35" s="27">
        <v>11086183</v>
      </c>
      <c r="L35" s="27" t="s">
        <v>699</v>
      </c>
      <c r="M35" s="27" t="s">
        <v>699</v>
      </c>
      <c r="N35" s="27">
        <v>6000376</v>
      </c>
      <c r="O35" s="27">
        <v>611905</v>
      </c>
      <c r="P35" s="27">
        <v>71809</v>
      </c>
      <c r="Q35" s="27">
        <v>154147</v>
      </c>
      <c r="R35" s="239" t="s">
        <v>66</v>
      </c>
    </row>
    <row r="36" spans="1:18" s="27" customFormat="1" ht="10.5" customHeight="1" x14ac:dyDescent="0.15">
      <c r="A36" s="242" t="s">
        <v>528</v>
      </c>
      <c r="B36" s="243">
        <v>10386008</v>
      </c>
      <c r="C36" s="244" t="s">
        <v>699</v>
      </c>
      <c r="D36" s="244" t="s">
        <v>699</v>
      </c>
      <c r="E36" s="244" t="s">
        <v>699</v>
      </c>
      <c r="F36" s="244" t="s">
        <v>699</v>
      </c>
      <c r="G36" s="244" t="s">
        <v>699</v>
      </c>
      <c r="H36" s="244" t="s">
        <v>699</v>
      </c>
      <c r="I36" s="244" t="s">
        <v>699</v>
      </c>
      <c r="J36" s="244" t="s">
        <v>699</v>
      </c>
      <c r="K36" s="244">
        <v>9955375</v>
      </c>
      <c r="L36" s="244" t="s">
        <v>699</v>
      </c>
      <c r="M36" s="244" t="s">
        <v>699</v>
      </c>
      <c r="N36" s="244">
        <v>5409384</v>
      </c>
      <c r="O36" s="244">
        <v>300466</v>
      </c>
      <c r="P36" s="244" t="s">
        <v>699</v>
      </c>
      <c r="Q36" s="244">
        <v>130767</v>
      </c>
      <c r="R36" s="245" t="s">
        <v>67</v>
      </c>
    </row>
    <row r="37" spans="1:18" ht="9" customHeight="1" x14ac:dyDescent="0.25"/>
    <row r="38" spans="1:18" ht="13.5" customHeight="1" x14ac:dyDescent="0.25">
      <c r="I38" s="23" t="s">
        <v>86</v>
      </c>
    </row>
    <row r="39" spans="1:18" s="25" customFormat="1" ht="15" customHeight="1" x14ac:dyDescent="0.15">
      <c r="A39" s="223"/>
      <c r="B39" s="246" t="s">
        <v>87</v>
      </c>
      <c r="C39" s="223"/>
      <c r="D39" s="225"/>
      <c r="E39" s="226"/>
      <c r="F39" s="223"/>
      <c r="G39" s="225"/>
      <c r="H39" s="226"/>
      <c r="I39" s="223"/>
      <c r="J39" s="225"/>
      <c r="K39" s="226"/>
      <c r="L39" s="226"/>
      <c r="M39" s="226"/>
      <c r="N39" s="223"/>
      <c r="O39" s="225"/>
      <c r="P39" s="226"/>
      <c r="Q39" s="226"/>
      <c r="R39" s="898" t="s">
        <v>72</v>
      </c>
    </row>
    <row r="40" spans="1:18" s="26" customFormat="1" ht="22.5" customHeight="1" x14ac:dyDescent="0.15">
      <c r="A40" s="228" t="s">
        <v>150</v>
      </c>
      <c r="B40" s="209" t="s">
        <v>27</v>
      </c>
      <c r="C40" s="209" t="s">
        <v>51</v>
      </c>
      <c r="D40" s="229" t="s">
        <v>89</v>
      </c>
      <c r="E40" s="209" t="s">
        <v>90</v>
      </c>
      <c r="F40" s="209" t="s">
        <v>28</v>
      </c>
      <c r="G40" s="229" t="s">
        <v>91</v>
      </c>
      <c r="H40" s="209" t="s">
        <v>400</v>
      </c>
      <c r="I40" s="209" t="s">
        <v>65</v>
      </c>
      <c r="J40" s="229" t="s">
        <v>92</v>
      </c>
      <c r="K40" s="209" t="s">
        <v>59</v>
      </c>
      <c r="L40" s="209" t="s">
        <v>61</v>
      </c>
      <c r="M40" s="209" t="s">
        <v>13</v>
      </c>
      <c r="N40" s="209" t="s">
        <v>529</v>
      </c>
      <c r="O40" s="229" t="s">
        <v>98</v>
      </c>
      <c r="P40" s="209" t="s">
        <v>99</v>
      </c>
      <c r="Q40" s="227" t="s">
        <v>100</v>
      </c>
      <c r="R40" s="899"/>
    </row>
    <row r="41" spans="1:18" s="26" customFormat="1" ht="30" customHeight="1" x14ac:dyDescent="0.15">
      <c r="A41" s="247"/>
      <c r="B41" s="213" t="s">
        <v>32</v>
      </c>
      <c r="C41" s="213" t="s">
        <v>57</v>
      </c>
      <c r="D41" s="213" t="s">
        <v>94</v>
      </c>
      <c r="E41" s="213" t="s">
        <v>95</v>
      </c>
      <c r="F41" s="213" t="s">
        <v>58</v>
      </c>
      <c r="G41" s="213" t="s">
        <v>96</v>
      </c>
      <c r="H41" s="213" t="s">
        <v>401</v>
      </c>
      <c r="I41" s="213" t="s">
        <v>56</v>
      </c>
      <c r="J41" s="213" t="s">
        <v>97</v>
      </c>
      <c r="K41" s="213" t="s">
        <v>60</v>
      </c>
      <c r="L41" s="213" t="s">
        <v>62</v>
      </c>
      <c r="M41" s="213" t="s">
        <v>20</v>
      </c>
      <c r="N41" s="213" t="s">
        <v>530</v>
      </c>
      <c r="O41" s="213" t="s">
        <v>21</v>
      </c>
      <c r="P41" s="213" t="s">
        <v>102</v>
      </c>
      <c r="Q41" s="232" t="s">
        <v>103</v>
      </c>
      <c r="R41" s="900"/>
    </row>
    <row r="42" spans="1:18" s="27" customFormat="1" ht="10.5" customHeight="1" x14ac:dyDescent="0.15">
      <c r="A42" s="233" t="s">
        <v>855</v>
      </c>
      <c r="B42" s="234">
        <v>825144</v>
      </c>
      <c r="C42" s="235">
        <v>50636882</v>
      </c>
      <c r="D42" s="235">
        <v>5183041</v>
      </c>
      <c r="E42" s="235">
        <v>10</v>
      </c>
      <c r="F42" s="235">
        <v>5183031</v>
      </c>
      <c r="G42" s="235">
        <v>469328</v>
      </c>
      <c r="H42" s="235" t="s">
        <v>699</v>
      </c>
      <c r="I42" s="235">
        <v>469328</v>
      </c>
      <c r="J42" s="235">
        <v>2444840</v>
      </c>
      <c r="K42" s="235">
        <v>114870</v>
      </c>
      <c r="L42" s="235" t="s">
        <v>699</v>
      </c>
      <c r="M42" s="235">
        <v>2329652</v>
      </c>
      <c r="N42" s="235">
        <v>318</v>
      </c>
      <c r="O42" s="235">
        <v>752667</v>
      </c>
      <c r="P42" s="235">
        <v>498527</v>
      </c>
      <c r="Q42" s="235">
        <v>67609</v>
      </c>
      <c r="R42" s="236" t="s">
        <v>512</v>
      </c>
    </row>
    <row r="43" spans="1:18" s="27" customFormat="1" ht="10.5" customHeight="1" x14ac:dyDescent="0.15">
      <c r="A43" s="237" t="s">
        <v>628</v>
      </c>
      <c r="B43" s="27">
        <v>1775320</v>
      </c>
      <c r="C43" s="27">
        <v>60196846</v>
      </c>
      <c r="D43" s="27">
        <v>2062879</v>
      </c>
      <c r="E43" s="27" t="s">
        <v>699</v>
      </c>
      <c r="F43" s="27">
        <v>2062879</v>
      </c>
      <c r="G43" s="27">
        <v>1592968</v>
      </c>
      <c r="H43" s="27" t="s">
        <v>699</v>
      </c>
      <c r="I43" s="27">
        <v>1592968</v>
      </c>
      <c r="J43" s="27">
        <v>3616062</v>
      </c>
      <c r="K43" s="27">
        <v>650033</v>
      </c>
      <c r="L43" s="27" t="s">
        <v>699</v>
      </c>
      <c r="M43" s="27">
        <v>2966029</v>
      </c>
      <c r="N43" s="27" t="s">
        <v>699</v>
      </c>
      <c r="O43" s="27">
        <v>342064</v>
      </c>
      <c r="P43" s="27">
        <v>86900</v>
      </c>
      <c r="Q43" s="27" t="s">
        <v>699</v>
      </c>
      <c r="R43" s="239" t="s">
        <v>629</v>
      </c>
    </row>
    <row r="44" spans="1:18" s="27" customFormat="1" ht="10.5" customHeight="1" x14ac:dyDescent="0.15">
      <c r="A44" s="237" t="s">
        <v>856</v>
      </c>
      <c r="B44" s="27">
        <v>1749174</v>
      </c>
      <c r="C44" s="27">
        <v>57535001</v>
      </c>
      <c r="D44" s="27">
        <v>118876</v>
      </c>
      <c r="E44" s="27" t="s">
        <v>699</v>
      </c>
      <c r="F44" s="27">
        <v>118876</v>
      </c>
      <c r="G44" s="27">
        <v>3102976</v>
      </c>
      <c r="H44" s="27" t="s">
        <v>699</v>
      </c>
      <c r="I44" s="27">
        <v>3102976</v>
      </c>
      <c r="J44" s="27">
        <v>2269621</v>
      </c>
      <c r="K44" s="27">
        <v>126257</v>
      </c>
      <c r="L44" s="27">
        <v>31701</v>
      </c>
      <c r="M44" s="27">
        <v>2111663</v>
      </c>
      <c r="N44" s="27" t="s">
        <v>699</v>
      </c>
      <c r="O44" s="27">
        <v>24826</v>
      </c>
      <c r="P44" s="27" t="s">
        <v>699</v>
      </c>
      <c r="Q44" s="27" t="s">
        <v>699</v>
      </c>
      <c r="R44" s="239" t="s">
        <v>692</v>
      </c>
    </row>
    <row r="45" spans="1:18" s="27" customFormat="1" ht="10.5" customHeight="1" x14ac:dyDescent="0.15">
      <c r="A45" s="237" t="s">
        <v>857</v>
      </c>
      <c r="B45" s="27">
        <v>784067</v>
      </c>
      <c r="C45" s="27">
        <v>59795687</v>
      </c>
      <c r="D45" s="27" t="s">
        <v>699</v>
      </c>
      <c r="E45" s="27" t="s">
        <v>699</v>
      </c>
      <c r="F45" s="27" t="s">
        <v>699</v>
      </c>
      <c r="G45" s="27">
        <v>3342148</v>
      </c>
      <c r="H45" s="27">
        <v>41977</v>
      </c>
      <c r="I45" s="27">
        <v>3300171</v>
      </c>
      <c r="J45" s="27">
        <v>1676854</v>
      </c>
      <c r="K45" s="27" t="s">
        <v>699</v>
      </c>
      <c r="L45" s="27" t="s">
        <v>699</v>
      </c>
      <c r="M45" s="27">
        <v>1676854</v>
      </c>
      <c r="N45" s="27" t="s">
        <v>699</v>
      </c>
      <c r="O45" s="27">
        <v>16189</v>
      </c>
      <c r="P45" s="27" t="s">
        <v>699</v>
      </c>
      <c r="Q45" s="27" t="s">
        <v>699</v>
      </c>
      <c r="R45" s="239" t="s">
        <v>718</v>
      </c>
    </row>
    <row r="46" spans="1:18" s="27" customFormat="1" ht="10.5" customHeight="1" x14ac:dyDescent="0.15">
      <c r="A46" s="237" t="s">
        <v>858</v>
      </c>
      <c r="B46" s="27">
        <v>1279829</v>
      </c>
      <c r="C46" s="27">
        <v>59051174</v>
      </c>
      <c r="D46" s="27">
        <v>95300</v>
      </c>
      <c r="E46" s="27" t="s">
        <v>699</v>
      </c>
      <c r="F46" s="27">
        <v>95300</v>
      </c>
      <c r="G46" s="27">
        <v>6109992</v>
      </c>
      <c r="H46" s="27">
        <v>87376</v>
      </c>
      <c r="I46" s="27">
        <v>6022616</v>
      </c>
      <c r="J46" s="27">
        <v>1747108</v>
      </c>
      <c r="K46" s="27" t="s">
        <v>699</v>
      </c>
      <c r="L46" s="27">
        <v>160610</v>
      </c>
      <c r="M46" s="27">
        <v>1586498</v>
      </c>
      <c r="N46" s="27" t="s">
        <v>699</v>
      </c>
      <c r="O46" s="27">
        <v>331018</v>
      </c>
      <c r="P46" s="27" t="s">
        <v>699</v>
      </c>
      <c r="Q46" s="27" t="s">
        <v>699</v>
      </c>
      <c r="R46" s="239" t="s">
        <v>859</v>
      </c>
    </row>
    <row r="47" spans="1:18" s="27" customFormat="1" ht="10.5" customHeight="1" x14ac:dyDescent="0.15">
      <c r="A47" s="240"/>
      <c r="R47" s="239"/>
    </row>
    <row r="48" spans="1:18" s="27" customFormat="1" ht="10.5" customHeight="1" x14ac:dyDescent="0.15">
      <c r="A48" s="237" t="s">
        <v>860</v>
      </c>
      <c r="B48" s="27">
        <v>1370994</v>
      </c>
      <c r="C48" s="27">
        <v>59480281</v>
      </c>
      <c r="D48" s="27" t="s">
        <v>699</v>
      </c>
      <c r="E48" s="27" t="s">
        <v>699</v>
      </c>
      <c r="F48" s="27" t="s">
        <v>699</v>
      </c>
      <c r="G48" s="27">
        <v>2740760</v>
      </c>
      <c r="H48" s="27">
        <v>129353</v>
      </c>
      <c r="I48" s="27">
        <v>2611407</v>
      </c>
      <c r="J48" s="27">
        <v>1654304</v>
      </c>
      <c r="K48" s="27" t="s">
        <v>699</v>
      </c>
      <c r="L48" s="27" t="s">
        <v>699</v>
      </c>
      <c r="M48" s="27">
        <v>1654304</v>
      </c>
      <c r="N48" s="27" t="s">
        <v>699</v>
      </c>
      <c r="O48" s="27">
        <v>16189</v>
      </c>
      <c r="P48" s="27" t="s">
        <v>699</v>
      </c>
      <c r="Q48" s="27" t="s">
        <v>699</v>
      </c>
      <c r="R48" s="239" t="s">
        <v>719</v>
      </c>
    </row>
    <row r="49" spans="1:18" s="27" customFormat="1" ht="10.5" customHeight="1" x14ac:dyDescent="0.15">
      <c r="A49" s="237" t="s">
        <v>861</v>
      </c>
      <c r="B49" s="27">
        <v>611353</v>
      </c>
      <c r="C49" s="27">
        <v>56612445</v>
      </c>
      <c r="D49" s="27">
        <v>95300</v>
      </c>
      <c r="E49" s="27" t="s">
        <v>699</v>
      </c>
      <c r="F49" s="27">
        <v>95300</v>
      </c>
      <c r="G49" s="27">
        <v>6621837</v>
      </c>
      <c r="H49" s="27" t="s">
        <v>699</v>
      </c>
      <c r="I49" s="27">
        <v>6621837</v>
      </c>
      <c r="J49" s="27">
        <v>1662896</v>
      </c>
      <c r="K49" s="27" t="s">
        <v>699</v>
      </c>
      <c r="L49" s="27">
        <v>160610</v>
      </c>
      <c r="M49" s="27">
        <v>1502286</v>
      </c>
      <c r="N49" s="27" t="s">
        <v>699</v>
      </c>
      <c r="O49" s="27">
        <v>419059</v>
      </c>
      <c r="P49" s="27" t="s">
        <v>699</v>
      </c>
      <c r="Q49" s="27" t="s">
        <v>699</v>
      </c>
      <c r="R49" s="239" t="s">
        <v>862</v>
      </c>
    </row>
    <row r="50" spans="1:18" s="27" customFormat="1" ht="10.5" customHeight="1" x14ac:dyDescent="0.15">
      <c r="A50" s="240"/>
      <c r="R50" s="239"/>
    </row>
    <row r="51" spans="1:18" s="27" customFormat="1" ht="10.5" customHeight="1" x14ac:dyDescent="0.15">
      <c r="A51" s="237" t="s">
        <v>863</v>
      </c>
      <c r="B51" s="27">
        <v>824480</v>
      </c>
      <c r="C51" s="27">
        <v>14869870</v>
      </c>
      <c r="D51" s="27" t="s">
        <v>699</v>
      </c>
      <c r="E51" s="27" t="s">
        <v>699</v>
      </c>
      <c r="F51" s="27" t="s">
        <v>699</v>
      </c>
      <c r="G51" s="27">
        <v>646434</v>
      </c>
      <c r="H51" s="27">
        <v>87376</v>
      </c>
      <c r="I51" s="27">
        <v>559058</v>
      </c>
      <c r="J51" s="27">
        <v>391363</v>
      </c>
      <c r="K51" s="27" t="s">
        <v>699</v>
      </c>
      <c r="L51" s="27" t="s">
        <v>699</v>
      </c>
      <c r="M51" s="27">
        <v>391363</v>
      </c>
      <c r="N51" s="27" t="s">
        <v>699</v>
      </c>
      <c r="O51" s="27" t="s">
        <v>699</v>
      </c>
      <c r="P51" s="27" t="s">
        <v>699</v>
      </c>
      <c r="Q51" s="27" t="s">
        <v>699</v>
      </c>
      <c r="R51" s="239" t="s">
        <v>720</v>
      </c>
    </row>
    <row r="52" spans="1:18" s="27" customFormat="1" ht="10.5" customHeight="1" x14ac:dyDescent="0.15">
      <c r="A52" s="237" t="s">
        <v>513</v>
      </c>
      <c r="B52" s="27">
        <v>147241</v>
      </c>
      <c r="C52" s="27">
        <v>15165682</v>
      </c>
      <c r="D52" s="27">
        <v>95300</v>
      </c>
      <c r="E52" s="27" t="s">
        <v>699</v>
      </c>
      <c r="F52" s="27">
        <v>95300</v>
      </c>
      <c r="G52" s="27">
        <v>1444402</v>
      </c>
      <c r="H52" s="27" t="s">
        <v>699</v>
      </c>
      <c r="I52" s="27">
        <v>1444402</v>
      </c>
      <c r="J52" s="27">
        <v>246485</v>
      </c>
      <c r="K52" s="27" t="s">
        <v>699</v>
      </c>
      <c r="L52" s="27" t="s">
        <v>699</v>
      </c>
      <c r="M52" s="27">
        <v>246485</v>
      </c>
      <c r="N52" s="27" t="s">
        <v>699</v>
      </c>
      <c r="O52" s="27">
        <v>143228</v>
      </c>
      <c r="P52" s="27" t="s">
        <v>699</v>
      </c>
      <c r="Q52" s="27" t="s">
        <v>699</v>
      </c>
      <c r="R52" s="239" t="s">
        <v>78</v>
      </c>
    </row>
    <row r="53" spans="1:18" s="27" customFormat="1" ht="10.5" customHeight="1" x14ac:dyDescent="0.15">
      <c r="A53" s="237" t="s">
        <v>514</v>
      </c>
      <c r="B53" s="27">
        <v>228817</v>
      </c>
      <c r="C53" s="27">
        <v>14001185</v>
      </c>
      <c r="D53" s="27" t="s">
        <v>699</v>
      </c>
      <c r="E53" s="27" t="s">
        <v>699</v>
      </c>
      <c r="F53" s="27" t="s">
        <v>699</v>
      </c>
      <c r="G53" s="27">
        <v>1453673</v>
      </c>
      <c r="H53" s="27" t="s">
        <v>699</v>
      </c>
      <c r="I53" s="27">
        <v>1453673</v>
      </c>
      <c r="J53" s="27">
        <v>492064</v>
      </c>
      <c r="K53" s="27" t="s">
        <v>699</v>
      </c>
      <c r="L53" s="27">
        <v>80058</v>
      </c>
      <c r="M53" s="27">
        <v>412006</v>
      </c>
      <c r="N53" s="27" t="s">
        <v>699</v>
      </c>
      <c r="O53" s="27">
        <v>95084</v>
      </c>
      <c r="P53" s="27" t="s">
        <v>699</v>
      </c>
      <c r="Q53" s="27" t="s">
        <v>699</v>
      </c>
      <c r="R53" s="239" t="s">
        <v>79</v>
      </c>
    </row>
    <row r="54" spans="1:18" s="27" customFormat="1" ht="10.5" customHeight="1" x14ac:dyDescent="0.15">
      <c r="A54" s="237" t="s">
        <v>515</v>
      </c>
      <c r="B54" s="27">
        <v>79291</v>
      </c>
      <c r="C54" s="27">
        <v>15014437</v>
      </c>
      <c r="D54" s="27" t="s">
        <v>699</v>
      </c>
      <c r="E54" s="27" t="s">
        <v>699</v>
      </c>
      <c r="F54" s="27" t="s">
        <v>699</v>
      </c>
      <c r="G54" s="27">
        <v>2565483</v>
      </c>
      <c r="H54" s="27" t="s">
        <v>699</v>
      </c>
      <c r="I54" s="27">
        <v>2565483</v>
      </c>
      <c r="J54" s="27">
        <v>617196</v>
      </c>
      <c r="K54" s="27" t="s">
        <v>699</v>
      </c>
      <c r="L54" s="27">
        <v>80552</v>
      </c>
      <c r="M54" s="27">
        <v>536644</v>
      </c>
      <c r="N54" s="27" t="s">
        <v>699</v>
      </c>
      <c r="O54" s="27">
        <v>92706</v>
      </c>
      <c r="P54" s="27" t="s">
        <v>699</v>
      </c>
      <c r="Q54" s="27" t="s">
        <v>699</v>
      </c>
      <c r="R54" s="239" t="s">
        <v>80</v>
      </c>
    </row>
    <row r="55" spans="1:18" s="27" customFormat="1" ht="10.5" customHeight="1" x14ac:dyDescent="0.15">
      <c r="A55" s="237" t="s">
        <v>864</v>
      </c>
      <c r="B55" s="27">
        <v>156004</v>
      </c>
      <c r="C55" s="27">
        <v>12431141</v>
      </c>
      <c r="D55" s="27" t="s">
        <v>699</v>
      </c>
      <c r="E55" s="27" t="s">
        <v>699</v>
      </c>
      <c r="F55" s="27" t="s">
        <v>699</v>
      </c>
      <c r="G55" s="27">
        <v>1158279</v>
      </c>
      <c r="H55" s="27" t="s">
        <v>699</v>
      </c>
      <c r="I55" s="27">
        <v>1158279</v>
      </c>
      <c r="J55" s="27">
        <v>307151</v>
      </c>
      <c r="K55" s="27" t="s">
        <v>699</v>
      </c>
      <c r="L55" s="27" t="s">
        <v>699</v>
      </c>
      <c r="M55" s="27">
        <v>307151</v>
      </c>
      <c r="N55" s="27" t="s">
        <v>699</v>
      </c>
      <c r="O55" s="27">
        <v>88041</v>
      </c>
      <c r="P55" s="27" t="s">
        <v>699</v>
      </c>
      <c r="Q55" s="27" t="s">
        <v>699</v>
      </c>
      <c r="R55" s="239" t="s">
        <v>865</v>
      </c>
    </row>
    <row r="56" spans="1:18" s="27" customFormat="1" ht="10.5" customHeight="1" x14ac:dyDescent="0.15">
      <c r="A56" s="240"/>
      <c r="R56" s="239"/>
    </row>
    <row r="57" spans="1:18" s="27" customFormat="1" ht="10.5" customHeight="1" x14ac:dyDescent="0.15">
      <c r="A57" s="237" t="s">
        <v>866</v>
      </c>
      <c r="B57" s="27">
        <v>190119</v>
      </c>
      <c r="C57" s="27">
        <v>5605447</v>
      </c>
      <c r="D57" s="27" t="s">
        <v>699</v>
      </c>
      <c r="E57" s="27" t="s">
        <v>699</v>
      </c>
      <c r="F57" s="27" t="s">
        <v>699</v>
      </c>
      <c r="G57" s="27">
        <v>341239</v>
      </c>
      <c r="H57" s="27" t="s">
        <v>699</v>
      </c>
      <c r="I57" s="27">
        <v>341239</v>
      </c>
      <c r="J57" s="27">
        <v>191489</v>
      </c>
      <c r="K57" s="27" t="s">
        <v>699</v>
      </c>
      <c r="L57" s="27" t="s">
        <v>699</v>
      </c>
      <c r="M57" s="27">
        <v>191489</v>
      </c>
      <c r="N57" s="27" t="s">
        <v>699</v>
      </c>
      <c r="O57" s="27" t="s">
        <v>699</v>
      </c>
      <c r="P57" s="27" t="s">
        <v>699</v>
      </c>
      <c r="Q57" s="27" t="s">
        <v>699</v>
      </c>
      <c r="R57" s="239" t="s">
        <v>721</v>
      </c>
    </row>
    <row r="58" spans="1:18" s="27" customFormat="1" ht="10.5" customHeight="1" x14ac:dyDescent="0.15">
      <c r="A58" s="237" t="s">
        <v>516</v>
      </c>
      <c r="B58" s="27">
        <v>238427</v>
      </c>
      <c r="C58" s="27">
        <v>4107538</v>
      </c>
      <c r="D58" s="27" t="s">
        <v>699</v>
      </c>
      <c r="E58" s="27" t="s">
        <v>699</v>
      </c>
      <c r="F58" s="27" t="s">
        <v>699</v>
      </c>
      <c r="G58" s="27">
        <v>87376</v>
      </c>
      <c r="H58" s="27">
        <v>87376</v>
      </c>
      <c r="I58" s="27" t="s">
        <v>699</v>
      </c>
      <c r="J58" s="27">
        <v>94689</v>
      </c>
      <c r="K58" s="27" t="s">
        <v>699</v>
      </c>
      <c r="L58" s="27" t="s">
        <v>699</v>
      </c>
      <c r="M58" s="27">
        <v>94689</v>
      </c>
      <c r="N58" s="27" t="s">
        <v>699</v>
      </c>
      <c r="O58" s="27" t="s">
        <v>699</v>
      </c>
      <c r="P58" s="27" t="s">
        <v>699</v>
      </c>
      <c r="Q58" s="27" t="s">
        <v>699</v>
      </c>
      <c r="R58" s="239" t="s">
        <v>66</v>
      </c>
    </row>
    <row r="59" spans="1:18" s="27" customFormat="1" ht="10.5" customHeight="1" x14ac:dyDescent="0.15">
      <c r="A59" s="237" t="s">
        <v>517</v>
      </c>
      <c r="B59" s="27">
        <v>395934</v>
      </c>
      <c r="C59" s="27">
        <v>5156885</v>
      </c>
      <c r="D59" s="27" t="s">
        <v>699</v>
      </c>
      <c r="E59" s="27" t="s">
        <v>699</v>
      </c>
      <c r="F59" s="27" t="s">
        <v>699</v>
      </c>
      <c r="G59" s="27">
        <v>217819</v>
      </c>
      <c r="H59" s="27" t="s">
        <v>699</v>
      </c>
      <c r="I59" s="27">
        <v>217819</v>
      </c>
      <c r="J59" s="27">
        <v>105185</v>
      </c>
      <c r="K59" s="27" t="s">
        <v>699</v>
      </c>
      <c r="L59" s="27" t="s">
        <v>699</v>
      </c>
      <c r="M59" s="27">
        <v>105185</v>
      </c>
      <c r="N59" s="27" t="s">
        <v>699</v>
      </c>
      <c r="O59" s="27" t="s">
        <v>699</v>
      </c>
      <c r="P59" s="27" t="s">
        <v>699</v>
      </c>
      <c r="Q59" s="27" t="s">
        <v>699</v>
      </c>
      <c r="R59" s="239" t="s">
        <v>67</v>
      </c>
    </row>
    <row r="60" spans="1:18" s="27" customFormat="1" ht="10.5" customHeight="1" x14ac:dyDescent="0.15">
      <c r="A60" s="237" t="s">
        <v>518</v>
      </c>
      <c r="B60" s="27">
        <v>147241</v>
      </c>
      <c r="C60" s="27">
        <v>5398805</v>
      </c>
      <c r="D60" s="27" t="s">
        <v>699</v>
      </c>
      <c r="E60" s="27" t="s">
        <v>699</v>
      </c>
      <c r="F60" s="27" t="s">
        <v>699</v>
      </c>
      <c r="G60" s="27">
        <v>466459</v>
      </c>
      <c r="H60" s="27" t="s">
        <v>699</v>
      </c>
      <c r="I60" s="27">
        <v>466459</v>
      </c>
      <c r="J60" s="27">
        <v>166225</v>
      </c>
      <c r="K60" s="27" t="s">
        <v>699</v>
      </c>
      <c r="L60" s="27" t="s">
        <v>699</v>
      </c>
      <c r="M60" s="27">
        <v>166225</v>
      </c>
      <c r="N60" s="27" t="s">
        <v>699</v>
      </c>
      <c r="O60" s="27">
        <v>48359</v>
      </c>
      <c r="P60" s="27" t="s">
        <v>699</v>
      </c>
      <c r="Q60" s="27" t="s">
        <v>699</v>
      </c>
      <c r="R60" s="239" t="s">
        <v>68</v>
      </c>
    </row>
    <row r="61" spans="1:18" s="27" customFormat="1" ht="10.5" customHeight="1" x14ac:dyDescent="0.15">
      <c r="A61" s="237" t="s">
        <v>519</v>
      </c>
      <c r="B61" s="27" t="s">
        <v>699</v>
      </c>
      <c r="C61" s="27">
        <v>4829743</v>
      </c>
      <c r="D61" s="27" t="s">
        <v>699</v>
      </c>
      <c r="E61" s="27" t="s">
        <v>699</v>
      </c>
      <c r="F61" s="27" t="s">
        <v>699</v>
      </c>
      <c r="G61" s="27">
        <v>933492</v>
      </c>
      <c r="H61" s="27" t="s">
        <v>699</v>
      </c>
      <c r="I61" s="27">
        <v>933492</v>
      </c>
      <c r="J61" s="27">
        <v>80260</v>
      </c>
      <c r="K61" s="27" t="s">
        <v>699</v>
      </c>
      <c r="L61" s="27" t="s">
        <v>699</v>
      </c>
      <c r="M61" s="27">
        <v>80260</v>
      </c>
      <c r="N61" s="27" t="s">
        <v>699</v>
      </c>
      <c r="O61" s="27">
        <v>45657</v>
      </c>
      <c r="P61" s="27" t="s">
        <v>699</v>
      </c>
      <c r="Q61" s="27" t="s">
        <v>699</v>
      </c>
      <c r="R61" s="241" t="s">
        <v>81</v>
      </c>
    </row>
    <row r="62" spans="1:18" s="27" customFormat="1" ht="10.5" customHeight="1" x14ac:dyDescent="0.15">
      <c r="A62" s="237" t="s">
        <v>520</v>
      </c>
      <c r="B62" s="27" t="s">
        <v>699</v>
      </c>
      <c r="C62" s="27">
        <v>4937134</v>
      </c>
      <c r="D62" s="27">
        <v>95300</v>
      </c>
      <c r="E62" s="27" t="s">
        <v>699</v>
      </c>
      <c r="F62" s="27">
        <v>95300</v>
      </c>
      <c r="G62" s="27">
        <v>44451</v>
      </c>
      <c r="H62" s="27" t="s">
        <v>699</v>
      </c>
      <c r="I62" s="27">
        <v>44451</v>
      </c>
      <c r="J62" s="27" t="s">
        <v>699</v>
      </c>
      <c r="K62" s="27" t="s">
        <v>699</v>
      </c>
      <c r="L62" s="27" t="s">
        <v>699</v>
      </c>
      <c r="M62" s="27" t="s">
        <v>699</v>
      </c>
      <c r="N62" s="27" t="s">
        <v>699</v>
      </c>
      <c r="O62" s="27">
        <v>49212</v>
      </c>
      <c r="P62" s="27" t="s">
        <v>699</v>
      </c>
      <c r="Q62" s="27" t="s">
        <v>699</v>
      </c>
      <c r="R62" s="239" t="s">
        <v>82</v>
      </c>
    </row>
    <row r="63" spans="1:18" s="27" customFormat="1" ht="10.5" customHeight="1" x14ac:dyDescent="0.15">
      <c r="A63" s="237" t="s">
        <v>521</v>
      </c>
      <c r="B63" s="27" t="s">
        <v>699</v>
      </c>
      <c r="C63" s="27">
        <v>4299701</v>
      </c>
      <c r="D63" s="27" t="s">
        <v>699</v>
      </c>
      <c r="E63" s="27" t="s">
        <v>699</v>
      </c>
      <c r="F63" s="27" t="s">
        <v>699</v>
      </c>
      <c r="G63" s="27">
        <v>941425</v>
      </c>
      <c r="H63" s="27" t="s">
        <v>699</v>
      </c>
      <c r="I63" s="27">
        <v>941425</v>
      </c>
      <c r="J63" s="27">
        <v>171893</v>
      </c>
      <c r="K63" s="27" t="s">
        <v>699</v>
      </c>
      <c r="L63" s="27" t="s">
        <v>699</v>
      </c>
      <c r="M63" s="27">
        <v>171893</v>
      </c>
      <c r="N63" s="27" t="s">
        <v>699</v>
      </c>
      <c r="O63" s="27" t="s">
        <v>699</v>
      </c>
      <c r="P63" s="27" t="s">
        <v>699</v>
      </c>
      <c r="Q63" s="27" t="s">
        <v>699</v>
      </c>
      <c r="R63" s="239" t="s">
        <v>83</v>
      </c>
    </row>
    <row r="64" spans="1:18" s="27" customFormat="1" ht="10.5" customHeight="1" x14ac:dyDescent="0.15">
      <c r="A64" s="237" t="s">
        <v>522</v>
      </c>
      <c r="B64" s="27">
        <v>70254</v>
      </c>
      <c r="C64" s="27">
        <v>4475533</v>
      </c>
      <c r="D64" s="27" t="s">
        <v>699</v>
      </c>
      <c r="E64" s="27" t="s">
        <v>699</v>
      </c>
      <c r="F64" s="27" t="s">
        <v>699</v>
      </c>
      <c r="G64" s="27">
        <v>339669</v>
      </c>
      <c r="H64" s="27" t="s">
        <v>699</v>
      </c>
      <c r="I64" s="27">
        <v>339669</v>
      </c>
      <c r="J64" s="27">
        <v>39923</v>
      </c>
      <c r="K64" s="27" t="s">
        <v>699</v>
      </c>
      <c r="L64" s="27">
        <v>39923</v>
      </c>
      <c r="M64" s="27" t="s">
        <v>699</v>
      </c>
      <c r="N64" s="27" t="s">
        <v>699</v>
      </c>
      <c r="O64" s="27">
        <v>39377</v>
      </c>
      <c r="P64" s="27" t="s">
        <v>699</v>
      </c>
      <c r="Q64" s="27" t="s">
        <v>699</v>
      </c>
      <c r="R64" s="239" t="s">
        <v>84</v>
      </c>
    </row>
    <row r="65" spans="1:18" s="27" customFormat="1" ht="10.5" customHeight="1" x14ac:dyDescent="0.15">
      <c r="A65" s="237" t="s">
        <v>523</v>
      </c>
      <c r="B65" s="27">
        <v>158563</v>
      </c>
      <c r="C65" s="27">
        <v>5225951</v>
      </c>
      <c r="D65" s="27" t="s">
        <v>699</v>
      </c>
      <c r="E65" s="27" t="s">
        <v>699</v>
      </c>
      <c r="F65" s="27" t="s">
        <v>699</v>
      </c>
      <c r="G65" s="27">
        <v>172579</v>
      </c>
      <c r="H65" s="27" t="s">
        <v>699</v>
      </c>
      <c r="I65" s="27">
        <v>172579</v>
      </c>
      <c r="J65" s="27">
        <v>280248</v>
      </c>
      <c r="K65" s="27" t="s">
        <v>699</v>
      </c>
      <c r="L65" s="27">
        <v>40135</v>
      </c>
      <c r="M65" s="27">
        <v>240113</v>
      </c>
      <c r="N65" s="27" t="s">
        <v>699</v>
      </c>
      <c r="O65" s="27">
        <v>55707</v>
      </c>
      <c r="P65" s="27" t="s">
        <v>699</v>
      </c>
      <c r="Q65" s="27" t="s">
        <v>699</v>
      </c>
      <c r="R65" s="239" t="s">
        <v>85</v>
      </c>
    </row>
    <row r="66" spans="1:18" s="27" customFormat="1" ht="10.5" customHeight="1" x14ac:dyDescent="0.15">
      <c r="A66" s="237" t="s">
        <v>524</v>
      </c>
      <c r="B66" s="27">
        <v>79291</v>
      </c>
      <c r="C66" s="27">
        <v>5452464</v>
      </c>
      <c r="D66" s="27" t="s">
        <v>699</v>
      </c>
      <c r="E66" s="27" t="s">
        <v>699</v>
      </c>
      <c r="F66" s="27" t="s">
        <v>699</v>
      </c>
      <c r="G66" s="27">
        <v>524013</v>
      </c>
      <c r="H66" s="27" t="s">
        <v>699</v>
      </c>
      <c r="I66" s="27">
        <v>524013</v>
      </c>
      <c r="J66" s="27">
        <v>97458</v>
      </c>
      <c r="K66" s="27" t="s">
        <v>699</v>
      </c>
      <c r="L66" s="27" t="s">
        <v>699</v>
      </c>
      <c r="M66" s="27">
        <v>97458</v>
      </c>
      <c r="N66" s="27" t="s">
        <v>699</v>
      </c>
      <c r="O66" s="27" t="s">
        <v>699</v>
      </c>
      <c r="P66" s="27" t="s">
        <v>699</v>
      </c>
      <c r="Q66" s="27" t="s">
        <v>699</v>
      </c>
      <c r="R66" s="239" t="s">
        <v>69</v>
      </c>
    </row>
    <row r="67" spans="1:18" s="27" customFormat="1" ht="10.5" customHeight="1" x14ac:dyDescent="0.15">
      <c r="A67" s="237" t="s">
        <v>525</v>
      </c>
      <c r="B67" s="27" t="s">
        <v>699</v>
      </c>
      <c r="C67" s="27">
        <v>4519245</v>
      </c>
      <c r="D67" s="27" t="s">
        <v>699</v>
      </c>
      <c r="E67" s="27" t="s">
        <v>699</v>
      </c>
      <c r="F67" s="27" t="s">
        <v>699</v>
      </c>
      <c r="G67" s="27">
        <v>618355</v>
      </c>
      <c r="H67" s="27" t="s">
        <v>699</v>
      </c>
      <c r="I67" s="27">
        <v>618355</v>
      </c>
      <c r="J67" s="27">
        <v>217466</v>
      </c>
      <c r="K67" s="27" t="s">
        <v>699</v>
      </c>
      <c r="L67" s="27">
        <v>40403</v>
      </c>
      <c r="M67" s="27">
        <v>177063</v>
      </c>
      <c r="N67" s="27" t="s">
        <v>699</v>
      </c>
      <c r="O67" s="27">
        <v>47572</v>
      </c>
      <c r="P67" s="27" t="s">
        <v>699</v>
      </c>
      <c r="Q67" s="27" t="s">
        <v>699</v>
      </c>
      <c r="R67" s="239" t="s">
        <v>70</v>
      </c>
    </row>
    <row r="68" spans="1:18" s="27" customFormat="1" ht="10.5" customHeight="1" x14ac:dyDescent="0.15">
      <c r="A68" s="237" t="s">
        <v>526</v>
      </c>
      <c r="B68" s="27" t="s">
        <v>699</v>
      </c>
      <c r="C68" s="27">
        <v>5042728</v>
      </c>
      <c r="D68" s="27" t="s">
        <v>699</v>
      </c>
      <c r="E68" s="27" t="s">
        <v>699</v>
      </c>
      <c r="F68" s="27" t="s">
        <v>699</v>
      </c>
      <c r="G68" s="27">
        <v>1423115</v>
      </c>
      <c r="H68" s="27" t="s">
        <v>699</v>
      </c>
      <c r="I68" s="27">
        <v>1423115</v>
      </c>
      <c r="J68" s="27">
        <v>302272</v>
      </c>
      <c r="K68" s="27" t="s">
        <v>699</v>
      </c>
      <c r="L68" s="27">
        <v>40149</v>
      </c>
      <c r="M68" s="27">
        <v>262123</v>
      </c>
      <c r="N68" s="27" t="s">
        <v>699</v>
      </c>
      <c r="O68" s="27">
        <v>45134</v>
      </c>
      <c r="P68" s="27" t="s">
        <v>699</v>
      </c>
      <c r="Q68" s="27" t="s">
        <v>699</v>
      </c>
      <c r="R68" s="239" t="s">
        <v>71</v>
      </c>
    </row>
    <row r="69" spans="1:18" s="27" customFormat="1" ht="10.5" customHeight="1" x14ac:dyDescent="0.15">
      <c r="A69" s="237" t="s">
        <v>867</v>
      </c>
      <c r="B69" s="27">
        <v>76857</v>
      </c>
      <c r="C69" s="27">
        <v>4147584</v>
      </c>
      <c r="D69" s="27" t="s">
        <v>699</v>
      </c>
      <c r="E69" s="27" t="s">
        <v>699</v>
      </c>
      <c r="F69" s="27" t="s">
        <v>699</v>
      </c>
      <c r="G69" s="27">
        <v>443659</v>
      </c>
      <c r="H69" s="27" t="s">
        <v>699</v>
      </c>
      <c r="I69" s="27">
        <v>443659</v>
      </c>
      <c r="J69" s="27">
        <v>99515</v>
      </c>
      <c r="K69" s="27" t="s">
        <v>699</v>
      </c>
      <c r="L69" s="27" t="s">
        <v>699</v>
      </c>
      <c r="M69" s="27">
        <v>99515</v>
      </c>
      <c r="N69" s="27" t="s">
        <v>699</v>
      </c>
      <c r="O69" s="27">
        <v>45639</v>
      </c>
      <c r="P69" s="27" t="s">
        <v>699</v>
      </c>
      <c r="Q69" s="27" t="s">
        <v>699</v>
      </c>
      <c r="R69" s="239" t="s">
        <v>868</v>
      </c>
    </row>
    <row r="70" spans="1:18" s="27" customFormat="1" ht="10.5" customHeight="1" x14ac:dyDescent="0.15">
      <c r="A70" s="237" t="s">
        <v>527</v>
      </c>
      <c r="B70" s="27" t="s">
        <v>699</v>
      </c>
      <c r="C70" s="27">
        <v>4247946</v>
      </c>
      <c r="D70" s="27" t="s">
        <v>699</v>
      </c>
      <c r="E70" s="27" t="s">
        <v>699</v>
      </c>
      <c r="F70" s="27" t="s">
        <v>699</v>
      </c>
      <c r="G70" s="27">
        <v>457079</v>
      </c>
      <c r="H70" s="27" t="s">
        <v>699</v>
      </c>
      <c r="I70" s="27">
        <v>457079</v>
      </c>
      <c r="J70" s="27">
        <v>109622</v>
      </c>
      <c r="K70" s="27" t="s">
        <v>699</v>
      </c>
      <c r="L70" s="27" t="s">
        <v>699</v>
      </c>
      <c r="M70" s="27">
        <v>109622</v>
      </c>
      <c r="N70" s="27" t="s">
        <v>699</v>
      </c>
      <c r="O70" s="27" t="s">
        <v>699</v>
      </c>
      <c r="P70" s="27" t="s">
        <v>699</v>
      </c>
      <c r="Q70" s="27" t="s">
        <v>699</v>
      </c>
      <c r="R70" s="239" t="s">
        <v>66</v>
      </c>
    </row>
    <row r="71" spans="1:18" s="27" customFormat="1" ht="10.5" customHeight="1" x14ac:dyDescent="0.15">
      <c r="A71" s="242" t="s">
        <v>528</v>
      </c>
      <c r="B71" s="243">
        <v>79147</v>
      </c>
      <c r="C71" s="244">
        <v>4035611</v>
      </c>
      <c r="D71" s="244" t="s">
        <v>699</v>
      </c>
      <c r="E71" s="244" t="s">
        <v>699</v>
      </c>
      <c r="F71" s="244" t="s">
        <v>699</v>
      </c>
      <c r="G71" s="244">
        <v>257541</v>
      </c>
      <c r="H71" s="244" t="s">
        <v>699</v>
      </c>
      <c r="I71" s="244">
        <v>257541</v>
      </c>
      <c r="J71" s="244">
        <v>98014</v>
      </c>
      <c r="K71" s="244" t="s">
        <v>699</v>
      </c>
      <c r="L71" s="244" t="s">
        <v>699</v>
      </c>
      <c r="M71" s="244">
        <v>98014</v>
      </c>
      <c r="N71" s="244" t="s">
        <v>699</v>
      </c>
      <c r="O71" s="244">
        <v>42402</v>
      </c>
      <c r="P71" s="244" t="s">
        <v>699</v>
      </c>
      <c r="Q71" s="244" t="s">
        <v>699</v>
      </c>
      <c r="R71" s="245" t="s">
        <v>67</v>
      </c>
    </row>
    <row r="72" spans="1:18" ht="9" customHeight="1" x14ac:dyDescent="0.25"/>
    <row r="73" spans="1:18" ht="13.5" customHeight="1" x14ac:dyDescent="0.25">
      <c r="H73" s="22" t="s">
        <v>869</v>
      </c>
    </row>
    <row r="74" spans="1:18" s="25" customFormat="1" ht="15" customHeight="1" x14ac:dyDescent="0.15">
      <c r="A74" s="223"/>
      <c r="B74" s="246" t="s">
        <v>263</v>
      </c>
      <c r="C74" s="226"/>
      <c r="D74" s="223"/>
      <c r="E74" s="225"/>
      <c r="F74" s="226"/>
      <c r="G74" s="223"/>
      <c r="H74" s="898" t="s">
        <v>72</v>
      </c>
    </row>
    <row r="75" spans="1:18" s="26" customFormat="1" ht="22.5" customHeight="1" x14ac:dyDescent="0.15">
      <c r="A75" s="228" t="s">
        <v>150</v>
      </c>
      <c r="B75" s="209" t="s">
        <v>14</v>
      </c>
      <c r="C75" s="209" t="s">
        <v>15</v>
      </c>
      <c r="D75" s="209" t="s">
        <v>353</v>
      </c>
      <c r="E75" s="229" t="s">
        <v>101</v>
      </c>
      <c r="F75" s="209" t="s">
        <v>52</v>
      </c>
      <c r="G75" s="209" t="s">
        <v>105</v>
      </c>
      <c r="H75" s="899"/>
    </row>
    <row r="76" spans="1:18" s="26" customFormat="1" ht="30" customHeight="1" x14ac:dyDescent="0.15">
      <c r="A76" s="247"/>
      <c r="B76" s="213" t="s">
        <v>22</v>
      </c>
      <c r="C76" s="213" t="s">
        <v>23</v>
      </c>
      <c r="D76" s="213" t="s">
        <v>354</v>
      </c>
      <c r="E76" s="213" t="s">
        <v>45</v>
      </c>
      <c r="F76" s="213" t="s">
        <v>46</v>
      </c>
      <c r="G76" s="213" t="s">
        <v>106</v>
      </c>
      <c r="H76" s="900"/>
    </row>
    <row r="77" spans="1:18" s="27" customFormat="1" ht="10.5" customHeight="1" x14ac:dyDescent="0.15">
      <c r="A77" s="233" t="s">
        <v>855</v>
      </c>
      <c r="B77" s="234">
        <v>151524</v>
      </c>
      <c r="C77" s="235" t="s">
        <v>699</v>
      </c>
      <c r="D77" s="235">
        <v>35007</v>
      </c>
      <c r="E77" s="235">
        <v>333763</v>
      </c>
      <c r="F77" s="235">
        <v>259648</v>
      </c>
      <c r="G77" s="248">
        <v>74115</v>
      </c>
      <c r="H77" s="236" t="s">
        <v>512</v>
      </c>
    </row>
    <row r="78" spans="1:18" s="27" customFormat="1" ht="10.5" customHeight="1" x14ac:dyDescent="0.15">
      <c r="A78" s="237" t="s">
        <v>628</v>
      </c>
      <c r="B78" s="27">
        <v>97200</v>
      </c>
      <c r="C78" s="27">
        <v>157964</v>
      </c>
      <c r="D78" s="27" t="s">
        <v>699</v>
      </c>
      <c r="E78" s="27">
        <v>393846</v>
      </c>
      <c r="F78" s="27">
        <v>363482</v>
      </c>
      <c r="G78" s="249">
        <v>30364</v>
      </c>
      <c r="H78" s="239" t="s">
        <v>629</v>
      </c>
    </row>
    <row r="79" spans="1:18" s="27" customFormat="1" ht="10.5" customHeight="1" x14ac:dyDescent="0.15">
      <c r="A79" s="237" t="s">
        <v>856</v>
      </c>
      <c r="B79" s="27">
        <v>24826</v>
      </c>
      <c r="C79" s="27" t="s">
        <v>699</v>
      </c>
      <c r="D79" s="27" t="s">
        <v>699</v>
      </c>
      <c r="E79" s="27">
        <v>620923</v>
      </c>
      <c r="F79" s="27">
        <v>620923</v>
      </c>
      <c r="G79" s="249" t="s">
        <v>699</v>
      </c>
      <c r="H79" s="239" t="s">
        <v>692</v>
      </c>
    </row>
    <row r="80" spans="1:18" s="27" customFormat="1" ht="10.5" customHeight="1" x14ac:dyDescent="0.15">
      <c r="A80" s="237" t="s">
        <v>857</v>
      </c>
      <c r="B80" s="27">
        <v>16189</v>
      </c>
      <c r="C80" s="27" t="s">
        <v>699</v>
      </c>
      <c r="D80" s="27" t="s">
        <v>699</v>
      </c>
      <c r="E80" s="27">
        <v>440816</v>
      </c>
      <c r="F80" s="27">
        <v>440816</v>
      </c>
      <c r="G80" s="249" t="s">
        <v>699</v>
      </c>
      <c r="H80" s="239" t="s">
        <v>718</v>
      </c>
    </row>
    <row r="81" spans="1:8" s="27" customFormat="1" ht="10.5" customHeight="1" x14ac:dyDescent="0.15">
      <c r="A81" s="237" t="s">
        <v>858</v>
      </c>
      <c r="B81" s="27">
        <v>331018</v>
      </c>
      <c r="C81" s="27" t="s">
        <v>699</v>
      </c>
      <c r="D81" s="27" t="s">
        <v>699</v>
      </c>
      <c r="E81" s="27">
        <v>327444</v>
      </c>
      <c r="F81" s="27">
        <v>327444</v>
      </c>
      <c r="G81" s="249" t="s">
        <v>699</v>
      </c>
      <c r="H81" s="239" t="s">
        <v>859</v>
      </c>
    </row>
    <row r="82" spans="1:8" s="27" customFormat="1" ht="10.5" customHeight="1" x14ac:dyDescent="0.15">
      <c r="A82" s="240"/>
      <c r="G82" s="249"/>
      <c r="H82" s="239"/>
    </row>
    <row r="83" spans="1:8" s="27" customFormat="1" ht="10.5" customHeight="1" x14ac:dyDescent="0.15">
      <c r="A83" s="237" t="s">
        <v>860</v>
      </c>
      <c r="B83" s="27">
        <v>16189</v>
      </c>
      <c r="C83" s="27" t="s">
        <v>699</v>
      </c>
      <c r="D83" s="27" t="s">
        <v>699</v>
      </c>
      <c r="E83" s="27">
        <v>546996</v>
      </c>
      <c r="F83" s="27">
        <v>546996</v>
      </c>
      <c r="G83" s="249" t="s">
        <v>699</v>
      </c>
      <c r="H83" s="239" t="s">
        <v>719</v>
      </c>
    </row>
    <row r="84" spans="1:8" s="27" customFormat="1" ht="10.5" customHeight="1" x14ac:dyDescent="0.15">
      <c r="A84" s="237" t="s">
        <v>861</v>
      </c>
      <c r="B84" s="27">
        <v>419059</v>
      </c>
      <c r="C84" s="27" t="s">
        <v>699</v>
      </c>
      <c r="D84" s="27" t="s">
        <v>699</v>
      </c>
      <c r="E84" s="27">
        <v>210347</v>
      </c>
      <c r="F84" s="27">
        <v>210347</v>
      </c>
      <c r="G84" s="249" t="s">
        <v>699</v>
      </c>
      <c r="H84" s="239" t="s">
        <v>862</v>
      </c>
    </row>
    <row r="85" spans="1:8" s="27" customFormat="1" ht="10.5" customHeight="1" x14ac:dyDescent="0.15">
      <c r="A85" s="240"/>
      <c r="G85" s="249"/>
      <c r="H85" s="239"/>
    </row>
    <row r="86" spans="1:8" s="27" customFormat="1" ht="10.5" customHeight="1" x14ac:dyDescent="0.15">
      <c r="A86" s="237" t="s">
        <v>863</v>
      </c>
      <c r="B86" s="27" t="s">
        <v>699</v>
      </c>
      <c r="C86" s="27" t="s">
        <v>699</v>
      </c>
      <c r="D86" s="27" t="s">
        <v>699</v>
      </c>
      <c r="E86" s="27">
        <v>183327</v>
      </c>
      <c r="F86" s="27">
        <v>183327</v>
      </c>
      <c r="G86" s="249" t="s">
        <v>699</v>
      </c>
      <c r="H86" s="239" t="s">
        <v>720</v>
      </c>
    </row>
    <row r="87" spans="1:8" s="27" customFormat="1" ht="10.5" customHeight="1" x14ac:dyDescent="0.15">
      <c r="A87" s="237" t="s">
        <v>513</v>
      </c>
      <c r="B87" s="27">
        <v>143228</v>
      </c>
      <c r="C87" s="27" t="s">
        <v>699</v>
      </c>
      <c r="D87" s="27" t="s">
        <v>699</v>
      </c>
      <c r="E87" s="27">
        <v>31163</v>
      </c>
      <c r="F87" s="27">
        <v>31163</v>
      </c>
      <c r="G87" s="249" t="s">
        <v>699</v>
      </c>
      <c r="H87" s="239" t="s">
        <v>78</v>
      </c>
    </row>
    <row r="88" spans="1:8" s="27" customFormat="1" ht="10.5" customHeight="1" x14ac:dyDescent="0.15">
      <c r="A88" s="237" t="s">
        <v>514</v>
      </c>
      <c r="B88" s="27">
        <v>95084</v>
      </c>
      <c r="C88" s="27" t="s">
        <v>699</v>
      </c>
      <c r="D88" s="27" t="s">
        <v>699</v>
      </c>
      <c r="E88" s="27">
        <v>77876</v>
      </c>
      <c r="F88" s="27">
        <v>77876</v>
      </c>
      <c r="G88" s="249" t="s">
        <v>699</v>
      </c>
      <c r="H88" s="239" t="s">
        <v>79</v>
      </c>
    </row>
    <row r="89" spans="1:8" s="27" customFormat="1" ht="10.5" customHeight="1" x14ac:dyDescent="0.15">
      <c r="A89" s="237" t="s">
        <v>515</v>
      </c>
      <c r="B89" s="27">
        <v>92706</v>
      </c>
      <c r="C89" s="27" t="s">
        <v>699</v>
      </c>
      <c r="D89" s="27" t="s">
        <v>699</v>
      </c>
      <c r="E89" s="27">
        <v>35078</v>
      </c>
      <c r="F89" s="27">
        <v>35078</v>
      </c>
      <c r="G89" s="249" t="s">
        <v>699</v>
      </c>
      <c r="H89" s="239" t="s">
        <v>80</v>
      </c>
    </row>
    <row r="90" spans="1:8" s="27" customFormat="1" ht="10.5" customHeight="1" x14ac:dyDescent="0.15">
      <c r="A90" s="237" t="s">
        <v>864</v>
      </c>
      <c r="B90" s="27">
        <v>88041</v>
      </c>
      <c r="C90" s="27" t="s">
        <v>699</v>
      </c>
      <c r="D90" s="27" t="s">
        <v>699</v>
      </c>
      <c r="E90" s="27">
        <v>66230</v>
      </c>
      <c r="F90" s="27">
        <v>66230</v>
      </c>
      <c r="G90" s="249" t="s">
        <v>699</v>
      </c>
      <c r="H90" s="239" t="s">
        <v>865</v>
      </c>
    </row>
    <row r="91" spans="1:8" s="27" customFormat="1" ht="10.5" customHeight="1" x14ac:dyDescent="0.15">
      <c r="A91" s="240"/>
      <c r="G91" s="249"/>
      <c r="H91" s="239"/>
    </row>
    <row r="92" spans="1:8" s="27" customFormat="1" ht="10.5" customHeight="1" x14ac:dyDescent="0.15">
      <c r="A92" s="237" t="s">
        <v>866</v>
      </c>
      <c r="B92" s="27" t="s">
        <v>699</v>
      </c>
      <c r="C92" s="27" t="s">
        <v>699</v>
      </c>
      <c r="D92" s="27" t="s">
        <v>699</v>
      </c>
      <c r="E92" s="27">
        <v>35991</v>
      </c>
      <c r="F92" s="27">
        <v>35991</v>
      </c>
      <c r="G92" s="249" t="s">
        <v>699</v>
      </c>
      <c r="H92" s="239" t="s">
        <v>721</v>
      </c>
    </row>
    <row r="93" spans="1:8" s="27" customFormat="1" ht="10.5" customHeight="1" x14ac:dyDescent="0.15">
      <c r="A93" s="237" t="s">
        <v>516</v>
      </c>
      <c r="B93" s="27" t="s">
        <v>699</v>
      </c>
      <c r="C93" s="27" t="s">
        <v>699</v>
      </c>
      <c r="D93" s="27" t="s">
        <v>699</v>
      </c>
      <c r="E93" s="27">
        <v>107880</v>
      </c>
      <c r="F93" s="27">
        <v>107880</v>
      </c>
      <c r="G93" s="249" t="s">
        <v>699</v>
      </c>
      <c r="H93" s="239" t="s">
        <v>66</v>
      </c>
    </row>
    <row r="94" spans="1:8" s="27" customFormat="1" ht="10.5" customHeight="1" x14ac:dyDescent="0.15">
      <c r="A94" s="237" t="s">
        <v>517</v>
      </c>
      <c r="B94" s="27" t="s">
        <v>699</v>
      </c>
      <c r="C94" s="27" t="s">
        <v>699</v>
      </c>
      <c r="D94" s="27" t="s">
        <v>699</v>
      </c>
      <c r="E94" s="27">
        <v>39456</v>
      </c>
      <c r="F94" s="27">
        <v>39456</v>
      </c>
      <c r="G94" s="249" t="s">
        <v>699</v>
      </c>
      <c r="H94" s="239" t="s">
        <v>67</v>
      </c>
    </row>
    <row r="95" spans="1:8" s="27" customFormat="1" ht="10.5" customHeight="1" x14ac:dyDescent="0.15">
      <c r="A95" s="237" t="s">
        <v>518</v>
      </c>
      <c r="B95" s="27">
        <v>48359</v>
      </c>
      <c r="C95" s="27" t="s">
        <v>699</v>
      </c>
      <c r="D95" s="27" t="s">
        <v>699</v>
      </c>
      <c r="E95" s="27">
        <v>13198</v>
      </c>
      <c r="F95" s="27">
        <v>13198</v>
      </c>
      <c r="G95" s="249" t="s">
        <v>699</v>
      </c>
      <c r="H95" s="239" t="s">
        <v>68</v>
      </c>
    </row>
    <row r="96" spans="1:8" s="27" customFormat="1" ht="10.5" customHeight="1" x14ac:dyDescent="0.15">
      <c r="A96" s="237" t="s">
        <v>519</v>
      </c>
      <c r="B96" s="27">
        <v>45657</v>
      </c>
      <c r="C96" s="27" t="s">
        <v>699</v>
      </c>
      <c r="D96" s="27" t="s">
        <v>699</v>
      </c>
      <c r="E96" s="27">
        <v>17965</v>
      </c>
      <c r="F96" s="27">
        <v>17965</v>
      </c>
      <c r="G96" s="249" t="s">
        <v>699</v>
      </c>
      <c r="H96" s="241" t="s">
        <v>81</v>
      </c>
    </row>
    <row r="97" spans="1:8" s="27" customFormat="1" ht="10.5" customHeight="1" x14ac:dyDescent="0.15">
      <c r="A97" s="237" t="s">
        <v>520</v>
      </c>
      <c r="B97" s="27">
        <v>49212</v>
      </c>
      <c r="C97" s="27" t="s">
        <v>699</v>
      </c>
      <c r="D97" s="27" t="s">
        <v>699</v>
      </c>
      <c r="E97" s="27" t="s">
        <v>699</v>
      </c>
      <c r="F97" s="27" t="s">
        <v>699</v>
      </c>
      <c r="G97" s="249" t="s">
        <v>699</v>
      </c>
      <c r="H97" s="239" t="s">
        <v>82</v>
      </c>
    </row>
    <row r="98" spans="1:8" s="27" customFormat="1" ht="10.5" customHeight="1" x14ac:dyDescent="0.15">
      <c r="A98" s="237" t="s">
        <v>521</v>
      </c>
      <c r="B98" s="27" t="s">
        <v>699</v>
      </c>
      <c r="C98" s="27" t="s">
        <v>699</v>
      </c>
      <c r="D98" s="27" t="s">
        <v>699</v>
      </c>
      <c r="E98" s="27">
        <v>41336</v>
      </c>
      <c r="F98" s="27">
        <v>41336</v>
      </c>
      <c r="G98" s="249" t="s">
        <v>699</v>
      </c>
      <c r="H98" s="239" t="s">
        <v>83</v>
      </c>
    </row>
    <row r="99" spans="1:8" s="27" customFormat="1" ht="10.5" customHeight="1" x14ac:dyDescent="0.15">
      <c r="A99" s="237" t="s">
        <v>522</v>
      </c>
      <c r="B99" s="27">
        <v>39377</v>
      </c>
      <c r="C99" s="27" t="s">
        <v>699</v>
      </c>
      <c r="D99" s="27" t="s">
        <v>699</v>
      </c>
      <c r="E99" s="27" t="s">
        <v>699</v>
      </c>
      <c r="F99" s="27" t="s">
        <v>699</v>
      </c>
      <c r="G99" s="249" t="s">
        <v>699</v>
      </c>
      <c r="H99" s="239" t="s">
        <v>84</v>
      </c>
    </row>
    <row r="100" spans="1:8" s="27" customFormat="1" ht="10.5" customHeight="1" x14ac:dyDescent="0.15">
      <c r="A100" s="237" t="s">
        <v>523</v>
      </c>
      <c r="B100" s="27">
        <v>55707</v>
      </c>
      <c r="C100" s="27" t="s">
        <v>699</v>
      </c>
      <c r="D100" s="27" t="s">
        <v>699</v>
      </c>
      <c r="E100" s="27">
        <v>36540</v>
      </c>
      <c r="F100" s="27">
        <v>36540</v>
      </c>
      <c r="G100" s="249" t="s">
        <v>699</v>
      </c>
      <c r="H100" s="239" t="s">
        <v>85</v>
      </c>
    </row>
    <row r="101" spans="1:8" s="27" customFormat="1" ht="10.5" customHeight="1" x14ac:dyDescent="0.15">
      <c r="A101" s="237" t="s">
        <v>524</v>
      </c>
      <c r="B101" s="27" t="s">
        <v>699</v>
      </c>
      <c r="C101" s="27" t="s">
        <v>699</v>
      </c>
      <c r="D101" s="27" t="s">
        <v>699</v>
      </c>
      <c r="E101" s="27" t="s">
        <v>699</v>
      </c>
      <c r="F101" s="27" t="s">
        <v>699</v>
      </c>
      <c r="G101" s="249" t="s">
        <v>699</v>
      </c>
      <c r="H101" s="239" t="s">
        <v>69</v>
      </c>
    </row>
    <row r="102" spans="1:8" s="27" customFormat="1" ht="10.5" customHeight="1" x14ac:dyDescent="0.15">
      <c r="A102" s="237" t="s">
        <v>525</v>
      </c>
      <c r="B102" s="27">
        <v>47572</v>
      </c>
      <c r="C102" s="27" t="s">
        <v>699</v>
      </c>
      <c r="D102" s="27" t="s">
        <v>699</v>
      </c>
      <c r="E102" s="27">
        <v>35078</v>
      </c>
      <c r="F102" s="27">
        <v>35078</v>
      </c>
      <c r="G102" s="249" t="s">
        <v>699</v>
      </c>
      <c r="H102" s="239" t="s">
        <v>70</v>
      </c>
    </row>
    <row r="103" spans="1:8" s="27" customFormat="1" ht="10.5" customHeight="1" x14ac:dyDescent="0.15">
      <c r="A103" s="237" t="s">
        <v>526</v>
      </c>
      <c r="B103" s="27">
        <v>45134</v>
      </c>
      <c r="C103" s="27" t="s">
        <v>699</v>
      </c>
      <c r="D103" s="27" t="s">
        <v>699</v>
      </c>
      <c r="E103" s="27" t="s">
        <v>699</v>
      </c>
      <c r="F103" s="27" t="s">
        <v>699</v>
      </c>
      <c r="G103" s="249" t="s">
        <v>699</v>
      </c>
      <c r="H103" s="239" t="s">
        <v>71</v>
      </c>
    </row>
    <row r="104" spans="1:8" s="27" customFormat="1" ht="10.5" customHeight="1" x14ac:dyDescent="0.15">
      <c r="A104" s="237" t="s">
        <v>867</v>
      </c>
      <c r="B104" s="27">
        <v>45639</v>
      </c>
      <c r="C104" s="27" t="s">
        <v>699</v>
      </c>
      <c r="D104" s="27" t="s">
        <v>699</v>
      </c>
      <c r="E104" s="27" t="s">
        <v>699</v>
      </c>
      <c r="F104" s="27" t="s">
        <v>699</v>
      </c>
      <c r="G104" s="249" t="s">
        <v>699</v>
      </c>
      <c r="H104" s="239" t="s">
        <v>868</v>
      </c>
    </row>
    <row r="105" spans="1:8" s="27" customFormat="1" ht="10.5" customHeight="1" x14ac:dyDescent="0.15">
      <c r="A105" s="237" t="s">
        <v>527</v>
      </c>
      <c r="B105" s="27" t="s">
        <v>699</v>
      </c>
      <c r="C105" s="27" t="s">
        <v>699</v>
      </c>
      <c r="D105" s="27" t="s">
        <v>699</v>
      </c>
      <c r="E105" s="27">
        <v>33554</v>
      </c>
      <c r="F105" s="27">
        <v>33554</v>
      </c>
      <c r="G105" s="249" t="s">
        <v>699</v>
      </c>
      <c r="H105" s="239" t="s">
        <v>66</v>
      </c>
    </row>
    <row r="106" spans="1:8" s="27" customFormat="1" ht="10.5" customHeight="1" x14ac:dyDescent="0.15">
      <c r="A106" s="242" t="s">
        <v>528</v>
      </c>
      <c r="B106" s="243">
        <v>42402</v>
      </c>
      <c r="C106" s="244" t="s">
        <v>699</v>
      </c>
      <c r="D106" s="244" t="s">
        <v>699</v>
      </c>
      <c r="E106" s="244">
        <v>32676</v>
      </c>
      <c r="F106" s="244">
        <v>32676</v>
      </c>
      <c r="G106" s="250" t="s">
        <v>699</v>
      </c>
      <c r="H106" s="245" t="s">
        <v>67</v>
      </c>
    </row>
    <row r="107" spans="1:8" ht="9" customHeight="1" x14ac:dyDescent="0.25"/>
    <row r="108" spans="1:8" ht="13.5" customHeight="1" x14ac:dyDescent="0.25"/>
  </sheetData>
  <mergeCells count="3">
    <mergeCell ref="R4:R6"/>
    <mergeCell ref="R39:R41"/>
    <mergeCell ref="H74:H76"/>
  </mergeCells>
  <phoneticPr fontId="34"/>
  <pageMargins left="0.59055118110236227" right="0.59055118110236227" top="0.59055118110236227" bottom="0.59055118110236227" header="0.19685039370078741" footer="0.19685039370078741"/>
  <pageSetup paperSize="9" scale="91" pageOrder="overThenDown" orientation="portrait" r:id="rId1"/>
  <headerFooter alignWithMargins="0"/>
  <rowBreaks count="1" manualBreakCount="1">
    <brk id="71" max="17" man="1"/>
  </rowBreaks>
  <colBreaks count="1" manualBreakCount="1">
    <brk id="9" max="10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3D90F-CE6A-46DA-A96B-7F5CEFD2073B}">
  <dimension ref="A1:Y248"/>
  <sheetViews>
    <sheetView view="pageBreakPreview" zoomScaleNormal="100" zoomScaleSheetLayoutView="100" workbookViewId="0">
      <pane xSplit="1" topLeftCell="B1" activePane="topRight" state="frozen"/>
      <selection pane="topRight"/>
    </sheetView>
  </sheetViews>
  <sheetFormatPr defaultColWidth="8.125" defaultRowHeight="24" x14ac:dyDescent="0.25"/>
  <cols>
    <col min="1" max="1" width="14.5" style="10" customWidth="1"/>
    <col min="2" max="12" width="8.5" style="10" customWidth="1"/>
    <col min="13" max="13" width="8.375" style="10" customWidth="1"/>
    <col min="14" max="17" width="8.5" style="10" customWidth="1"/>
    <col min="18" max="18" width="9.75" style="10" customWidth="1"/>
    <col min="19" max="19" width="9.75" style="11" customWidth="1"/>
    <col min="20" max="20" width="8.5" style="11" customWidth="1"/>
    <col min="21" max="21" width="8.375" style="11" customWidth="1"/>
    <col min="22" max="22" width="10" style="11" customWidth="1"/>
    <col min="23" max="23" width="8.875" style="11" customWidth="1"/>
    <col min="24" max="24" width="9.375" style="11" customWidth="1"/>
    <col min="25" max="25" width="20.375" style="11" customWidth="1"/>
    <col min="26" max="26" width="23.125" style="10" customWidth="1"/>
    <col min="27" max="27" width="19" style="10" customWidth="1"/>
    <col min="28" max="28" width="18.75" style="10" customWidth="1"/>
    <col min="29" max="29" width="19.125" style="10" customWidth="1"/>
    <col min="30" max="30" width="18.375" style="10" customWidth="1"/>
    <col min="31" max="31" width="17.75" style="10" customWidth="1"/>
    <col min="32" max="32" width="18.75" style="10" customWidth="1"/>
    <col min="33" max="33" width="17.75" style="10" customWidth="1"/>
    <col min="34" max="16384" width="8.125" style="10"/>
  </cols>
  <sheetData>
    <row r="1" spans="1:25" ht="5.25" customHeight="1" x14ac:dyDescent="0.25">
      <c r="Y1" s="10"/>
    </row>
    <row r="2" spans="1:25" ht="9.75" customHeight="1" x14ac:dyDescent="0.25">
      <c r="A2" s="12"/>
      <c r="Y2" s="10"/>
    </row>
    <row r="3" spans="1:25" ht="18" customHeight="1" x14ac:dyDescent="0.25">
      <c r="A3" s="897" t="s">
        <v>33</v>
      </c>
      <c r="B3" s="897"/>
      <c r="C3" s="897"/>
      <c r="D3" s="897"/>
      <c r="E3" s="897"/>
      <c r="F3" s="200"/>
      <c r="I3" s="23" t="s">
        <v>361</v>
      </c>
      <c r="K3" s="23"/>
      <c r="L3" s="23"/>
      <c r="Q3" s="22" t="s">
        <v>869</v>
      </c>
      <c r="R3" s="22"/>
      <c r="W3" s="22"/>
      <c r="X3" s="22"/>
      <c r="Y3" s="10"/>
    </row>
    <row r="4" spans="1:25" s="17" customFormat="1" ht="11.25" customHeight="1" x14ac:dyDescent="0.15">
      <c r="A4" s="148"/>
      <c r="B4" s="149"/>
      <c r="C4" s="150"/>
      <c r="D4" s="148"/>
      <c r="E4" s="150"/>
      <c r="F4" s="151"/>
      <c r="G4" s="151"/>
      <c r="H4" s="151"/>
      <c r="I4" s="151"/>
      <c r="J4" s="151"/>
      <c r="K4" s="151"/>
      <c r="L4" s="151"/>
      <c r="M4" s="151"/>
      <c r="N4" s="151"/>
      <c r="O4" s="151"/>
      <c r="P4" s="151"/>
      <c r="Q4" s="151"/>
      <c r="R4" s="894" t="s">
        <v>72</v>
      </c>
      <c r="S4" s="16"/>
      <c r="T4" s="16"/>
      <c r="U4" s="16"/>
      <c r="V4" s="16"/>
      <c r="W4" s="16"/>
      <c r="X4" s="16"/>
      <c r="Y4" s="16"/>
    </row>
    <row r="5" spans="1:25" s="28" customFormat="1" ht="28.5" customHeight="1" x14ac:dyDescent="0.15">
      <c r="A5" s="24" t="s">
        <v>150</v>
      </c>
      <c r="B5" s="14" t="s">
        <v>49</v>
      </c>
      <c r="C5" s="14" t="s">
        <v>722</v>
      </c>
      <c r="D5" s="152" t="s">
        <v>630</v>
      </c>
      <c r="E5" s="14" t="s">
        <v>74</v>
      </c>
      <c r="F5" s="199" t="s">
        <v>107</v>
      </c>
      <c r="G5" s="153"/>
      <c r="H5" s="153"/>
      <c r="I5" s="153"/>
      <c r="J5" s="153"/>
      <c r="K5" s="154"/>
      <c r="L5" s="152" t="s">
        <v>483</v>
      </c>
      <c r="M5" s="199" t="s">
        <v>113</v>
      </c>
      <c r="N5" s="153"/>
      <c r="O5" s="153"/>
      <c r="P5" s="153"/>
      <c r="Q5" s="153"/>
      <c r="R5" s="895"/>
      <c r="S5" s="13"/>
      <c r="T5" s="13"/>
      <c r="U5" s="13"/>
      <c r="V5" s="13"/>
      <c r="W5" s="13"/>
      <c r="X5" s="13"/>
      <c r="Y5" s="13"/>
    </row>
    <row r="6" spans="1:25" s="28" customFormat="1" ht="28.5" customHeight="1" x14ac:dyDescent="0.15">
      <c r="A6" s="24"/>
      <c r="B6" s="14" t="s">
        <v>48</v>
      </c>
      <c r="C6" s="14" t="s">
        <v>76</v>
      </c>
      <c r="D6" s="152" t="s">
        <v>723</v>
      </c>
      <c r="E6" s="14" t="s">
        <v>77</v>
      </c>
      <c r="F6" s="14" t="s">
        <v>34</v>
      </c>
      <c r="G6" s="152" t="s">
        <v>108</v>
      </c>
      <c r="H6" s="152" t="s">
        <v>109</v>
      </c>
      <c r="I6" s="152" t="s">
        <v>110</v>
      </c>
      <c r="J6" s="152" t="s">
        <v>111</v>
      </c>
      <c r="K6" s="152" t="s">
        <v>531</v>
      </c>
      <c r="L6" s="152" t="s">
        <v>724</v>
      </c>
      <c r="M6" s="14" t="s">
        <v>16</v>
      </c>
      <c r="N6" s="152" t="s">
        <v>114</v>
      </c>
      <c r="O6" s="152" t="s">
        <v>115</v>
      </c>
      <c r="P6" s="152" t="s">
        <v>116</v>
      </c>
      <c r="Q6" s="152" t="s">
        <v>726</v>
      </c>
      <c r="R6" s="895"/>
      <c r="S6" s="13"/>
      <c r="T6" s="13"/>
      <c r="U6" s="13"/>
      <c r="V6" s="13"/>
      <c r="W6" s="13"/>
      <c r="X6" s="13"/>
      <c r="Y6" s="13"/>
    </row>
    <row r="7" spans="1:25" s="28" customFormat="1" ht="12" customHeight="1" x14ac:dyDescent="0.15">
      <c r="A7" s="24"/>
      <c r="B7" s="15"/>
      <c r="C7" s="15"/>
      <c r="D7" s="15" t="str">
        <f>UPPER("CPC-B")</f>
        <v>CPC-B</v>
      </c>
      <c r="E7" s="15"/>
      <c r="F7" s="15"/>
      <c r="G7" s="15" t="str">
        <f>UPPER("BACH HO")</f>
        <v>BACH HO</v>
      </c>
      <c r="H7" s="15" t="str">
        <f>UPPER("RUBY")</f>
        <v>RUBY</v>
      </c>
      <c r="I7" s="15" t="str">
        <f>UPPER("SUTUDEN")</f>
        <v>SUTUDEN</v>
      </c>
      <c r="J7" s="15" t="str">
        <f>UPPER("CHIM-SAO")</f>
        <v>CHIM-SAO</v>
      </c>
      <c r="K7" s="15" t="str">
        <f>UPPER("TANGLONG")</f>
        <v>TANGLONG</v>
      </c>
      <c r="L7" s="15" t="str">
        <f>UPPER("THAI-FO")</f>
        <v>THAI-FO</v>
      </c>
      <c r="M7" s="15"/>
      <c r="N7" s="15" t="str">
        <f>UPPER("DULANG")</f>
        <v>DULANG</v>
      </c>
      <c r="O7" s="15" t="str">
        <f>UPPER("PENARA-B")</f>
        <v>PENARA-B</v>
      </c>
      <c r="P7" s="15" t="str">
        <f>UPPER("SEPAT")</f>
        <v>SEPAT</v>
      </c>
      <c r="Q7" s="251" t="str">
        <f>UPPER("MYSIA-FO")</f>
        <v>MYSIA-FO</v>
      </c>
      <c r="R7" s="896"/>
      <c r="S7" s="13"/>
      <c r="T7" s="13"/>
      <c r="U7" s="13"/>
      <c r="V7" s="13"/>
      <c r="W7" s="13"/>
      <c r="X7" s="13"/>
      <c r="Y7" s="13"/>
    </row>
    <row r="8" spans="1:25" s="30" customFormat="1" ht="10.5" customHeight="1" x14ac:dyDescent="0.15">
      <c r="A8" s="233" t="s">
        <v>855</v>
      </c>
      <c r="B8" s="155">
        <v>144662684</v>
      </c>
      <c r="C8" s="156">
        <v>166004</v>
      </c>
      <c r="D8" s="156">
        <v>166004</v>
      </c>
      <c r="E8" s="156">
        <v>1244456</v>
      </c>
      <c r="F8" s="156">
        <v>321963</v>
      </c>
      <c r="G8" s="156" t="s">
        <v>699</v>
      </c>
      <c r="H8" s="156">
        <v>139963</v>
      </c>
      <c r="I8" s="156">
        <v>95040</v>
      </c>
      <c r="J8" s="156">
        <v>47483</v>
      </c>
      <c r="K8" s="156">
        <v>39477</v>
      </c>
      <c r="L8" s="156">
        <v>49688</v>
      </c>
      <c r="M8" s="156">
        <v>516977</v>
      </c>
      <c r="N8" s="156">
        <v>31645</v>
      </c>
      <c r="O8" s="156">
        <v>64109</v>
      </c>
      <c r="P8" s="156">
        <v>318998</v>
      </c>
      <c r="Q8" s="156">
        <v>38774</v>
      </c>
      <c r="R8" s="157" t="s">
        <v>512</v>
      </c>
      <c r="S8" s="29"/>
      <c r="T8" s="29"/>
      <c r="U8" s="29"/>
      <c r="V8" s="29"/>
      <c r="W8" s="29"/>
      <c r="X8" s="29"/>
      <c r="Y8" s="29"/>
    </row>
    <row r="9" spans="1:25" s="30" customFormat="1" ht="10.5" customHeight="1" x14ac:dyDescent="0.15">
      <c r="A9" s="237" t="s">
        <v>628</v>
      </c>
      <c r="B9" s="31">
        <v>158641580</v>
      </c>
      <c r="C9" s="30">
        <v>172335</v>
      </c>
      <c r="D9" s="30">
        <v>172335</v>
      </c>
      <c r="E9" s="30">
        <v>1189732</v>
      </c>
      <c r="F9" s="30">
        <v>607817</v>
      </c>
      <c r="G9" s="30" t="s">
        <v>699</v>
      </c>
      <c r="H9" s="30" t="s">
        <v>699</v>
      </c>
      <c r="I9" s="30">
        <v>429076</v>
      </c>
      <c r="J9" s="30">
        <v>139248</v>
      </c>
      <c r="K9" s="30">
        <v>39493</v>
      </c>
      <c r="L9" s="30">
        <v>56634</v>
      </c>
      <c r="M9" s="30">
        <v>278902</v>
      </c>
      <c r="N9" s="30" t="s">
        <v>699</v>
      </c>
      <c r="O9" s="30" t="s">
        <v>699</v>
      </c>
      <c r="P9" s="30">
        <v>246579</v>
      </c>
      <c r="Q9" s="30">
        <v>32323</v>
      </c>
      <c r="R9" s="32" t="s">
        <v>629</v>
      </c>
      <c r="S9" s="29"/>
      <c r="T9" s="29"/>
      <c r="U9" s="29"/>
      <c r="V9" s="29"/>
      <c r="W9" s="29"/>
      <c r="X9" s="29"/>
      <c r="Y9" s="29"/>
    </row>
    <row r="10" spans="1:25" s="30" customFormat="1" ht="10.5" customHeight="1" x14ac:dyDescent="0.15">
      <c r="A10" s="237" t="s">
        <v>856</v>
      </c>
      <c r="B10" s="31">
        <v>147661066</v>
      </c>
      <c r="C10" s="30" t="s">
        <v>699</v>
      </c>
      <c r="D10" s="30" t="s">
        <v>699</v>
      </c>
      <c r="E10" s="30">
        <v>1046476</v>
      </c>
      <c r="F10" s="30">
        <v>343702</v>
      </c>
      <c r="G10" s="30">
        <v>146028</v>
      </c>
      <c r="H10" s="30">
        <v>118709</v>
      </c>
      <c r="I10" s="30" t="s">
        <v>699</v>
      </c>
      <c r="J10" s="30" t="s">
        <v>699</v>
      </c>
      <c r="K10" s="30">
        <v>78965</v>
      </c>
      <c r="L10" s="30" t="s">
        <v>699</v>
      </c>
      <c r="M10" s="30">
        <v>176538</v>
      </c>
      <c r="N10" s="30" t="s">
        <v>699</v>
      </c>
      <c r="O10" s="30" t="s">
        <v>699</v>
      </c>
      <c r="P10" s="30">
        <v>126754</v>
      </c>
      <c r="Q10" s="30" t="s">
        <v>699</v>
      </c>
      <c r="R10" s="32" t="s">
        <v>692</v>
      </c>
      <c r="S10" s="29"/>
      <c r="T10" s="29"/>
      <c r="U10" s="29"/>
      <c r="V10" s="29"/>
      <c r="W10" s="29"/>
      <c r="X10" s="29"/>
      <c r="Y10" s="29"/>
    </row>
    <row r="11" spans="1:25" s="30" customFormat="1" ht="10.5" customHeight="1" x14ac:dyDescent="0.15">
      <c r="A11" s="237" t="s">
        <v>857</v>
      </c>
      <c r="B11" s="31">
        <v>135037249</v>
      </c>
      <c r="C11" s="30" t="s">
        <v>699</v>
      </c>
      <c r="D11" s="30" t="s">
        <v>699</v>
      </c>
      <c r="E11" s="30">
        <v>693732</v>
      </c>
      <c r="F11" s="30">
        <v>275158</v>
      </c>
      <c r="G11" s="30">
        <v>143500</v>
      </c>
      <c r="H11" s="30" t="s">
        <v>699</v>
      </c>
      <c r="I11" s="30">
        <v>92145</v>
      </c>
      <c r="J11" s="30" t="s">
        <v>699</v>
      </c>
      <c r="K11" s="30">
        <v>39513</v>
      </c>
      <c r="L11" s="30" t="s">
        <v>699</v>
      </c>
      <c r="M11" s="30" t="s">
        <v>699</v>
      </c>
      <c r="N11" s="30" t="s">
        <v>699</v>
      </c>
      <c r="O11" s="30" t="s">
        <v>699</v>
      </c>
      <c r="P11" s="30" t="s">
        <v>699</v>
      </c>
      <c r="Q11" s="30" t="s">
        <v>699</v>
      </c>
      <c r="R11" s="32" t="s">
        <v>718</v>
      </c>
      <c r="S11" s="29"/>
      <c r="T11" s="29"/>
      <c r="U11" s="29"/>
      <c r="V11" s="29"/>
      <c r="W11" s="29"/>
      <c r="X11" s="29"/>
      <c r="Y11" s="29"/>
    </row>
    <row r="12" spans="1:25" s="30" customFormat="1" ht="10.5" customHeight="1" x14ac:dyDescent="0.15">
      <c r="A12" s="237" t="s">
        <v>858</v>
      </c>
      <c r="B12" s="31">
        <v>139735617</v>
      </c>
      <c r="C12" s="30" t="s">
        <v>699</v>
      </c>
      <c r="D12" s="30" t="s">
        <v>699</v>
      </c>
      <c r="E12" s="30">
        <v>448167</v>
      </c>
      <c r="F12" s="30">
        <v>86846</v>
      </c>
      <c r="G12" s="30" t="s">
        <v>699</v>
      </c>
      <c r="H12" s="30">
        <v>47460</v>
      </c>
      <c r="I12" s="30" t="s">
        <v>699</v>
      </c>
      <c r="J12" s="30" t="s">
        <v>699</v>
      </c>
      <c r="K12" s="30">
        <v>39386</v>
      </c>
      <c r="L12" s="30" t="s">
        <v>699</v>
      </c>
      <c r="M12" s="30">
        <v>100252</v>
      </c>
      <c r="N12" s="30">
        <v>100252</v>
      </c>
      <c r="O12" s="30" t="s">
        <v>699</v>
      </c>
      <c r="P12" s="30" t="s">
        <v>699</v>
      </c>
      <c r="Q12" s="30" t="s">
        <v>699</v>
      </c>
      <c r="R12" s="32" t="s">
        <v>859</v>
      </c>
      <c r="S12" s="29"/>
      <c r="T12" s="29"/>
      <c r="U12" s="29"/>
      <c r="V12" s="29"/>
      <c r="W12" s="29"/>
      <c r="X12" s="29"/>
      <c r="Y12" s="29"/>
    </row>
    <row r="13" spans="1:25" s="30" customFormat="1" ht="10.5" customHeight="1" x14ac:dyDescent="0.15">
      <c r="A13" s="240"/>
      <c r="B13" s="31"/>
      <c r="R13" s="32"/>
      <c r="S13" s="29"/>
      <c r="T13" s="29"/>
      <c r="U13" s="29"/>
      <c r="V13" s="29"/>
      <c r="W13" s="29"/>
      <c r="X13" s="29"/>
      <c r="Y13" s="29"/>
    </row>
    <row r="14" spans="1:25" s="30" customFormat="1" ht="10.5" customHeight="1" x14ac:dyDescent="0.15">
      <c r="A14" s="237" t="s">
        <v>860</v>
      </c>
      <c r="B14" s="31">
        <v>136293504</v>
      </c>
      <c r="C14" s="30" t="s">
        <v>699</v>
      </c>
      <c r="D14" s="30" t="s">
        <v>699</v>
      </c>
      <c r="E14" s="30">
        <v>601653</v>
      </c>
      <c r="F14" s="30">
        <v>230332</v>
      </c>
      <c r="G14" s="30">
        <v>143500</v>
      </c>
      <c r="H14" s="30" t="s">
        <v>699</v>
      </c>
      <c r="I14" s="30">
        <v>47319</v>
      </c>
      <c r="J14" s="30" t="s">
        <v>699</v>
      </c>
      <c r="K14" s="30">
        <v>39513</v>
      </c>
      <c r="L14" s="30" t="s">
        <v>699</v>
      </c>
      <c r="M14" s="30">
        <v>28233</v>
      </c>
      <c r="N14" s="30">
        <v>28233</v>
      </c>
      <c r="O14" s="30" t="s">
        <v>699</v>
      </c>
      <c r="P14" s="30" t="s">
        <v>699</v>
      </c>
      <c r="Q14" s="30" t="s">
        <v>699</v>
      </c>
      <c r="R14" s="32" t="s">
        <v>719</v>
      </c>
      <c r="S14" s="29"/>
      <c r="T14" s="29"/>
      <c r="U14" s="29"/>
      <c r="V14" s="29"/>
      <c r="W14" s="29"/>
      <c r="X14" s="29"/>
      <c r="Y14" s="29"/>
    </row>
    <row r="15" spans="1:25" s="30" customFormat="1" ht="10.5" customHeight="1" x14ac:dyDescent="0.15">
      <c r="A15" s="237" t="s">
        <v>861</v>
      </c>
      <c r="B15" s="31">
        <v>137705552</v>
      </c>
      <c r="C15" s="30" t="s">
        <v>699</v>
      </c>
      <c r="D15" s="30" t="s">
        <v>699</v>
      </c>
      <c r="E15" s="30">
        <v>501057</v>
      </c>
      <c r="F15" s="30">
        <v>86846</v>
      </c>
      <c r="G15" s="30" t="s">
        <v>699</v>
      </c>
      <c r="H15" s="30">
        <v>47460</v>
      </c>
      <c r="I15" s="30" t="s">
        <v>699</v>
      </c>
      <c r="J15" s="30" t="s">
        <v>699</v>
      </c>
      <c r="K15" s="30">
        <v>39386</v>
      </c>
      <c r="L15" s="30" t="s">
        <v>699</v>
      </c>
      <c r="M15" s="30">
        <v>105311</v>
      </c>
      <c r="N15" s="30">
        <v>72019</v>
      </c>
      <c r="O15" s="30" t="s">
        <v>699</v>
      </c>
      <c r="P15" s="30" t="s">
        <v>699</v>
      </c>
      <c r="Q15" s="30" t="s">
        <v>699</v>
      </c>
      <c r="R15" s="32" t="s">
        <v>862</v>
      </c>
      <c r="S15" s="29"/>
      <c r="T15" s="29"/>
      <c r="U15" s="29"/>
      <c r="V15" s="29"/>
      <c r="W15" s="29"/>
      <c r="X15" s="29"/>
      <c r="Y15" s="29"/>
    </row>
    <row r="16" spans="1:25" s="30" customFormat="1" ht="10.5" customHeight="1" x14ac:dyDescent="0.15">
      <c r="A16" s="240"/>
      <c r="B16" s="31"/>
      <c r="R16" s="32"/>
      <c r="S16" s="29"/>
      <c r="T16" s="29"/>
      <c r="U16" s="29"/>
      <c r="V16" s="29"/>
      <c r="W16" s="29"/>
      <c r="X16" s="29"/>
      <c r="Y16" s="29"/>
    </row>
    <row r="17" spans="1:25" s="30" customFormat="1" ht="10.5" customHeight="1" x14ac:dyDescent="0.15">
      <c r="A17" s="237" t="s">
        <v>863</v>
      </c>
      <c r="B17" s="31">
        <v>36317579</v>
      </c>
      <c r="C17" s="30" t="s">
        <v>699</v>
      </c>
      <c r="D17" s="30" t="s">
        <v>699</v>
      </c>
      <c r="E17" s="30">
        <v>28233</v>
      </c>
      <c r="F17" s="30" t="s">
        <v>699</v>
      </c>
      <c r="G17" s="30" t="s">
        <v>699</v>
      </c>
      <c r="H17" s="30" t="s">
        <v>699</v>
      </c>
      <c r="I17" s="30" t="s">
        <v>699</v>
      </c>
      <c r="J17" s="30" t="s">
        <v>699</v>
      </c>
      <c r="K17" s="30" t="s">
        <v>699</v>
      </c>
      <c r="L17" s="30" t="s">
        <v>699</v>
      </c>
      <c r="M17" s="30">
        <v>28233</v>
      </c>
      <c r="N17" s="30">
        <v>28233</v>
      </c>
      <c r="O17" s="30" t="s">
        <v>699</v>
      </c>
      <c r="P17" s="30" t="s">
        <v>699</v>
      </c>
      <c r="Q17" s="30" t="s">
        <v>699</v>
      </c>
      <c r="R17" s="32" t="s">
        <v>720</v>
      </c>
      <c r="S17" s="29"/>
      <c r="T17" s="29"/>
      <c r="U17" s="29"/>
      <c r="V17" s="29"/>
      <c r="W17" s="29"/>
      <c r="X17" s="29"/>
      <c r="Y17" s="29"/>
    </row>
    <row r="18" spans="1:25" s="30" customFormat="1" ht="10.5" customHeight="1" x14ac:dyDescent="0.15">
      <c r="A18" s="237" t="s">
        <v>513</v>
      </c>
      <c r="B18" s="31">
        <v>33185887</v>
      </c>
      <c r="C18" s="30" t="s">
        <v>699</v>
      </c>
      <c r="D18" s="30" t="s">
        <v>699</v>
      </c>
      <c r="E18" s="30">
        <v>126796</v>
      </c>
      <c r="F18" s="30" t="s">
        <v>699</v>
      </c>
      <c r="G18" s="30" t="s">
        <v>699</v>
      </c>
      <c r="H18" s="30" t="s">
        <v>699</v>
      </c>
      <c r="I18" s="30" t="s">
        <v>699</v>
      </c>
      <c r="J18" s="30" t="s">
        <v>699</v>
      </c>
      <c r="K18" s="30" t="s">
        <v>699</v>
      </c>
      <c r="L18" s="30" t="s">
        <v>699</v>
      </c>
      <c r="M18" s="30">
        <v>31366</v>
      </c>
      <c r="N18" s="30">
        <v>31366</v>
      </c>
      <c r="O18" s="30" t="s">
        <v>699</v>
      </c>
      <c r="P18" s="30" t="s">
        <v>699</v>
      </c>
      <c r="Q18" s="30" t="s">
        <v>699</v>
      </c>
      <c r="R18" s="32" t="s">
        <v>78</v>
      </c>
      <c r="S18" s="29"/>
      <c r="T18" s="29"/>
      <c r="U18" s="29"/>
      <c r="V18" s="29"/>
      <c r="W18" s="29"/>
      <c r="X18" s="29"/>
      <c r="Y18" s="29"/>
    </row>
    <row r="19" spans="1:25" s="30" customFormat="1" ht="10.5" customHeight="1" x14ac:dyDescent="0.15">
      <c r="A19" s="237" t="s">
        <v>514</v>
      </c>
      <c r="B19" s="31">
        <v>32184318</v>
      </c>
      <c r="C19" s="30" t="s">
        <v>699</v>
      </c>
      <c r="D19" s="30" t="s">
        <v>699</v>
      </c>
      <c r="E19" s="30">
        <v>175221</v>
      </c>
      <c r="F19" s="30">
        <v>39386</v>
      </c>
      <c r="G19" s="30" t="s">
        <v>699</v>
      </c>
      <c r="H19" s="30" t="s">
        <v>699</v>
      </c>
      <c r="I19" s="30" t="s">
        <v>699</v>
      </c>
      <c r="J19" s="30" t="s">
        <v>699</v>
      </c>
      <c r="K19" s="30">
        <v>39386</v>
      </c>
      <c r="L19" s="30" t="s">
        <v>699</v>
      </c>
      <c r="M19" s="30">
        <v>40653</v>
      </c>
      <c r="N19" s="30">
        <v>40653</v>
      </c>
      <c r="O19" s="30" t="s">
        <v>699</v>
      </c>
      <c r="P19" s="30" t="s">
        <v>699</v>
      </c>
      <c r="Q19" s="30" t="s">
        <v>699</v>
      </c>
      <c r="R19" s="32" t="s">
        <v>79</v>
      </c>
      <c r="S19" s="29"/>
      <c r="T19" s="29"/>
      <c r="U19" s="29"/>
      <c r="V19" s="29"/>
      <c r="W19" s="29"/>
      <c r="X19" s="29"/>
      <c r="Y19" s="29"/>
    </row>
    <row r="20" spans="1:25" s="30" customFormat="1" ht="10.5" customHeight="1" x14ac:dyDescent="0.15">
      <c r="A20" s="237" t="s">
        <v>515</v>
      </c>
      <c r="B20" s="31">
        <v>38047833</v>
      </c>
      <c r="C20" s="30" t="s">
        <v>699</v>
      </c>
      <c r="D20" s="30" t="s">
        <v>699</v>
      </c>
      <c r="E20" s="30">
        <v>117917</v>
      </c>
      <c r="F20" s="30">
        <v>47460</v>
      </c>
      <c r="G20" s="30" t="s">
        <v>699</v>
      </c>
      <c r="H20" s="30">
        <v>47460</v>
      </c>
      <c r="I20" s="30" t="s">
        <v>699</v>
      </c>
      <c r="J20" s="30" t="s">
        <v>699</v>
      </c>
      <c r="K20" s="30" t="s">
        <v>699</v>
      </c>
      <c r="L20" s="30" t="s">
        <v>699</v>
      </c>
      <c r="M20" s="30" t="s">
        <v>699</v>
      </c>
      <c r="N20" s="30" t="s">
        <v>699</v>
      </c>
      <c r="O20" s="30" t="s">
        <v>699</v>
      </c>
      <c r="P20" s="30" t="s">
        <v>699</v>
      </c>
      <c r="Q20" s="30" t="s">
        <v>699</v>
      </c>
      <c r="R20" s="32" t="s">
        <v>80</v>
      </c>
      <c r="S20" s="29"/>
      <c r="T20" s="29"/>
      <c r="U20" s="29"/>
      <c r="V20" s="29"/>
      <c r="W20" s="29"/>
      <c r="X20" s="29"/>
      <c r="Y20" s="29"/>
    </row>
    <row r="21" spans="1:25" s="30" customFormat="1" ht="10.5" customHeight="1" x14ac:dyDescent="0.15">
      <c r="A21" s="237" t="s">
        <v>864</v>
      </c>
      <c r="B21" s="31">
        <v>34287514</v>
      </c>
      <c r="C21" s="30" t="s">
        <v>699</v>
      </c>
      <c r="D21" s="30" t="s">
        <v>699</v>
      </c>
      <c r="E21" s="30">
        <v>81123</v>
      </c>
      <c r="F21" s="30" t="s">
        <v>699</v>
      </c>
      <c r="G21" s="30" t="s">
        <v>699</v>
      </c>
      <c r="H21" s="30" t="s">
        <v>699</v>
      </c>
      <c r="I21" s="30" t="s">
        <v>699</v>
      </c>
      <c r="J21" s="30" t="s">
        <v>699</v>
      </c>
      <c r="K21" s="30" t="s">
        <v>699</v>
      </c>
      <c r="L21" s="30" t="s">
        <v>699</v>
      </c>
      <c r="M21" s="30">
        <v>33292</v>
      </c>
      <c r="N21" s="30" t="s">
        <v>699</v>
      </c>
      <c r="O21" s="30" t="s">
        <v>699</v>
      </c>
      <c r="P21" s="30" t="s">
        <v>699</v>
      </c>
      <c r="Q21" s="30" t="s">
        <v>699</v>
      </c>
      <c r="R21" s="32" t="s">
        <v>865</v>
      </c>
      <c r="S21" s="29"/>
      <c r="T21" s="29"/>
      <c r="U21" s="29"/>
      <c r="V21" s="29"/>
      <c r="W21" s="29"/>
      <c r="X21" s="29"/>
      <c r="Y21" s="29"/>
    </row>
    <row r="22" spans="1:25" s="30" customFormat="1" ht="10.5" customHeight="1" x14ac:dyDescent="0.15">
      <c r="A22" s="240"/>
      <c r="B22" s="31"/>
      <c r="R22" s="32"/>
      <c r="S22" s="29"/>
      <c r="T22" s="29"/>
      <c r="U22" s="29"/>
      <c r="V22" s="29"/>
      <c r="W22" s="29"/>
      <c r="X22" s="29"/>
      <c r="Y22" s="29"/>
    </row>
    <row r="23" spans="1:25" s="30" customFormat="1" ht="10.5" customHeight="1" x14ac:dyDescent="0.15">
      <c r="A23" s="237" t="s">
        <v>866</v>
      </c>
      <c r="B23" s="31">
        <v>13173054</v>
      </c>
      <c r="C23" s="30" t="s">
        <v>699</v>
      </c>
      <c r="D23" s="30" t="s">
        <v>699</v>
      </c>
      <c r="E23" s="30" t="s">
        <v>699</v>
      </c>
      <c r="F23" s="30" t="s">
        <v>699</v>
      </c>
      <c r="G23" s="30" t="s">
        <v>699</v>
      </c>
      <c r="H23" s="30" t="s">
        <v>699</v>
      </c>
      <c r="I23" s="30" t="s">
        <v>699</v>
      </c>
      <c r="J23" s="30" t="s">
        <v>699</v>
      </c>
      <c r="K23" s="30" t="s">
        <v>699</v>
      </c>
      <c r="L23" s="30" t="s">
        <v>699</v>
      </c>
      <c r="M23" s="30" t="s">
        <v>699</v>
      </c>
      <c r="N23" s="30" t="s">
        <v>699</v>
      </c>
      <c r="O23" s="30" t="s">
        <v>699</v>
      </c>
      <c r="P23" s="30" t="s">
        <v>699</v>
      </c>
      <c r="Q23" s="30" t="s">
        <v>699</v>
      </c>
      <c r="R23" s="32" t="s">
        <v>721</v>
      </c>
      <c r="S23" s="29"/>
      <c r="T23" s="29"/>
      <c r="U23" s="29"/>
      <c r="V23" s="29"/>
      <c r="W23" s="29"/>
      <c r="X23" s="29"/>
      <c r="Y23" s="29"/>
    </row>
    <row r="24" spans="1:25" s="30" customFormat="1" ht="10.5" customHeight="1" x14ac:dyDescent="0.15">
      <c r="A24" s="237" t="s">
        <v>516</v>
      </c>
      <c r="B24" s="31">
        <v>10700327</v>
      </c>
      <c r="C24" s="30" t="s">
        <v>699</v>
      </c>
      <c r="D24" s="30" t="s">
        <v>699</v>
      </c>
      <c r="E24" s="30" t="s">
        <v>699</v>
      </c>
      <c r="F24" s="30" t="s">
        <v>699</v>
      </c>
      <c r="G24" s="30" t="s">
        <v>699</v>
      </c>
      <c r="H24" s="30" t="s">
        <v>699</v>
      </c>
      <c r="I24" s="30" t="s">
        <v>699</v>
      </c>
      <c r="J24" s="30" t="s">
        <v>699</v>
      </c>
      <c r="K24" s="30" t="s">
        <v>699</v>
      </c>
      <c r="L24" s="30" t="s">
        <v>699</v>
      </c>
      <c r="M24" s="30" t="s">
        <v>699</v>
      </c>
      <c r="N24" s="30" t="s">
        <v>699</v>
      </c>
      <c r="O24" s="30" t="s">
        <v>699</v>
      </c>
      <c r="P24" s="30" t="s">
        <v>699</v>
      </c>
      <c r="Q24" s="30" t="s">
        <v>699</v>
      </c>
      <c r="R24" s="32" t="s">
        <v>66</v>
      </c>
      <c r="S24" s="29"/>
      <c r="T24" s="29"/>
      <c r="U24" s="29"/>
      <c r="V24" s="29"/>
      <c r="W24" s="29"/>
      <c r="X24" s="29"/>
      <c r="Y24" s="29"/>
    </row>
    <row r="25" spans="1:25" s="30" customFormat="1" ht="10.5" customHeight="1" x14ac:dyDescent="0.15">
      <c r="A25" s="237" t="s">
        <v>517</v>
      </c>
      <c r="B25" s="31">
        <v>12444198</v>
      </c>
      <c r="C25" s="30" t="s">
        <v>699</v>
      </c>
      <c r="D25" s="30" t="s">
        <v>699</v>
      </c>
      <c r="E25" s="30">
        <v>28233</v>
      </c>
      <c r="F25" s="30" t="s">
        <v>699</v>
      </c>
      <c r="G25" s="30" t="s">
        <v>699</v>
      </c>
      <c r="H25" s="30" t="s">
        <v>699</v>
      </c>
      <c r="I25" s="30" t="s">
        <v>699</v>
      </c>
      <c r="J25" s="30" t="s">
        <v>699</v>
      </c>
      <c r="K25" s="30" t="s">
        <v>699</v>
      </c>
      <c r="L25" s="30" t="s">
        <v>699</v>
      </c>
      <c r="M25" s="30">
        <v>28233</v>
      </c>
      <c r="N25" s="30">
        <v>28233</v>
      </c>
      <c r="O25" s="30" t="s">
        <v>699</v>
      </c>
      <c r="P25" s="30" t="s">
        <v>699</v>
      </c>
      <c r="Q25" s="30" t="s">
        <v>699</v>
      </c>
      <c r="R25" s="32" t="s">
        <v>67</v>
      </c>
      <c r="S25" s="29"/>
      <c r="T25" s="29"/>
      <c r="U25" s="29"/>
      <c r="V25" s="29"/>
      <c r="W25" s="29"/>
      <c r="X25" s="29"/>
      <c r="Y25" s="29"/>
    </row>
    <row r="26" spans="1:25" s="30" customFormat="1" ht="10.5" customHeight="1" x14ac:dyDescent="0.15">
      <c r="A26" s="237" t="s">
        <v>518</v>
      </c>
      <c r="B26" s="31">
        <v>11868419</v>
      </c>
      <c r="C26" s="30" t="s">
        <v>699</v>
      </c>
      <c r="D26" s="30" t="s">
        <v>699</v>
      </c>
      <c r="E26" s="30">
        <v>47616</v>
      </c>
      <c r="F26" s="30" t="s">
        <v>699</v>
      </c>
      <c r="G26" s="30" t="s">
        <v>699</v>
      </c>
      <c r="H26" s="30" t="s">
        <v>699</v>
      </c>
      <c r="I26" s="30" t="s">
        <v>699</v>
      </c>
      <c r="J26" s="30" t="s">
        <v>699</v>
      </c>
      <c r="K26" s="30" t="s">
        <v>699</v>
      </c>
      <c r="L26" s="30" t="s">
        <v>699</v>
      </c>
      <c r="M26" s="30" t="s">
        <v>699</v>
      </c>
      <c r="N26" s="30" t="s">
        <v>699</v>
      </c>
      <c r="O26" s="30" t="s">
        <v>699</v>
      </c>
      <c r="P26" s="30" t="s">
        <v>699</v>
      </c>
      <c r="Q26" s="30" t="s">
        <v>699</v>
      </c>
      <c r="R26" s="32" t="s">
        <v>68</v>
      </c>
      <c r="S26" s="29"/>
      <c r="T26" s="29"/>
      <c r="U26" s="29"/>
      <c r="V26" s="29"/>
      <c r="W26" s="29"/>
      <c r="X26" s="29"/>
      <c r="Y26" s="29"/>
    </row>
    <row r="27" spans="1:25" s="30" customFormat="1" ht="10.5" customHeight="1" x14ac:dyDescent="0.15">
      <c r="A27" s="237" t="s">
        <v>519</v>
      </c>
      <c r="B27" s="31">
        <v>11843207</v>
      </c>
      <c r="C27" s="30" t="s">
        <v>699</v>
      </c>
      <c r="D27" s="30" t="s">
        <v>699</v>
      </c>
      <c r="E27" s="30">
        <v>47814</v>
      </c>
      <c r="F27" s="30" t="s">
        <v>699</v>
      </c>
      <c r="G27" s="30" t="s">
        <v>699</v>
      </c>
      <c r="H27" s="30" t="s">
        <v>699</v>
      </c>
      <c r="I27" s="30" t="s">
        <v>699</v>
      </c>
      <c r="J27" s="30" t="s">
        <v>699</v>
      </c>
      <c r="K27" s="30" t="s">
        <v>699</v>
      </c>
      <c r="L27" s="30" t="s">
        <v>699</v>
      </c>
      <c r="M27" s="30" t="s">
        <v>699</v>
      </c>
      <c r="N27" s="30" t="s">
        <v>699</v>
      </c>
      <c r="O27" s="30" t="s">
        <v>699</v>
      </c>
      <c r="P27" s="30" t="s">
        <v>699</v>
      </c>
      <c r="Q27" s="30" t="s">
        <v>699</v>
      </c>
      <c r="R27" s="33" t="s">
        <v>81</v>
      </c>
      <c r="S27" s="29"/>
      <c r="T27" s="29"/>
      <c r="U27" s="29"/>
      <c r="V27" s="29"/>
      <c r="W27" s="29"/>
      <c r="X27" s="29"/>
      <c r="Y27" s="29"/>
    </row>
    <row r="28" spans="1:25" s="30" customFormat="1" ht="10.5" customHeight="1" x14ac:dyDescent="0.15">
      <c r="A28" s="237" t="s">
        <v>520</v>
      </c>
      <c r="B28" s="31">
        <v>9474261</v>
      </c>
      <c r="C28" s="30" t="s">
        <v>699</v>
      </c>
      <c r="D28" s="30" t="s">
        <v>699</v>
      </c>
      <c r="E28" s="30">
        <v>31366</v>
      </c>
      <c r="F28" s="30" t="s">
        <v>699</v>
      </c>
      <c r="G28" s="30" t="s">
        <v>699</v>
      </c>
      <c r="H28" s="30" t="s">
        <v>699</v>
      </c>
      <c r="I28" s="30" t="s">
        <v>699</v>
      </c>
      <c r="J28" s="30" t="s">
        <v>699</v>
      </c>
      <c r="K28" s="30" t="s">
        <v>699</v>
      </c>
      <c r="L28" s="30" t="s">
        <v>699</v>
      </c>
      <c r="M28" s="30">
        <v>31366</v>
      </c>
      <c r="N28" s="30">
        <v>31366</v>
      </c>
      <c r="O28" s="30" t="s">
        <v>699</v>
      </c>
      <c r="P28" s="30" t="s">
        <v>699</v>
      </c>
      <c r="Q28" s="30" t="s">
        <v>699</v>
      </c>
      <c r="R28" s="32" t="s">
        <v>82</v>
      </c>
      <c r="S28" s="29"/>
      <c r="T28" s="29"/>
      <c r="U28" s="29"/>
      <c r="V28" s="29"/>
      <c r="W28" s="29"/>
      <c r="X28" s="29"/>
      <c r="Y28" s="29"/>
    </row>
    <row r="29" spans="1:25" s="30" customFormat="1" ht="10.5" customHeight="1" x14ac:dyDescent="0.15">
      <c r="A29" s="237" t="s">
        <v>521</v>
      </c>
      <c r="B29" s="31">
        <v>10017110</v>
      </c>
      <c r="C29" s="30" t="s">
        <v>699</v>
      </c>
      <c r="D29" s="30" t="s">
        <v>699</v>
      </c>
      <c r="E29" s="30">
        <v>88197</v>
      </c>
      <c r="F29" s="30" t="s">
        <v>699</v>
      </c>
      <c r="G29" s="30" t="s">
        <v>699</v>
      </c>
      <c r="H29" s="30" t="s">
        <v>699</v>
      </c>
      <c r="I29" s="30" t="s">
        <v>699</v>
      </c>
      <c r="J29" s="30" t="s">
        <v>699</v>
      </c>
      <c r="K29" s="30" t="s">
        <v>699</v>
      </c>
      <c r="L29" s="30" t="s">
        <v>699</v>
      </c>
      <c r="M29" s="30">
        <v>40653</v>
      </c>
      <c r="N29" s="30">
        <v>40653</v>
      </c>
      <c r="O29" s="30" t="s">
        <v>699</v>
      </c>
      <c r="P29" s="30" t="s">
        <v>699</v>
      </c>
      <c r="Q29" s="30" t="s">
        <v>699</v>
      </c>
      <c r="R29" s="32" t="s">
        <v>83</v>
      </c>
      <c r="S29" s="29"/>
      <c r="T29" s="29"/>
      <c r="U29" s="29"/>
      <c r="V29" s="29"/>
      <c r="W29" s="29"/>
      <c r="X29" s="29"/>
      <c r="Y29" s="29"/>
    </row>
    <row r="30" spans="1:25" s="30" customFormat="1" ht="10.5" customHeight="1" x14ac:dyDescent="0.15">
      <c r="A30" s="237" t="s">
        <v>522</v>
      </c>
      <c r="B30" s="31">
        <v>10930474</v>
      </c>
      <c r="C30" s="30" t="s">
        <v>699</v>
      </c>
      <c r="D30" s="30" t="s">
        <v>699</v>
      </c>
      <c r="E30" s="30">
        <v>39386</v>
      </c>
      <c r="F30" s="30">
        <v>39386</v>
      </c>
      <c r="G30" s="30" t="s">
        <v>699</v>
      </c>
      <c r="H30" s="30" t="s">
        <v>699</v>
      </c>
      <c r="I30" s="30" t="s">
        <v>699</v>
      </c>
      <c r="J30" s="30" t="s">
        <v>699</v>
      </c>
      <c r="K30" s="30">
        <v>39386</v>
      </c>
      <c r="L30" s="30" t="s">
        <v>699</v>
      </c>
      <c r="M30" s="30" t="s">
        <v>699</v>
      </c>
      <c r="N30" s="30" t="s">
        <v>699</v>
      </c>
      <c r="O30" s="30" t="s">
        <v>699</v>
      </c>
      <c r="P30" s="30" t="s">
        <v>699</v>
      </c>
      <c r="Q30" s="30" t="s">
        <v>699</v>
      </c>
      <c r="R30" s="32" t="s">
        <v>84</v>
      </c>
      <c r="S30" s="29"/>
      <c r="T30" s="29"/>
      <c r="U30" s="29"/>
      <c r="V30" s="29"/>
      <c r="W30" s="29"/>
      <c r="X30" s="29"/>
      <c r="Y30" s="29"/>
    </row>
    <row r="31" spans="1:25" s="30" customFormat="1" ht="10.5" customHeight="1" x14ac:dyDescent="0.15">
      <c r="A31" s="237" t="s">
        <v>523</v>
      </c>
      <c r="B31" s="31">
        <v>11236734</v>
      </c>
      <c r="C31" s="30" t="s">
        <v>699</v>
      </c>
      <c r="D31" s="30" t="s">
        <v>699</v>
      </c>
      <c r="E31" s="30">
        <v>47638</v>
      </c>
      <c r="F31" s="30" t="s">
        <v>699</v>
      </c>
      <c r="G31" s="30" t="s">
        <v>699</v>
      </c>
      <c r="H31" s="30" t="s">
        <v>699</v>
      </c>
      <c r="I31" s="30" t="s">
        <v>699</v>
      </c>
      <c r="J31" s="30" t="s">
        <v>699</v>
      </c>
      <c r="K31" s="30" t="s">
        <v>699</v>
      </c>
      <c r="L31" s="30" t="s">
        <v>699</v>
      </c>
      <c r="M31" s="30" t="s">
        <v>699</v>
      </c>
      <c r="N31" s="30" t="s">
        <v>699</v>
      </c>
      <c r="O31" s="30" t="s">
        <v>699</v>
      </c>
      <c r="P31" s="30" t="s">
        <v>699</v>
      </c>
      <c r="Q31" s="30" t="s">
        <v>699</v>
      </c>
      <c r="R31" s="32" t="s">
        <v>85</v>
      </c>
      <c r="S31" s="29"/>
      <c r="T31" s="29"/>
      <c r="U31" s="29"/>
      <c r="V31" s="29"/>
      <c r="W31" s="29"/>
      <c r="X31" s="29"/>
      <c r="Y31" s="29"/>
    </row>
    <row r="32" spans="1:25" s="30" customFormat="1" ht="10.5" customHeight="1" x14ac:dyDescent="0.15">
      <c r="A32" s="237" t="s">
        <v>524</v>
      </c>
      <c r="B32" s="31">
        <v>11726128</v>
      </c>
      <c r="C32" s="30" t="s">
        <v>699</v>
      </c>
      <c r="D32" s="30" t="s">
        <v>699</v>
      </c>
      <c r="E32" s="30">
        <v>117917</v>
      </c>
      <c r="F32" s="30">
        <v>47460</v>
      </c>
      <c r="G32" s="30" t="s">
        <v>699</v>
      </c>
      <c r="H32" s="30">
        <v>47460</v>
      </c>
      <c r="I32" s="30" t="s">
        <v>699</v>
      </c>
      <c r="J32" s="30" t="s">
        <v>699</v>
      </c>
      <c r="K32" s="30" t="s">
        <v>699</v>
      </c>
      <c r="L32" s="30" t="s">
        <v>699</v>
      </c>
      <c r="M32" s="30" t="s">
        <v>699</v>
      </c>
      <c r="N32" s="30" t="s">
        <v>699</v>
      </c>
      <c r="O32" s="30" t="s">
        <v>699</v>
      </c>
      <c r="P32" s="30" t="s">
        <v>699</v>
      </c>
      <c r="Q32" s="30" t="s">
        <v>699</v>
      </c>
      <c r="R32" s="32" t="s">
        <v>69</v>
      </c>
      <c r="S32" s="29"/>
      <c r="T32" s="29"/>
      <c r="U32" s="29"/>
      <c r="V32" s="29"/>
      <c r="W32" s="29"/>
      <c r="X32" s="29"/>
      <c r="Y32" s="29"/>
    </row>
    <row r="33" spans="1:25" s="30" customFormat="1" ht="10.5" customHeight="1" x14ac:dyDescent="0.15">
      <c r="A33" s="237" t="s">
        <v>525</v>
      </c>
      <c r="B33" s="31">
        <v>11589950</v>
      </c>
      <c r="C33" s="30" t="s">
        <v>699</v>
      </c>
      <c r="D33" s="30" t="s">
        <v>699</v>
      </c>
      <c r="E33" s="30" t="s">
        <v>699</v>
      </c>
      <c r="F33" s="30" t="s">
        <v>699</v>
      </c>
      <c r="G33" s="30" t="s">
        <v>699</v>
      </c>
      <c r="H33" s="30" t="s">
        <v>699</v>
      </c>
      <c r="I33" s="30" t="s">
        <v>699</v>
      </c>
      <c r="J33" s="30" t="s">
        <v>699</v>
      </c>
      <c r="K33" s="30" t="s">
        <v>699</v>
      </c>
      <c r="L33" s="30" t="s">
        <v>699</v>
      </c>
      <c r="M33" s="30" t="s">
        <v>699</v>
      </c>
      <c r="N33" s="30" t="s">
        <v>699</v>
      </c>
      <c r="O33" s="30" t="s">
        <v>699</v>
      </c>
      <c r="P33" s="30" t="s">
        <v>699</v>
      </c>
      <c r="Q33" s="30" t="s">
        <v>699</v>
      </c>
      <c r="R33" s="32" t="s">
        <v>70</v>
      </c>
      <c r="S33" s="29"/>
      <c r="T33" s="29"/>
      <c r="U33" s="29"/>
      <c r="V33" s="29"/>
      <c r="W33" s="29"/>
      <c r="X33" s="29"/>
      <c r="Y33" s="29"/>
    </row>
    <row r="34" spans="1:25" s="30" customFormat="1" ht="10.5" customHeight="1" x14ac:dyDescent="0.15">
      <c r="A34" s="237" t="s">
        <v>526</v>
      </c>
      <c r="B34" s="31">
        <v>14731755</v>
      </c>
      <c r="C34" s="30" t="s">
        <v>699</v>
      </c>
      <c r="D34" s="30" t="s">
        <v>699</v>
      </c>
      <c r="E34" s="30" t="s">
        <v>699</v>
      </c>
      <c r="F34" s="30" t="s">
        <v>699</v>
      </c>
      <c r="G34" s="30" t="s">
        <v>699</v>
      </c>
      <c r="H34" s="30" t="s">
        <v>699</v>
      </c>
      <c r="I34" s="30" t="s">
        <v>699</v>
      </c>
      <c r="J34" s="30" t="s">
        <v>699</v>
      </c>
      <c r="K34" s="30" t="s">
        <v>699</v>
      </c>
      <c r="L34" s="30" t="s">
        <v>699</v>
      </c>
      <c r="M34" s="30" t="s">
        <v>699</v>
      </c>
      <c r="N34" s="30" t="s">
        <v>699</v>
      </c>
      <c r="O34" s="30" t="s">
        <v>699</v>
      </c>
      <c r="P34" s="30" t="s">
        <v>699</v>
      </c>
      <c r="Q34" s="30" t="s">
        <v>699</v>
      </c>
      <c r="R34" s="32" t="s">
        <v>71</v>
      </c>
      <c r="S34" s="29"/>
      <c r="T34" s="29"/>
      <c r="U34" s="29"/>
      <c r="V34" s="29"/>
      <c r="W34" s="29"/>
      <c r="X34" s="29"/>
      <c r="Y34" s="29"/>
    </row>
    <row r="35" spans="1:25" s="30" customFormat="1" ht="10.5" customHeight="1" x14ac:dyDescent="0.15">
      <c r="A35" s="237" t="s">
        <v>867</v>
      </c>
      <c r="B35" s="31">
        <v>12133945</v>
      </c>
      <c r="C35" s="30" t="s">
        <v>699</v>
      </c>
      <c r="D35" s="30" t="s">
        <v>699</v>
      </c>
      <c r="E35" s="30" t="s">
        <v>699</v>
      </c>
      <c r="F35" s="30" t="s">
        <v>699</v>
      </c>
      <c r="G35" s="30" t="s">
        <v>699</v>
      </c>
      <c r="H35" s="30" t="s">
        <v>699</v>
      </c>
      <c r="I35" s="30" t="s">
        <v>699</v>
      </c>
      <c r="J35" s="30" t="s">
        <v>699</v>
      </c>
      <c r="K35" s="30" t="s">
        <v>699</v>
      </c>
      <c r="L35" s="30" t="s">
        <v>699</v>
      </c>
      <c r="M35" s="30" t="s">
        <v>699</v>
      </c>
      <c r="N35" s="30" t="s">
        <v>699</v>
      </c>
      <c r="O35" s="30" t="s">
        <v>699</v>
      </c>
      <c r="P35" s="30" t="s">
        <v>699</v>
      </c>
      <c r="Q35" s="30" t="s">
        <v>699</v>
      </c>
      <c r="R35" s="32" t="s">
        <v>868</v>
      </c>
      <c r="S35" s="29"/>
      <c r="T35" s="29"/>
      <c r="U35" s="29"/>
      <c r="V35" s="29"/>
      <c r="W35" s="29"/>
      <c r="X35" s="29"/>
      <c r="Y35" s="29"/>
    </row>
    <row r="36" spans="1:25" s="30" customFormat="1" ht="10.5" customHeight="1" x14ac:dyDescent="0.15">
      <c r="A36" s="237" t="s">
        <v>527</v>
      </c>
      <c r="B36" s="31">
        <v>11767561</v>
      </c>
      <c r="C36" s="30" t="s">
        <v>699</v>
      </c>
      <c r="D36" s="30" t="s">
        <v>699</v>
      </c>
      <c r="E36" s="30">
        <v>81123</v>
      </c>
      <c r="F36" s="30" t="s">
        <v>699</v>
      </c>
      <c r="G36" s="30" t="s">
        <v>699</v>
      </c>
      <c r="H36" s="30" t="s">
        <v>699</v>
      </c>
      <c r="I36" s="30" t="s">
        <v>699</v>
      </c>
      <c r="J36" s="30" t="s">
        <v>699</v>
      </c>
      <c r="K36" s="30" t="s">
        <v>699</v>
      </c>
      <c r="L36" s="30" t="s">
        <v>699</v>
      </c>
      <c r="M36" s="30">
        <v>33292</v>
      </c>
      <c r="N36" s="30" t="s">
        <v>699</v>
      </c>
      <c r="O36" s="30" t="s">
        <v>699</v>
      </c>
      <c r="P36" s="30" t="s">
        <v>699</v>
      </c>
      <c r="Q36" s="30" t="s">
        <v>699</v>
      </c>
      <c r="R36" s="32" t="s">
        <v>66</v>
      </c>
      <c r="S36" s="29"/>
      <c r="T36" s="29"/>
      <c r="U36" s="29"/>
      <c r="V36" s="29"/>
      <c r="W36" s="29"/>
      <c r="X36" s="29"/>
      <c r="Y36" s="29"/>
    </row>
    <row r="37" spans="1:25" s="30" customFormat="1" ht="10.5" customHeight="1" x14ac:dyDescent="0.15">
      <c r="A37" s="242" t="s">
        <v>528</v>
      </c>
      <c r="B37" s="252">
        <v>10386008</v>
      </c>
      <c r="C37" s="253" t="s">
        <v>699</v>
      </c>
      <c r="D37" s="253" t="s">
        <v>699</v>
      </c>
      <c r="E37" s="253" t="s">
        <v>699</v>
      </c>
      <c r="F37" s="253" t="s">
        <v>699</v>
      </c>
      <c r="G37" s="253" t="s">
        <v>699</v>
      </c>
      <c r="H37" s="253" t="s">
        <v>699</v>
      </c>
      <c r="I37" s="253" t="s">
        <v>699</v>
      </c>
      <c r="J37" s="253" t="s">
        <v>699</v>
      </c>
      <c r="K37" s="253" t="s">
        <v>699</v>
      </c>
      <c r="L37" s="253" t="s">
        <v>699</v>
      </c>
      <c r="M37" s="253" t="s">
        <v>699</v>
      </c>
      <c r="N37" s="253" t="s">
        <v>699</v>
      </c>
      <c r="O37" s="253" t="s">
        <v>699</v>
      </c>
      <c r="P37" s="253" t="s">
        <v>699</v>
      </c>
      <c r="Q37" s="253" t="s">
        <v>699</v>
      </c>
      <c r="R37" s="254" t="s">
        <v>67</v>
      </c>
      <c r="S37" s="29"/>
      <c r="T37" s="29"/>
      <c r="U37" s="29"/>
      <c r="V37" s="29"/>
      <c r="W37" s="29"/>
      <c r="X37" s="29"/>
      <c r="Y37" s="29"/>
    </row>
    <row r="38" spans="1:25" ht="23.25" customHeight="1" x14ac:dyDescent="0.25">
      <c r="I38" s="34" t="s">
        <v>86</v>
      </c>
    </row>
    <row r="39" spans="1:25" s="17" customFormat="1" ht="11.25" customHeight="1" x14ac:dyDescent="0.15">
      <c r="A39" s="148"/>
      <c r="B39" s="255" t="s">
        <v>112</v>
      </c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  <c r="N39" s="148"/>
      <c r="O39" s="150"/>
      <c r="P39" s="151"/>
      <c r="Q39" s="151"/>
      <c r="R39" s="894" t="s">
        <v>72</v>
      </c>
      <c r="S39" s="16"/>
      <c r="T39" s="16"/>
      <c r="U39" s="16"/>
      <c r="V39" s="16"/>
      <c r="W39" s="16"/>
      <c r="X39" s="16"/>
      <c r="Y39" s="16"/>
    </row>
    <row r="40" spans="1:25" s="28" customFormat="1" ht="28.5" customHeight="1" x14ac:dyDescent="0.15">
      <c r="A40" s="24" t="s">
        <v>150</v>
      </c>
      <c r="B40" s="158" t="s">
        <v>402</v>
      </c>
      <c r="C40" s="153"/>
      <c r="D40" s="153"/>
      <c r="E40" s="154"/>
      <c r="F40" s="199" t="s">
        <v>117</v>
      </c>
      <c r="G40" s="153"/>
      <c r="H40" s="154"/>
      <c r="I40" s="199" t="s">
        <v>35</v>
      </c>
      <c r="J40" s="153"/>
      <c r="K40" s="153"/>
      <c r="L40" s="153"/>
      <c r="M40" s="153"/>
      <c r="N40" s="154"/>
      <c r="O40" s="14" t="s">
        <v>75</v>
      </c>
      <c r="P40" s="152" t="s">
        <v>725</v>
      </c>
      <c r="Q40" s="199" t="s">
        <v>355</v>
      </c>
      <c r="R40" s="895"/>
      <c r="S40" s="13"/>
      <c r="T40" s="13"/>
      <c r="U40" s="13"/>
      <c r="V40" s="13"/>
      <c r="W40" s="13"/>
      <c r="X40" s="13"/>
      <c r="Y40" s="13"/>
    </row>
    <row r="41" spans="1:25" s="28" customFormat="1" ht="28.5" customHeight="1" x14ac:dyDescent="0.15">
      <c r="A41" s="24"/>
      <c r="B41" s="152" t="s">
        <v>118</v>
      </c>
      <c r="C41" s="152" t="s">
        <v>870</v>
      </c>
      <c r="D41" s="152" t="s">
        <v>871</v>
      </c>
      <c r="E41" s="152" t="s">
        <v>693</v>
      </c>
      <c r="F41" s="14" t="s">
        <v>17</v>
      </c>
      <c r="G41" s="152" t="s">
        <v>47</v>
      </c>
      <c r="H41" s="152" t="s">
        <v>119</v>
      </c>
      <c r="I41" s="14" t="s">
        <v>18</v>
      </c>
      <c r="J41" s="152" t="s">
        <v>36</v>
      </c>
      <c r="K41" s="152" t="s">
        <v>37</v>
      </c>
      <c r="L41" s="152" t="s">
        <v>532</v>
      </c>
      <c r="M41" s="152" t="s">
        <v>872</v>
      </c>
      <c r="N41" s="152" t="s">
        <v>154</v>
      </c>
      <c r="O41" s="14" t="s">
        <v>38</v>
      </c>
      <c r="P41" s="152" t="s">
        <v>39</v>
      </c>
      <c r="Q41" s="199" t="s">
        <v>727</v>
      </c>
      <c r="R41" s="895"/>
      <c r="S41" s="13"/>
      <c r="T41" s="13"/>
      <c r="U41" s="13"/>
      <c r="V41" s="13"/>
      <c r="W41" s="13"/>
      <c r="X41" s="13"/>
      <c r="Y41" s="13"/>
    </row>
    <row r="42" spans="1:25" s="28" customFormat="1" ht="12" customHeight="1" x14ac:dyDescent="0.15">
      <c r="A42" s="256"/>
      <c r="B42" s="15" t="str">
        <f>UPPER("BERTAM")</f>
        <v>BERTAM</v>
      </c>
      <c r="C42" s="15" t="str">
        <f>UPPER("BLEND-FO")</f>
        <v>BLEND-FO</v>
      </c>
      <c r="D42" s="15" t="str">
        <f>UPPER("MIRI-L")</f>
        <v>MIRI-L</v>
      </c>
      <c r="E42" s="15" t="str">
        <f>UPPER("KIKEH")</f>
        <v>KIKEH</v>
      </c>
      <c r="F42" s="15"/>
      <c r="G42" s="15" t="str">
        <f>UPPER("L-SERIA")</f>
        <v>L-SERIA</v>
      </c>
      <c r="H42" s="15" t="str">
        <f>UPPER("CHAMPION")</f>
        <v>CHAMPION</v>
      </c>
      <c r="I42" s="15"/>
      <c r="J42" s="15" t="str">
        <f>UPPER("DURI")</f>
        <v>DURI</v>
      </c>
      <c r="K42" s="15" t="str">
        <f>UPPER("SUMATR-L")</f>
        <v>SUMATR-L</v>
      </c>
      <c r="L42" s="15" t="str">
        <f>UPPER("LALANG")</f>
        <v>LALANG</v>
      </c>
      <c r="M42" s="15" t="str">
        <f>UPPER("TANGUH-C")</f>
        <v>TANGUH-C</v>
      </c>
      <c r="N42" s="15" t="str">
        <f>UPPER("KETAPANG")</f>
        <v>KETAPANG</v>
      </c>
      <c r="O42" s="15"/>
      <c r="P42" s="15" t="str">
        <f>UPPER("BASRAH-L")</f>
        <v>BASRAH-L</v>
      </c>
      <c r="Q42" s="251" t="str">
        <f>UPPER("BANOC-AM")</f>
        <v>BANOC-AM</v>
      </c>
      <c r="R42" s="896"/>
      <c r="S42" s="13"/>
      <c r="T42" s="13"/>
      <c r="U42" s="13"/>
      <c r="V42" s="13"/>
      <c r="W42" s="13"/>
      <c r="X42" s="13"/>
      <c r="Y42" s="13"/>
    </row>
    <row r="43" spans="1:25" s="30" customFormat="1" ht="10.5" customHeight="1" x14ac:dyDescent="0.15">
      <c r="A43" s="233" t="s">
        <v>855</v>
      </c>
      <c r="B43" s="155">
        <v>47366</v>
      </c>
      <c r="C43" s="156">
        <v>16085</v>
      </c>
      <c r="D43" s="156" t="s">
        <v>699</v>
      </c>
      <c r="E43" s="156" t="s">
        <v>699</v>
      </c>
      <c r="F43" s="156">
        <v>182256</v>
      </c>
      <c r="G43" s="156" t="s">
        <v>699</v>
      </c>
      <c r="H43" s="156">
        <v>182256</v>
      </c>
      <c r="I43" s="156">
        <v>173572</v>
      </c>
      <c r="J43" s="156">
        <v>36406</v>
      </c>
      <c r="K43" s="156">
        <v>41650</v>
      </c>
      <c r="L43" s="156">
        <v>63956</v>
      </c>
      <c r="M43" s="156" t="s">
        <v>699</v>
      </c>
      <c r="N43" s="156">
        <v>31560</v>
      </c>
      <c r="O43" s="156">
        <v>134068585</v>
      </c>
      <c r="P43" s="156">
        <v>157960</v>
      </c>
      <c r="Q43" s="156">
        <v>2050509</v>
      </c>
      <c r="R43" s="157" t="s">
        <v>512</v>
      </c>
      <c r="S43" s="29"/>
      <c r="T43" s="29"/>
      <c r="U43" s="29"/>
      <c r="V43" s="29"/>
      <c r="W43" s="29"/>
      <c r="X43" s="29"/>
      <c r="Y43" s="29"/>
    </row>
    <row r="44" spans="1:25" s="30" customFormat="1" ht="10.5" customHeight="1" x14ac:dyDescent="0.15">
      <c r="A44" s="237" t="s">
        <v>628</v>
      </c>
      <c r="B44" s="30" t="s">
        <v>699</v>
      </c>
      <c r="C44" s="30" t="s">
        <v>699</v>
      </c>
      <c r="D44" s="30" t="s">
        <v>699</v>
      </c>
      <c r="E44" s="30" t="s">
        <v>699</v>
      </c>
      <c r="F44" s="30">
        <v>187647</v>
      </c>
      <c r="G44" s="30">
        <v>45942</v>
      </c>
      <c r="H44" s="30">
        <v>141705</v>
      </c>
      <c r="I44" s="30">
        <v>58732</v>
      </c>
      <c r="J44" s="30" t="s">
        <v>699</v>
      </c>
      <c r="K44" s="30" t="s">
        <v>699</v>
      </c>
      <c r="L44" s="30">
        <v>58732</v>
      </c>
      <c r="M44" s="30" t="s">
        <v>699</v>
      </c>
      <c r="N44" s="30" t="s">
        <v>699</v>
      </c>
      <c r="O44" s="30">
        <v>149271694</v>
      </c>
      <c r="P44" s="30" t="s">
        <v>699</v>
      </c>
      <c r="Q44" s="30">
        <v>2028574</v>
      </c>
      <c r="R44" s="32" t="s">
        <v>629</v>
      </c>
      <c r="S44" s="29"/>
      <c r="T44" s="29"/>
      <c r="U44" s="29"/>
      <c r="V44" s="29"/>
      <c r="W44" s="29"/>
      <c r="X44" s="29"/>
      <c r="Y44" s="29"/>
    </row>
    <row r="45" spans="1:25" s="30" customFormat="1" ht="10.5" customHeight="1" x14ac:dyDescent="0.15">
      <c r="A45" s="237" t="s">
        <v>856</v>
      </c>
      <c r="B45" s="30" t="s">
        <v>699</v>
      </c>
      <c r="C45" s="30" t="s">
        <v>699</v>
      </c>
      <c r="D45" s="30" t="s">
        <v>699</v>
      </c>
      <c r="E45" s="30">
        <v>49784</v>
      </c>
      <c r="F45" s="30">
        <v>236405</v>
      </c>
      <c r="G45" s="30">
        <v>45743</v>
      </c>
      <c r="H45" s="30">
        <v>190662</v>
      </c>
      <c r="I45" s="30">
        <v>289831</v>
      </c>
      <c r="J45" s="30" t="s">
        <v>699</v>
      </c>
      <c r="K45" s="30" t="s">
        <v>699</v>
      </c>
      <c r="L45" s="30">
        <v>188613</v>
      </c>
      <c r="M45" s="30" t="s">
        <v>699</v>
      </c>
      <c r="N45" s="30">
        <v>101218</v>
      </c>
      <c r="O45" s="30">
        <v>140477368</v>
      </c>
      <c r="P45" s="30" t="s">
        <v>699</v>
      </c>
      <c r="Q45" s="30">
        <v>546392</v>
      </c>
      <c r="R45" s="32" t="s">
        <v>692</v>
      </c>
      <c r="S45" s="29"/>
      <c r="T45" s="29"/>
      <c r="U45" s="29"/>
      <c r="V45" s="29"/>
      <c r="W45" s="29"/>
      <c r="X45" s="29"/>
      <c r="Y45" s="29"/>
    </row>
    <row r="46" spans="1:25" s="30" customFormat="1" ht="10.5" customHeight="1" x14ac:dyDescent="0.15">
      <c r="A46" s="237" t="s">
        <v>857</v>
      </c>
      <c r="B46" s="30" t="s">
        <v>699</v>
      </c>
      <c r="C46" s="30" t="s">
        <v>699</v>
      </c>
      <c r="D46" s="30" t="s">
        <v>699</v>
      </c>
      <c r="E46" s="30" t="s">
        <v>699</v>
      </c>
      <c r="F46" s="30">
        <v>219769</v>
      </c>
      <c r="G46" s="30">
        <v>25192</v>
      </c>
      <c r="H46" s="30">
        <v>194577</v>
      </c>
      <c r="I46" s="30">
        <v>198805</v>
      </c>
      <c r="J46" s="30" t="s">
        <v>699</v>
      </c>
      <c r="K46" s="30" t="s">
        <v>699</v>
      </c>
      <c r="L46" s="30">
        <v>25660</v>
      </c>
      <c r="M46" s="30" t="s">
        <v>699</v>
      </c>
      <c r="N46" s="30">
        <v>173145</v>
      </c>
      <c r="O46" s="30">
        <v>128867510</v>
      </c>
      <c r="P46" s="30" t="s">
        <v>699</v>
      </c>
      <c r="Q46" s="30">
        <v>75389</v>
      </c>
      <c r="R46" s="32" t="s">
        <v>718</v>
      </c>
      <c r="S46" s="29"/>
      <c r="T46" s="29"/>
      <c r="U46" s="29"/>
      <c r="V46" s="29"/>
      <c r="W46" s="29"/>
      <c r="X46" s="29"/>
      <c r="Y46" s="29"/>
    </row>
    <row r="47" spans="1:25" s="30" customFormat="1" ht="10.5" customHeight="1" x14ac:dyDescent="0.15">
      <c r="A47" s="237" t="s">
        <v>858</v>
      </c>
      <c r="B47" s="30" t="s">
        <v>699</v>
      </c>
      <c r="C47" s="30" t="s">
        <v>699</v>
      </c>
      <c r="D47" s="30" t="s">
        <v>699</v>
      </c>
      <c r="E47" s="30" t="s">
        <v>699</v>
      </c>
      <c r="F47" s="30">
        <v>236539</v>
      </c>
      <c r="G47" s="30" t="s">
        <v>699</v>
      </c>
      <c r="H47" s="30">
        <v>236539</v>
      </c>
      <c r="I47" s="30">
        <v>24530</v>
      </c>
      <c r="J47" s="30" t="s">
        <v>699</v>
      </c>
      <c r="K47" s="30" t="s">
        <v>699</v>
      </c>
      <c r="L47" s="30" t="s">
        <v>699</v>
      </c>
      <c r="M47" s="30">
        <v>24530</v>
      </c>
      <c r="N47" s="30" t="s">
        <v>699</v>
      </c>
      <c r="O47" s="30">
        <v>130676588</v>
      </c>
      <c r="P47" s="30" t="s">
        <v>699</v>
      </c>
      <c r="Q47" s="30" t="s">
        <v>699</v>
      </c>
      <c r="R47" s="32" t="s">
        <v>859</v>
      </c>
      <c r="S47" s="29"/>
      <c r="T47" s="29"/>
      <c r="U47" s="29"/>
      <c r="V47" s="29"/>
      <c r="W47" s="29"/>
      <c r="X47" s="29"/>
      <c r="Y47" s="29"/>
    </row>
    <row r="48" spans="1:25" s="30" customFormat="1" ht="10.5" customHeight="1" x14ac:dyDescent="0.15">
      <c r="A48" s="240"/>
      <c r="R48" s="32"/>
      <c r="S48" s="29"/>
      <c r="T48" s="29"/>
      <c r="U48" s="29"/>
      <c r="V48" s="29"/>
      <c r="W48" s="29"/>
      <c r="X48" s="29"/>
      <c r="Y48" s="29"/>
    </row>
    <row r="49" spans="1:25" s="30" customFormat="1" ht="10.5" customHeight="1" x14ac:dyDescent="0.15">
      <c r="A49" s="237" t="s">
        <v>860</v>
      </c>
      <c r="B49" s="30" t="s">
        <v>699</v>
      </c>
      <c r="C49" s="30" t="s">
        <v>699</v>
      </c>
      <c r="D49" s="30" t="s">
        <v>699</v>
      </c>
      <c r="E49" s="30" t="s">
        <v>699</v>
      </c>
      <c r="F49" s="30">
        <v>169943</v>
      </c>
      <c r="G49" s="30">
        <v>25192</v>
      </c>
      <c r="H49" s="30">
        <v>144751</v>
      </c>
      <c r="I49" s="30">
        <v>173145</v>
      </c>
      <c r="J49" s="30" t="s">
        <v>699</v>
      </c>
      <c r="K49" s="30" t="s">
        <v>699</v>
      </c>
      <c r="L49" s="30" t="s">
        <v>699</v>
      </c>
      <c r="M49" s="30" t="s">
        <v>699</v>
      </c>
      <c r="N49" s="30">
        <v>173145</v>
      </c>
      <c r="O49" s="30">
        <v>130733602</v>
      </c>
      <c r="P49" s="30" t="s">
        <v>699</v>
      </c>
      <c r="Q49" s="30" t="s">
        <v>699</v>
      </c>
      <c r="R49" s="32" t="s">
        <v>719</v>
      </c>
      <c r="S49" s="29"/>
      <c r="T49" s="29"/>
      <c r="U49" s="29"/>
      <c r="V49" s="29"/>
      <c r="W49" s="29"/>
      <c r="X49" s="29"/>
      <c r="Y49" s="29"/>
    </row>
    <row r="50" spans="1:25" s="30" customFormat="1" ht="10.5" customHeight="1" x14ac:dyDescent="0.15">
      <c r="A50" s="237" t="s">
        <v>861</v>
      </c>
      <c r="B50" s="30" t="s">
        <v>699</v>
      </c>
      <c r="C50" s="30" t="s">
        <v>699</v>
      </c>
      <c r="D50" s="30">
        <v>33292</v>
      </c>
      <c r="E50" s="30" t="s">
        <v>699</v>
      </c>
      <c r="F50" s="30">
        <v>284370</v>
      </c>
      <c r="G50" s="30" t="s">
        <v>699</v>
      </c>
      <c r="H50" s="30">
        <v>284370</v>
      </c>
      <c r="I50" s="30">
        <v>24530</v>
      </c>
      <c r="J50" s="30" t="s">
        <v>699</v>
      </c>
      <c r="K50" s="30" t="s">
        <v>699</v>
      </c>
      <c r="L50" s="30" t="s">
        <v>699</v>
      </c>
      <c r="M50" s="30">
        <v>24530</v>
      </c>
      <c r="N50" s="30" t="s">
        <v>699</v>
      </c>
      <c r="O50" s="30">
        <v>128195056</v>
      </c>
      <c r="P50" s="30" t="s">
        <v>699</v>
      </c>
      <c r="Q50" s="30" t="s">
        <v>699</v>
      </c>
      <c r="R50" s="32" t="s">
        <v>862</v>
      </c>
      <c r="S50" s="29"/>
      <c r="T50" s="29"/>
      <c r="U50" s="29"/>
      <c r="V50" s="29"/>
      <c r="W50" s="29"/>
      <c r="X50" s="29"/>
      <c r="Y50" s="29"/>
    </row>
    <row r="51" spans="1:25" s="30" customFormat="1" ht="10.5" customHeight="1" x14ac:dyDescent="0.15">
      <c r="A51" s="240"/>
      <c r="R51" s="32"/>
      <c r="S51" s="29"/>
      <c r="T51" s="29"/>
      <c r="U51" s="29"/>
      <c r="V51" s="29"/>
      <c r="W51" s="29"/>
      <c r="X51" s="29"/>
      <c r="Y51" s="29"/>
    </row>
    <row r="52" spans="1:25" s="30" customFormat="1" ht="10.5" customHeight="1" x14ac:dyDescent="0.15">
      <c r="A52" s="237" t="s">
        <v>863</v>
      </c>
      <c r="B52" s="30" t="s">
        <v>699</v>
      </c>
      <c r="C52" s="30" t="s">
        <v>699</v>
      </c>
      <c r="D52" s="30" t="s">
        <v>699</v>
      </c>
      <c r="E52" s="30" t="s">
        <v>699</v>
      </c>
      <c r="F52" s="30" t="s">
        <v>699</v>
      </c>
      <c r="G52" s="30" t="s">
        <v>699</v>
      </c>
      <c r="H52" s="30" t="s">
        <v>699</v>
      </c>
      <c r="I52" s="30" t="s">
        <v>699</v>
      </c>
      <c r="J52" s="30" t="s">
        <v>699</v>
      </c>
      <c r="K52" s="30" t="s">
        <v>699</v>
      </c>
      <c r="L52" s="30" t="s">
        <v>699</v>
      </c>
      <c r="M52" s="30" t="s">
        <v>699</v>
      </c>
      <c r="N52" s="30" t="s">
        <v>699</v>
      </c>
      <c r="O52" s="30">
        <v>35068222</v>
      </c>
      <c r="P52" s="30" t="s">
        <v>699</v>
      </c>
      <c r="Q52" s="30" t="s">
        <v>699</v>
      </c>
      <c r="R52" s="32" t="s">
        <v>720</v>
      </c>
      <c r="S52" s="29"/>
      <c r="T52" s="29"/>
      <c r="U52" s="29"/>
      <c r="V52" s="29"/>
      <c r="W52" s="29"/>
      <c r="X52" s="29"/>
      <c r="Y52" s="29"/>
    </row>
    <row r="53" spans="1:25" s="30" customFormat="1" ht="10.5" customHeight="1" x14ac:dyDescent="0.15">
      <c r="A53" s="237" t="s">
        <v>513</v>
      </c>
      <c r="B53" s="30" t="s">
        <v>699</v>
      </c>
      <c r="C53" s="30" t="s">
        <v>699</v>
      </c>
      <c r="D53" s="30" t="s">
        <v>699</v>
      </c>
      <c r="E53" s="30" t="s">
        <v>699</v>
      </c>
      <c r="F53" s="30">
        <v>95430</v>
      </c>
      <c r="G53" s="30" t="s">
        <v>699</v>
      </c>
      <c r="H53" s="30">
        <v>95430</v>
      </c>
      <c r="I53" s="30" t="s">
        <v>699</v>
      </c>
      <c r="J53" s="30" t="s">
        <v>699</v>
      </c>
      <c r="K53" s="30" t="s">
        <v>699</v>
      </c>
      <c r="L53" s="30" t="s">
        <v>699</v>
      </c>
      <c r="M53" s="30" t="s">
        <v>699</v>
      </c>
      <c r="N53" s="30" t="s">
        <v>699</v>
      </c>
      <c r="O53" s="30">
        <v>31098513</v>
      </c>
      <c r="P53" s="30" t="s">
        <v>699</v>
      </c>
      <c r="Q53" s="30" t="s">
        <v>699</v>
      </c>
      <c r="R53" s="32" t="s">
        <v>78</v>
      </c>
      <c r="S53" s="29"/>
      <c r="T53" s="29"/>
      <c r="U53" s="29"/>
      <c r="V53" s="29"/>
      <c r="W53" s="29"/>
      <c r="X53" s="29"/>
      <c r="Y53" s="29"/>
    </row>
    <row r="54" spans="1:25" s="30" customFormat="1" ht="10.5" customHeight="1" x14ac:dyDescent="0.15">
      <c r="A54" s="237" t="s">
        <v>514</v>
      </c>
      <c r="B54" s="30" t="s">
        <v>699</v>
      </c>
      <c r="C54" s="30" t="s">
        <v>699</v>
      </c>
      <c r="D54" s="30" t="s">
        <v>699</v>
      </c>
      <c r="E54" s="30" t="s">
        <v>699</v>
      </c>
      <c r="F54" s="30">
        <v>95182</v>
      </c>
      <c r="G54" s="30" t="s">
        <v>699</v>
      </c>
      <c r="H54" s="30">
        <v>95182</v>
      </c>
      <c r="I54" s="30" t="s">
        <v>699</v>
      </c>
      <c r="J54" s="30" t="s">
        <v>699</v>
      </c>
      <c r="K54" s="30" t="s">
        <v>699</v>
      </c>
      <c r="L54" s="30" t="s">
        <v>699</v>
      </c>
      <c r="M54" s="30" t="s">
        <v>699</v>
      </c>
      <c r="N54" s="30" t="s">
        <v>699</v>
      </c>
      <c r="O54" s="30">
        <v>29890400</v>
      </c>
      <c r="P54" s="30" t="s">
        <v>699</v>
      </c>
      <c r="Q54" s="30" t="s">
        <v>699</v>
      </c>
      <c r="R54" s="32" t="s">
        <v>79</v>
      </c>
      <c r="S54" s="29"/>
      <c r="T54" s="29"/>
      <c r="U54" s="29"/>
      <c r="V54" s="29"/>
      <c r="W54" s="29"/>
      <c r="X54" s="29"/>
      <c r="Y54" s="29"/>
    </row>
    <row r="55" spans="1:25" s="30" customFormat="1" ht="10.5" customHeight="1" x14ac:dyDescent="0.15">
      <c r="A55" s="237" t="s">
        <v>515</v>
      </c>
      <c r="B55" s="30" t="s">
        <v>699</v>
      </c>
      <c r="C55" s="30" t="s">
        <v>699</v>
      </c>
      <c r="D55" s="30" t="s">
        <v>699</v>
      </c>
      <c r="E55" s="30" t="s">
        <v>699</v>
      </c>
      <c r="F55" s="30">
        <v>45927</v>
      </c>
      <c r="G55" s="30" t="s">
        <v>699</v>
      </c>
      <c r="H55" s="30">
        <v>45927</v>
      </c>
      <c r="I55" s="30">
        <v>24530</v>
      </c>
      <c r="J55" s="30" t="s">
        <v>699</v>
      </c>
      <c r="K55" s="30" t="s">
        <v>699</v>
      </c>
      <c r="L55" s="30" t="s">
        <v>699</v>
      </c>
      <c r="M55" s="30">
        <v>24530</v>
      </c>
      <c r="N55" s="30" t="s">
        <v>699</v>
      </c>
      <c r="O55" s="30">
        <v>34619453</v>
      </c>
      <c r="P55" s="30" t="s">
        <v>699</v>
      </c>
      <c r="Q55" s="30" t="s">
        <v>699</v>
      </c>
      <c r="R55" s="32" t="s">
        <v>80</v>
      </c>
      <c r="S55" s="29"/>
      <c r="T55" s="29"/>
      <c r="U55" s="29"/>
      <c r="V55" s="29"/>
      <c r="W55" s="29"/>
      <c r="X55" s="29"/>
      <c r="Y55" s="29"/>
    </row>
    <row r="56" spans="1:25" s="30" customFormat="1" ht="10.5" customHeight="1" x14ac:dyDescent="0.15">
      <c r="A56" s="237" t="s">
        <v>864</v>
      </c>
      <c r="B56" s="30" t="s">
        <v>699</v>
      </c>
      <c r="C56" s="30" t="s">
        <v>699</v>
      </c>
      <c r="D56" s="30">
        <v>33292</v>
      </c>
      <c r="E56" s="30" t="s">
        <v>699</v>
      </c>
      <c r="F56" s="30">
        <v>47831</v>
      </c>
      <c r="G56" s="30" t="s">
        <v>699</v>
      </c>
      <c r="H56" s="30">
        <v>47831</v>
      </c>
      <c r="I56" s="30" t="s">
        <v>699</v>
      </c>
      <c r="J56" s="30" t="s">
        <v>699</v>
      </c>
      <c r="K56" s="30" t="s">
        <v>699</v>
      </c>
      <c r="L56" s="30" t="s">
        <v>699</v>
      </c>
      <c r="M56" s="30" t="s">
        <v>699</v>
      </c>
      <c r="N56" s="30" t="s">
        <v>699</v>
      </c>
      <c r="O56" s="30">
        <v>32586690</v>
      </c>
      <c r="P56" s="30" t="s">
        <v>699</v>
      </c>
      <c r="Q56" s="30" t="s">
        <v>699</v>
      </c>
      <c r="R56" s="32" t="s">
        <v>865</v>
      </c>
      <c r="S56" s="29"/>
      <c r="T56" s="29"/>
      <c r="U56" s="29"/>
      <c r="V56" s="29"/>
      <c r="W56" s="29"/>
      <c r="X56" s="29"/>
      <c r="Y56" s="29"/>
    </row>
    <row r="57" spans="1:25" s="30" customFormat="1" ht="10.5" customHeight="1" x14ac:dyDescent="0.15">
      <c r="A57" s="240"/>
      <c r="R57" s="32"/>
      <c r="S57" s="29"/>
      <c r="T57" s="29"/>
      <c r="U57" s="29"/>
      <c r="V57" s="29"/>
      <c r="W57" s="29"/>
      <c r="X57" s="29"/>
      <c r="Y57" s="29"/>
    </row>
    <row r="58" spans="1:25" s="30" customFormat="1" ht="10.5" customHeight="1" x14ac:dyDescent="0.15">
      <c r="A58" s="237" t="s">
        <v>866</v>
      </c>
      <c r="B58" s="30" t="s">
        <v>699</v>
      </c>
      <c r="C58" s="30" t="s">
        <v>699</v>
      </c>
      <c r="D58" s="30" t="s">
        <v>699</v>
      </c>
      <c r="E58" s="30" t="s">
        <v>699</v>
      </c>
      <c r="F58" s="30" t="s">
        <v>699</v>
      </c>
      <c r="G58" s="30" t="s">
        <v>699</v>
      </c>
      <c r="H58" s="30" t="s">
        <v>699</v>
      </c>
      <c r="I58" s="30" t="s">
        <v>699</v>
      </c>
      <c r="J58" s="30" t="s">
        <v>699</v>
      </c>
      <c r="K58" s="30" t="s">
        <v>699</v>
      </c>
      <c r="L58" s="30" t="s">
        <v>699</v>
      </c>
      <c r="M58" s="30" t="s">
        <v>699</v>
      </c>
      <c r="N58" s="30" t="s">
        <v>699</v>
      </c>
      <c r="O58" s="30">
        <v>12604335</v>
      </c>
      <c r="P58" s="30" t="s">
        <v>699</v>
      </c>
      <c r="Q58" s="30" t="s">
        <v>699</v>
      </c>
      <c r="R58" s="32" t="s">
        <v>721</v>
      </c>
      <c r="S58" s="29"/>
      <c r="T58" s="29"/>
      <c r="U58" s="29"/>
      <c r="V58" s="29"/>
      <c r="W58" s="29"/>
      <c r="X58" s="29"/>
      <c r="Y58" s="29"/>
    </row>
    <row r="59" spans="1:25" s="30" customFormat="1" ht="10.5" customHeight="1" x14ac:dyDescent="0.15">
      <c r="A59" s="237" t="s">
        <v>516</v>
      </c>
      <c r="B59" s="30" t="s">
        <v>699</v>
      </c>
      <c r="C59" s="30" t="s">
        <v>699</v>
      </c>
      <c r="D59" s="30" t="s">
        <v>699</v>
      </c>
      <c r="E59" s="30" t="s">
        <v>699</v>
      </c>
      <c r="F59" s="30" t="s">
        <v>699</v>
      </c>
      <c r="G59" s="30" t="s">
        <v>699</v>
      </c>
      <c r="H59" s="30" t="s">
        <v>699</v>
      </c>
      <c r="I59" s="30" t="s">
        <v>699</v>
      </c>
      <c r="J59" s="30" t="s">
        <v>699</v>
      </c>
      <c r="K59" s="30" t="s">
        <v>699</v>
      </c>
      <c r="L59" s="30" t="s">
        <v>699</v>
      </c>
      <c r="M59" s="30" t="s">
        <v>699</v>
      </c>
      <c r="N59" s="30" t="s">
        <v>699</v>
      </c>
      <c r="O59" s="30">
        <v>10410382</v>
      </c>
      <c r="P59" s="30" t="s">
        <v>699</v>
      </c>
      <c r="Q59" s="30" t="s">
        <v>699</v>
      </c>
      <c r="R59" s="32" t="s">
        <v>66</v>
      </c>
      <c r="S59" s="29"/>
      <c r="T59" s="29"/>
      <c r="U59" s="29"/>
      <c r="V59" s="29"/>
      <c r="W59" s="29"/>
      <c r="X59" s="29"/>
      <c r="Y59" s="29"/>
    </row>
    <row r="60" spans="1:25" s="30" customFormat="1" ht="10.5" customHeight="1" x14ac:dyDescent="0.15">
      <c r="A60" s="237" t="s">
        <v>517</v>
      </c>
      <c r="B60" s="30" t="s">
        <v>699</v>
      </c>
      <c r="C60" s="30" t="s">
        <v>699</v>
      </c>
      <c r="D60" s="30" t="s">
        <v>699</v>
      </c>
      <c r="E60" s="30" t="s">
        <v>699</v>
      </c>
      <c r="F60" s="30" t="s">
        <v>699</v>
      </c>
      <c r="G60" s="30" t="s">
        <v>699</v>
      </c>
      <c r="H60" s="30" t="s">
        <v>699</v>
      </c>
      <c r="I60" s="30" t="s">
        <v>699</v>
      </c>
      <c r="J60" s="30" t="s">
        <v>699</v>
      </c>
      <c r="K60" s="30" t="s">
        <v>699</v>
      </c>
      <c r="L60" s="30" t="s">
        <v>699</v>
      </c>
      <c r="M60" s="30" t="s">
        <v>699</v>
      </c>
      <c r="N60" s="30" t="s">
        <v>699</v>
      </c>
      <c r="O60" s="30">
        <v>12053505</v>
      </c>
      <c r="P60" s="30" t="s">
        <v>699</v>
      </c>
      <c r="Q60" s="30" t="s">
        <v>699</v>
      </c>
      <c r="R60" s="32" t="s">
        <v>67</v>
      </c>
      <c r="S60" s="29"/>
      <c r="T60" s="29"/>
      <c r="U60" s="29"/>
      <c r="V60" s="29"/>
      <c r="W60" s="29"/>
      <c r="X60" s="29"/>
      <c r="Y60" s="29"/>
    </row>
    <row r="61" spans="1:25" s="30" customFormat="1" ht="10.5" customHeight="1" x14ac:dyDescent="0.15">
      <c r="A61" s="237" t="s">
        <v>518</v>
      </c>
      <c r="B61" s="30" t="s">
        <v>699</v>
      </c>
      <c r="C61" s="30" t="s">
        <v>699</v>
      </c>
      <c r="D61" s="30" t="s">
        <v>699</v>
      </c>
      <c r="E61" s="30" t="s">
        <v>699</v>
      </c>
      <c r="F61" s="30">
        <v>47616</v>
      </c>
      <c r="G61" s="30" t="s">
        <v>699</v>
      </c>
      <c r="H61" s="30">
        <v>47616</v>
      </c>
      <c r="I61" s="30" t="s">
        <v>699</v>
      </c>
      <c r="J61" s="30" t="s">
        <v>699</v>
      </c>
      <c r="K61" s="30" t="s">
        <v>699</v>
      </c>
      <c r="L61" s="30" t="s">
        <v>699</v>
      </c>
      <c r="M61" s="30" t="s">
        <v>699</v>
      </c>
      <c r="N61" s="30" t="s">
        <v>699</v>
      </c>
      <c r="O61" s="30">
        <v>11126562</v>
      </c>
      <c r="P61" s="30" t="s">
        <v>699</v>
      </c>
      <c r="Q61" s="30" t="s">
        <v>699</v>
      </c>
      <c r="R61" s="32" t="s">
        <v>68</v>
      </c>
      <c r="S61" s="29"/>
      <c r="T61" s="29"/>
      <c r="U61" s="29"/>
      <c r="V61" s="29"/>
      <c r="W61" s="29"/>
      <c r="X61" s="29"/>
      <c r="Y61" s="29"/>
    </row>
    <row r="62" spans="1:25" s="30" customFormat="1" ht="10.5" customHeight="1" x14ac:dyDescent="0.15">
      <c r="A62" s="237" t="s">
        <v>519</v>
      </c>
      <c r="B62" s="30" t="s">
        <v>699</v>
      </c>
      <c r="C62" s="30" t="s">
        <v>699</v>
      </c>
      <c r="D62" s="30" t="s">
        <v>699</v>
      </c>
      <c r="E62" s="30" t="s">
        <v>699</v>
      </c>
      <c r="F62" s="30">
        <v>47814</v>
      </c>
      <c r="G62" s="30" t="s">
        <v>699</v>
      </c>
      <c r="H62" s="30">
        <v>47814</v>
      </c>
      <c r="I62" s="30" t="s">
        <v>699</v>
      </c>
      <c r="J62" s="30" t="s">
        <v>699</v>
      </c>
      <c r="K62" s="30" t="s">
        <v>699</v>
      </c>
      <c r="L62" s="30" t="s">
        <v>699</v>
      </c>
      <c r="M62" s="30" t="s">
        <v>699</v>
      </c>
      <c r="N62" s="30" t="s">
        <v>699</v>
      </c>
      <c r="O62" s="30">
        <v>10718019</v>
      </c>
      <c r="P62" s="30" t="s">
        <v>699</v>
      </c>
      <c r="Q62" s="30" t="s">
        <v>699</v>
      </c>
      <c r="R62" s="33" t="s">
        <v>81</v>
      </c>
      <c r="S62" s="29"/>
      <c r="T62" s="29"/>
      <c r="U62" s="29"/>
      <c r="V62" s="29"/>
      <c r="W62" s="29"/>
      <c r="X62" s="29"/>
      <c r="Y62" s="29"/>
    </row>
    <row r="63" spans="1:25" s="30" customFormat="1" ht="10.5" customHeight="1" x14ac:dyDescent="0.15">
      <c r="A63" s="237" t="s">
        <v>520</v>
      </c>
      <c r="B63" s="30" t="s">
        <v>699</v>
      </c>
      <c r="C63" s="30" t="s">
        <v>699</v>
      </c>
      <c r="D63" s="30" t="s">
        <v>699</v>
      </c>
      <c r="E63" s="30" t="s">
        <v>699</v>
      </c>
      <c r="F63" s="30" t="s">
        <v>699</v>
      </c>
      <c r="G63" s="30" t="s">
        <v>699</v>
      </c>
      <c r="H63" s="30" t="s">
        <v>699</v>
      </c>
      <c r="I63" s="30" t="s">
        <v>699</v>
      </c>
      <c r="J63" s="30" t="s">
        <v>699</v>
      </c>
      <c r="K63" s="30" t="s">
        <v>699</v>
      </c>
      <c r="L63" s="30" t="s">
        <v>699</v>
      </c>
      <c r="M63" s="30" t="s">
        <v>699</v>
      </c>
      <c r="N63" s="30" t="s">
        <v>699</v>
      </c>
      <c r="O63" s="30">
        <v>9253932</v>
      </c>
      <c r="P63" s="30" t="s">
        <v>699</v>
      </c>
      <c r="Q63" s="30" t="s">
        <v>699</v>
      </c>
      <c r="R63" s="32" t="s">
        <v>82</v>
      </c>
      <c r="S63" s="29"/>
      <c r="T63" s="29"/>
      <c r="U63" s="29"/>
      <c r="V63" s="29"/>
      <c r="W63" s="29"/>
      <c r="X63" s="29"/>
      <c r="Y63" s="29"/>
    </row>
    <row r="64" spans="1:25" s="30" customFormat="1" ht="10.5" customHeight="1" x14ac:dyDescent="0.15">
      <c r="A64" s="237" t="s">
        <v>521</v>
      </c>
      <c r="B64" s="30" t="s">
        <v>699</v>
      </c>
      <c r="C64" s="30" t="s">
        <v>699</v>
      </c>
      <c r="D64" s="30" t="s">
        <v>699</v>
      </c>
      <c r="E64" s="30" t="s">
        <v>699</v>
      </c>
      <c r="F64" s="30">
        <v>47544</v>
      </c>
      <c r="G64" s="30" t="s">
        <v>699</v>
      </c>
      <c r="H64" s="30">
        <v>47544</v>
      </c>
      <c r="I64" s="30" t="s">
        <v>699</v>
      </c>
      <c r="J64" s="30" t="s">
        <v>699</v>
      </c>
      <c r="K64" s="30" t="s">
        <v>699</v>
      </c>
      <c r="L64" s="30" t="s">
        <v>699</v>
      </c>
      <c r="M64" s="30" t="s">
        <v>699</v>
      </c>
      <c r="N64" s="30" t="s">
        <v>699</v>
      </c>
      <c r="O64" s="30">
        <v>8774259</v>
      </c>
      <c r="P64" s="30" t="s">
        <v>699</v>
      </c>
      <c r="Q64" s="30" t="s">
        <v>699</v>
      </c>
      <c r="R64" s="32" t="s">
        <v>83</v>
      </c>
      <c r="S64" s="29"/>
      <c r="T64" s="29"/>
      <c r="U64" s="29"/>
      <c r="V64" s="29"/>
      <c r="W64" s="29"/>
      <c r="X64" s="29"/>
      <c r="Y64" s="29"/>
    </row>
    <row r="65" spans="1:25" s="30" customFormat="1" ht="10.5" customHeight="1" x14ac:dyDescent="0.15">
      <c r="A65" s="237" t="s">
        <v>522</v>
      </c>
      <c r="B65" s="30" t="s">
        <v>699</v>
      </c>
      <c r="C65" s="30" t="s">
        <v>699</v>
      </c>
      <c r="D65" s="30" t="s">
        <v>699</v>
      </c>
      <c r="E65" s="30" t="s">
        <v>699</v>
      </c>
      <c r="F65" s="30" t="s">
        <v>699</v>
      </c>
      <c r="G65" s="30" t="s">
        <v>699</v>
      </c>
      <c r="H65" s="30" t="s">
        <v>699</v>
      </c>
      <c r="I65" s="30" t="s">
        <v>699</v>
      </c>
      <c r="J65" s="30" t="s">
        <v>699</v>
      </c>
      <c r="K65" s="30" t="s">
        <v>699</v>
      </c>
      <c r="L65" s="30" t="s">
        <v>699</v>
      </c>
      <c r="M65" s="30" t="s">
        <v>699</v>
      </c>
      <c r="N65" s="30" t="s">
        <v>699</v>
      </c>
      <c r="O65" s="30">
        <v>10472119</v>
      </c>
      <c r="P65" s="30" t="s">
        <v>699</v>
      </c>
      <c r="Q65" s="30" t="s">
        <v>699</v>
      </c>
      <c r="R65" s="32" t="s">
        <v>84</v>
      </c>
      <c r="S65" s="29"/>
      <c r="T65" s="29"/>
      <c r="U65" s="29"/>
      <c r="V65" s="29"/>
      <c r="W65" s="29"/>
      <c r="X65" s="29"/>
      <c r="Y65" s="29"/>
    </row>
    <row r="66" spans="1:25" s="30" customFormat="1" ht="10.5" customHeight="1" x14ac:dyDescent="0.15">
      <c r="A66" s="237" t="s">
        <v>523</v>
      </c>
      <c r="B66" s="30" t="s">
        <v>699</v>
      </c>
      <c r="C66" s="30" t="s">
        <v>699</v>
      </c>
      <c r="D66" s="30" t="s">
        <v>699</v>
      </c>
      <c r="E66" s="30" t="s">
        <v>699</v>
      </c>
      <c r="F66" s="30">
        <v>47638</v>
      </c>
      <c r="G66" s="30" t="s">
        <v>699</v>
      </c>
      <c r="H66" s="30">
        <v>47638</v>
      </c>
      <c r="I66" s="30" t="s">
        <v>699</v>
      </c>
      <c r="J66" s="30" t="s">
        <v>699</v>
      </c>
      <c r="K66" s="30" t="s">
        <v>699</v>
      </c>
      <c r="L66" s="30" t="s">
        <v>699</v>
      </c>
      <c r="M66" s="30" t="s">
        <v>699</v>
      </c>
      <c r="N66" s="30" t="s">
        <v>699</v>
      </c>
      <c r="O66" s="30">
        <v>10644022</v>
      </c>
      <c r="P66" s="30" t="s">
        <v>699</v>
      </c>
      <c r="Q66" s="30" t="s">
        <v>699</v>
      </c>
      <c r="R66" s="32" t="s">
        <v>85</v>
      </c>
      <c r="S66" s="29"/>
      <c r="T66" s="29"/>
      <c r="U66" s="29"/>
      <c r="V66" s="29"/>
      <c r="W66" s="29"/>
      <c r="X66" s="29"/>
      <c r="Y66" s="29"/>
    </row>
    <row r="67" spans="1:25" s="30" customFormat="1" ht="10.5" customHeight="1" x14ac:dyDescent="0.15">
      <c r="A67" s="237" t="s">
        <v>524</v>
      </c>
      <c r="B67" s="30" t="s">
        <v>699</v>
      </c>
      <c r="C67" s="30" t="s">
        <v>699</v>
      </c>
      <c r="D67" s="30" t="s">
        <v>699</v>
      </c>
      <c r="E67" s="30" t="s">
        <v>699</v>
      </c>
      <c r="F67" s="30">
        <v>45927</v>
      </c>
      <c r="G67" s="30" t="s">
        <v>699</v>
      </c>
      <c r="H67" s="30">
        <v>45927</v>
      </c>
      <c r="I67" s="30">
        <v>24530</v>
      </c>
      <c r="J67" s="30" t="s">
        <v>699</v>
      </c>
      <c r="K67" s="30" t="s">
        <v>699</v>
      </c>
      <c r="L67" s="30" t="s">
        <v>699</v>
      </c>
      <c r="M67" s="30">
        <v>24530</v>
      </c>
      <c r="N67" s="30" t="s">
        <v>699</v>
      </c>
      <c r="O67" s="30">
        <v>10986740</v>
      </c>
      <c r="P67" s="30" t="s">
        <v>699</v>
      </c>
      <c r="Q67" s="30" t="s">
        <v>699</v>
      </c>
      <c r="R67" s="32" t="s">
        <v>69</v>
      </c>
      <c r="S67" s="29"/>
      <c r="T67" s="29"/>
      <c r="U67" s="29"/>
      <c r="V67" s="29"/>
      <c r="W67" s="29"/>
      <c r="X67" s="29"/>
      <c r="Y67" s="29"/>
    </row>
    <row r="68" spans="1:25" s="30" customFormat="1" ht="10.5" customHeight="1" x14ac:dyDescent="0.15">
      <c r="A68" s="237" t="s">
        <v>525</v>
      </c>
      <c r="B68" s="30" t="s">
        <v>699</v>
      </c>
      <c r="C68" s="30" t="s">
        <v>699</v>
      </c>
      <c r="D68" s="30" t="s">
        <v>699</v>
      </c>
      <c r="E68" s="30" t="s">
        <v>699</v>
      </c>
      <c r="F68" s="30" t="s">
        <v>699</v>
      </c>
      <c r="G68" s="30" t="s">
        <v>699</v>
      </c>
      <c r="H68" s="30" t="s">
        <v>699</v>
      </c>
      <c r="I68" s="30" t="s">
        <v>699</v>
      </c>
      <c r="J68" s="30" t="s">
        <v>699</v>
      </c>
      <c r="K68" s="30" t="s">
        <v>699</v>
      </c>
      <c r="L68" s="30" t="s">
        <v>699</v>
      </c>
      <c r="M68" s="30" t="s">
        <v>699</v>
      </c>
      <c r="N68" s="30" t="s">
        <v>699</v>
      </c>
      <c r="O68" s="30">
        <v>10671479</v>
      </c>
      <c r="P68" s="30" t="s">
        <v>699</v>
      </c>
      <c r="Q68" s="30" t="s">
        <v>699</v>
      </c>
      <c r="R68" s="32" t="s">
        <v>70</v>
      </c>
      <c r="S68" s="29"/>
      <c r="T68" s="29"/>
      <c r="U68" s="29"/>
      <c r="V68" s="29"/>
      <c r="W68" s="29"/>
      <c r="X68" s="29"/>
      <c r="Y68" s="29"/>
    </row>
    <row r="69" spans="1:25" s="30" customFormat="1" ht="10.5" customHeight="1" x14ac:dyDescent="0.15">
      <c r="A69" s="237" t="s">
        <v>526</v>
      </c>
      <c r="B69" s="30" t="s">
        <v>699</v>
      </c>
      <c r="C69" s="30" t="s">
        <v>699</v>
      </c>
      <c r="D69" s="30" t="s">
        <v>699</v>
      </c>
      <c r="E69" s="30" t="s">
        <v>699</v>
      </c>
      <c r="F69" s="30" t="s">
        <v>699</v>
      </c>
      <c r="G69" s="30" t="s">
        <v>699</v>
      </c>
      <c r="H69" s="30" t="s">
        <v>699</v>
      </c>
      <c r="I69" s="30" t="s">
        <v>699</v>
      </c>
      <c r="J69" s="30" t="s">
        <v>699</v>
      </c>
      <c r="K69" s="30" t="s">
        <v>699</v>
      </c>
      <c r="L69" s="30" t="s">
        <v>699</v>
      </c>
      <c r="M69" s="30" t="s">
        <v>699</v>
      </c>
      <c r="N69" s="30" t="s">
        <v>699</v>
      </c>
      <c r="O69" s="30">
        <v>12961234</v>
      </c>
      <c r="P69" s="30" t="s">
        <v>699</v>
      </c>
      <c r="Q69" s="30" t="s">
        <v>699</v>
      </c>
      <c r="R69" s="32" t="s">
        <v>71</v>
      </c>
      <c r="S69" s="29"/>
      <c r="T69" s="29"/>
      <c r="U69" s="29"/>
      <c r="V69" s="29"/>
      <c r="W69" s="29"/>
      <c r="X69" s="29"/>
      <c r="Y69" s="29"/>
    </row>
    <row r="70" spans="1:25" s="30" customFormat="1" ht="10.5" customHeight="1" x14ac:dyDescent="0.15">
      <c r="A70" s="237" t="s">
        <v>867</v>
      </c>
      <c r="B70" s="30" t="s">
        <v>699</v>
      </c>
      <c r="C70" s="30" t="s">
        <v>699</v>
      </c>
      <c r="D70" s="30" t="s">
        <v>699</v>
      </c>
      <c r="E70" s="30" t="s">
        <v>699</v>
      </c>
      <c r="F70" s="30" t="s">
        <v>699</v>
      </c>
      <c r="G70" s="30" t="s">
        <v>699</v>
      </c>
      <c r="H70" s="30" t="s">
        <v>699</v>
      </c>
      <c r="I70" s="30" t="s">
        <v>699</v>
      </c>
      <c r="J70" s="30" t="s">
        <v>699</v>
      </c>
      <c r="K70" s="30" t="s">
        <v>699</v>
      </c>
      <c r="L70" s="30" t="s">
        <v>699</v>
      </c>
      <c r="M70" s="30" t="s">
        <v>699</v>
      </c>
      <c r="N70" s="30" t="s">
        <v>699</v>
      </c>
      <c r="O70" s="30">
        <v>11545132</v>
      </c>
      <c r="P70" s="30" t="s">
        <v>699</v>
      </c>
      <c r="Q70" s="30" t="s">
        <v>699</v>
      </c>
      <c r="R70" s="32" t="s">
        <v>868</v>
      </c>
      <c r="S70" s="29"/>
      <c r="T70" s="29"/>
      <c r="U70" s="29"/>
      <c r="V70" s="29"/>
      <c r="W70" s="29"/>
      <c r="X70" s="29"/>
      <c r="Y70" s="29"/>
    </row>
    <row r="71" spans="1:25" s="30" customFormat="1" ht="10.5" customHeight="1" x14ac:dyDescent="0.15">
      <c r="A71" s="237" t="s">
        <v>527</v>
      </c>
      <c r="B71" s="30" t="s">
        <v>699</v>
      </c>
      <c r="C71" s="30" t="s">
        <v>699</v>
      </c>
      <c r="D71" s="30">
        <v>33292</v>
      </c>
      <c r="E71" s="30" t="s">
        <v>699</v>
      </c>
      <c r="F71" s="30">
        <v>47831</v>
      </c>
      <c r="G71" s="30" t="s">
        <v>699</v>
      </c>
      <c r="H71" s="30">
        <v>47831</v>
      </c>
      <c r="I71" s="30" t="s">
        <v>699</v>
      </c>
      <c r="J71" s="30" t="s">
        <v>699</v>
      </c>
      <c r="K71" s="30" t="s">
        <v>699</v>
      </c>
      <c r="L71" s="30" t="s">
        <v>699</v>
      </c>
      <c r="M71" s="30" t="s">
        <v>699</v>
      </c>
      <c r="N71" s="30" t="s">
        <v>699</v>
      </c>
      <c r="O71" s="30">
        <v>11086183</v>
      </c>
      <c r="P71" s="30" t="s">
        <v>699</v>
      </c>
      <c r="Q71" s="30" t="s">
        <v>699</v>
      </c>
      <c r="R71" s="32" t="s">
        <v>66</v>
      </c>
      <c r="S71" s="29"/>
      <c r="T71" s="29"/>
      <c r="U71" s="29"/>
      <c r="V71" s="29"/>
      <c r="W71" s="29"/>
      <c r="X71" s="29"/>
      <c r="Y71" s="29"/>
    </row>
    <row r="72" spans="1:25" s="30" customFormat="1" ht="10.5" customHeight="1" x14ac:dyDescent="0.15">
      <c r="A72" s="242" t="s">
        <v>528</v>
      </c>
      <c r="B72" s="252" t="s">
        <v>699</v>
      </c>
      <c r="C72" s="253" t="s">
        <v>699</v>
      </c>
      <c r="D72" s="253" t="s">
        <v>699</v>
      </c>
      <c r="E72" s="253" t="s">
        <v>699</v>
      </c>
      <c r="F72" s="253" t="s">
        <v>699</v>
      </c>
      <c r="G72" s="253" t="s">
        <v>699</v>
      </c>
      <c r="H72" s="253" t="s">
        <v>699</v>
      </c>
      <c r="I72" s="253" t="s">
        <v>699</v>
      </c>
      <c r="J72" s="253" t="s">
        <v>699</v>
      </c>
      <c r="K72" s="253" t="s">
        <v>699</v>
      </c>
      <c r="L72" s="253" t="s">
        <v>699</v>
      </c>
      <c r="M72" s="253" t="s">
        <v>699</v>
      </c>
      <c r="N72" s="253" t="s">
        <v>699</v>
      </c>
      <c r="O72" s="253">
        <v>9955375</v>
      </c>
      <c r="P72" s="253" t="s">
        <v>699</v>
      </c>
      <c r="Q72" s="253" t="s">
        <v>699</v>
      </c>
      <c r="R72" s="254" t="s">
        <v>67</v>
      </c>
      <c r="S72" s="29"/>
      <c r="T72" s="29"/>
      <c r="U72" s="29"/>
      <c r="V72" s="29"/>
      <c r="W72" s="29"/>
      <c r="X72" s="29"/>
      <c r="Y72" s="29"/>
    </row>
    <row r="73" spans="1:25" ht="23.25" customHeight="1" x14ac:dyDescent="0.25">
      <c r="I73" s="34" t="s">
        <v>86</v>
      </c>
      <c r="Q73" s="35" t="s">
        <v>869</v>
      </c>
    </row>
    <row r="74" spans="1:25" s="17" customFormat="1" ht="11.25" customHeight="1" x14ac:dyDescent="0.15">
      <c r="A74" s="148"/>
      <c r="B74" s="255" t="s">
        <v>87</v>
      </c>
      <c r="C74" s="151"/>
      <c r="D74" s="151"/>
      <c r="E74" s="151"/>
      <c r="F74" s="151"/>
      <c r="G74" s="151"/>
      <c r="H74" s="151"/>
      <c r="I74" s="151"/>
      <c r="J74" s="151"/>
      <c r="K74" s="151"/>
      <c r="L74" s="151"/>
      <c r="M74" s="151"/>
      <c r="N74" s="151"/>
      <c r="O74" s="151"/>
      <c r="P74" s="151"/>
      <c r="Q74" s="151"/>
      <c r="R74" s="894" t="s">
        <v>72</v>
      </c>
      <c r="S74" s="16"/>
      <c r="T74" s="16"/>
      <c r="U74" s="16"/>
      <c r="V74" s="16"/>
      <c r="W74" s="16"/>
      <c r="X74" s="16"/>
      <c r="Y74" s="16"/>
    </row>
    <row r="75" spans="1:25" s="28" customFormat="1" ht="28.5" customHeight="1" x14ac:dyDescent="0.15">
      <c r="A75" s="24" t="s">
        <v>150</v>
      </c>
      <c r="B75" s="199" t="s">
        <v>40</v>
      </c>
      <c r="C75" s="153"/>
      <c r="D75" s="153"/>
      <c r="E75" s="153"/>
      <c r="F75" s="153"/>
      <c r="G75" s="154"/>
      <c r="H75" s="199" t="s">
        <v>120</v>
      </c>
      <c r="I75" s="153"/>
      <c r="J75" s="154"/>
      <c r="K75" s="152" t="s">
        <v>484</v>
      </c>
      <c r="L75" s="199" t="s">
        <v>122</v>
      </c>
      <c r="M75" s="153"/>
      <c r="N75" s="153"/>
      <c r="O75" s="153"/>
      <c r="P75" s="153"/>
      <c r="Q75" s="153"/>
      <c r="R75" s="895"/>
      <c r="S75" s="13"/>
      <c r="T75" s="13"/>
      <c r="U75" s="13"/>
      <c r="V75" s="13"/>
      <c r="W75" s="13"/>
      <c r="X75" s="13"/>
      <c r="Y75" s="13"/>
    </row>
    <row r="76" spans="1:25" s="28" customFormat="1" ht="28.5" customHeight="1" x14ac:dyDescent="0.15">
      <c r="A76" s="24"/>
      <c r="B76" s="14" t="s">
        <v>29</v>
      </c>
      <c r="C76" s="152" t="s">
        <v>41</v>
      </c>
      <c r="D76" s="152" t="s">
        <v>42</v>
      </c>
      <c r="E76" s="152" t="s">
        <v>728</v>
      </c>
      <c r="F76" s="152" t="s">
        <v>729</v>
      </c>
      <c r="G76" s="152" t="s">
        <v>873</v>
      </c>
      <c r="H76" s="14" t="s">
        <v>30</v>
      </c>
      <c r="I76" s="152" t="s">
        <v>121</v>
      </c>
      <c r="J76" s="152" t="s">
        <v>730</v>
      </c>
      <c r="K76" s="152" t="s">
        <v>485</v>
      </c>
      <c r="L76" s="14" t="s">
        <v>31</v>
      </c>
      <c r="M76" s="152" t="s">
        <v>125</v>
      </c>
      <c r="N76" s="152" t="s">
        <v>126</v>
      </c>
      <c r="O76" s="152" t="s">
        <v>43</v>
      </c>
      <c r="P76" s="152" t="s">
        <v>731</v>
      </c>
      <c r="Q76" s="199" t="s">
        <v>732</v>
      </c>
      <c r="R76" s="895"/>
      <c r="S76" s="13"/>
      <c r="T76" s="13"/>
      <c r="U76" s="13"/>
      <c r="V76" s="13"/>
      <c r="W76" s="13"/>
      <c r="X76" s="13"/>
      <c r="Y76" s="13"/>
    </row>
    <row r="77" spans="1:25" s="28" customFormat="1" ht="12" customHeight="1" x14ac:dyDescent="0.15">
      <c r="A77" s="256"/>
      <c r="B77" s="15"/>
      <c r="C77" s="15" t="str">
        <f>UPPER("ARAB-L")</f>
        <v>ARAB-L</v>
      </c>
      <c r="D77" s="15" t="str">
        <f>UPPER("ARAB-H")</f>
        <v>ARAB-H</v>
      </c>
      <c r="E77" s="15" t="str">
        <f>UPPER("ARAB-M")</f>
        <v>ARAB-M</v>
      </c>
      <c r="F77" s="15" t="str">
        <f>UPPER("ARAB-E-L")</f>
        <v>ARAB-E-L</v>
      </c>
      <c r="G77" s="15" t="str">
        <f>UPPER("ARAB-S-L")</f>
        <v>ARAB-S-L</v>
      </c>
      <c r="H77" s="15"/>
      <c r="I77" s="15" t="str">
        <f>UPPER("KUWAIT")</f>
        <v>KUWAIT</v>
      </c>
      <c r="J77" s="15" t="str">
        <f>UPPER("KWAIT-SL")</f>
        <v>KWAIT-SL</v>
      </c>
      <c r="K77" s="15" t="str">
        <f>UPPER("KHAFJI")</f>
        <v>KHAFJI</v>
      </c>
      <c r="L77" s="15"/>
      <c r="M77" s="15" t="str">
        <f>UPPER("QATAR")</f>
        <v>QATAR</v>
      </c>
      <c r="N77" s="15" t="str">
        <f>UPPER("QATAR-M")</f>
        <v>QATAR-M</v>
      </c>
      <c r="O77" s="15" t="str">
        <f>UPPER("A-SHAHEN")</f>
        <v>A-SHAHEN</v>
      </c>
      <c r="P77" s="15" t="str">
        <f>UPPER("LOWSUL-C")</f>
        <v>LOWSUL-C</v>
      </c>
      <c r="Q77" s="251" t="str">
        <f>UPPER("DEOD-F-C")</f>
        <v>DEOD-F-C</v>
      </c>
      <c r="R77" s="896"/>
      <c r="S77" s="13"/>
      <c r="T77" s="13"/>
      <c r="U77" s="13"/>
      <c r="V77" s="13"/>
      <c r="W77" s="13"/>
      <c r="X77" s="13"/>
      <c r="Y77" s="13"/>
    </row>
    <row r="78" spans="1:25" s="30" customFormat="1" ht="10.5" customHeight="1" x14ac:dyDescent="0.15">
      <c r="A78" s="233" t="s">
        <v>855</v>
      </c>
      <c r="B78" s="155">
        <v>56525615</v>
      </c>
      <c r="C78" s="156">
        <v>21970904</v>
      </c>
      <c r="D78" s="156">
        <v>8259483</v>
      </c>
      <c r="E78" s="156">
        <v>1894831</v>
      </c>
      <c r="F78" s="156">
        <v>22407111</v>
      </c>
      <c r="G78" s="156">
        <v>1993286</v>
      </c>
      <c r="H78" s="156">
        <v>12105867</v>
      </c>
      <c r="I78" s="156">
        <v>11550466</v>
      </c>
      <c r="J78" s="156">
        <v>555401</v>
      </c>
      <c r="K78" s="156">
        <v>465530</v>
      </c>
      <c r="L78" s="156">
        <v>11301078</v>
      </c>
      <c r="M78" s="156">
        <v>3770218</v>
      </c>
      <c r="N78" s="156">
        <v>2082792</v>
      </c>
      <c r="O78" s="156">
        <v>4590851</v>
      </c>
      <c r="P78" s="156">
        <v>702166</v>
      </c>
      <c r="Q78" s="156">
        <v>155051</v>
      </c>
      <c r="R78" s="157" t="s">
        <v>512</v>
      </c>
      <c r="S78" s="29"/>
      <c r="T78" s="29"/>
      <c r="U78" s="29"/>
      <c r="V78" s="29"/>
      <c r="W78" s="29"/>
      <c r="X78" s="29"/>
      <c r="Y78" s="29"/>
    </row>
    <row r="79" spans="1:25" s="30" customFormat="1" ht="10.5" customHeight="1" x14ac:dyDescent="0.15">
      <c r="A79" s="237" t="s">
        <v>628</v>
      </c>
      <c r="B79" s="30">
        <v>60374739</v>
      </c>
      <c r="C79" s="30">
        <v>24606708</v>
      </c>
      <c r="D79" s="30">
        <v>9051551</v>
      </c>
      <c r="E79" s="30">
        <v>1741401</v>
      </c>
      <c r="F79" s="30">
        <v>23205052</v>
      </c>
      <c r="G79" s="30">
        <v>1770027</v>
      </c>
      <c r="H79" s="30">
        <v>12823959</v>
      </c>
      <c r="I79" s="30">
        <v>11536043</v>
      </c>
      <c r="J79" s="30">
        <v>1287916</v>
      </c>
      <c r="K79" s="30">
        <v>496437</v>
      </c>
      <c r="L79" s="30">
        <v>11575819</v>
      </c>
      <c r="M79" s="30">
        <v>4683655</v>
      </c>
      <c r="N79" s="30">
        <v>3173150</v>
      </c>
      <c r="O79" s="30">
        <v>3520597</v>
      </c>
      <c r="P79" s="30">
        <v>40956</v>
      </c>
      <c r="Q79" s="30">
        <v>157461</v>
      </c>
      <c r="R79" s="32" t="s">
        <v>629</v>
      </c>
      <c r="S79" s="29"/>
      <c r="T79" s="29"/>
      <c r="U79" s="29"/>
      <c r="V79" s="29"/>
      <c r="W79" s="29"/>
      <c r="X79" s="29"/>
      <c r="Y79" s="29"/>
    </row>
    <row r="80" spans="1:25" s="30" customFormat="1" ht="10.5" customHeight="1" x14ac:dyDescent="0.15">
      <c r="A80" s="237" t="s">
        <v>856</v>
      </c>
      <c r="B80" s="30">
        <v>59661688</v>
      </c>
      <c r="C80" s="30">
        <v>21015823</v>
      </c>
      <c r="D80" s="30">
        <v>8419649</v>
      </c>
      <c r="E80" s="30">
        <v>1449505</v>
      </c>
      <c r="F80" s="30">
        <v>26611147</v>
      </c>
      <c r="G80" s="30">
        <v>2165564</v>
      </c>
      <c r="H80" s="30">
        <v>12970854</v>
      </c>
      <c r="I80" s="30">
        <v>11055746</v>
      </c>
      <c r="J80" s="30">
        <v>1915108</v>
      </c>
      <c r="K80" s="30">
        <v>655426</v>
      </c>
      <c r="L80" s="30">
        <v>7358833</v>
      </c>
      <c r="M80" s="30">
        <v>3000410</v>
      </c>
      <c r="N80" s="30">
        <v>2478893</v>
      </c>
      <c r="O80" s="30">
        <v>1722412</v>
      </c>
      <c r="P80" s="30">
        <v>39665</v>
      </c>
      <c r="Q80" s="30">
        <v>117453</v>
      </c>
      <c r="R80" s="32" t="s">
        <v>692</v>
      </c>
      <c r="S80" s="29"/>
      <c r="T80" s="29"/>
      <c r="U80" s="29"/>
      <c r="V80" s="29"/>
      <c r="W80" s="29"/>
      <c r="X80" s="29"/>
      <c r="Y80" s="29"/>
    </row>
    <row r="81" spans="1:25" s="30" customFormat="1" ht="10.5" customHeight="1" x14ac:dyDescent="0.15">
      <c r="A81" s="237" t="s">
        <v>857</v>
      </c>
      <c r="B81" s="30">
        <v>53226120</v>
      </c>
      <c r="C81" s="30">
        <v>19662902</v>
      </c>
      <c r="D81" s="30">
        <v>8099887</v>
      </c>
      <c r="E81" s="30">
        <v>2408757</v>
      </c>
      <c r="F81" s="30">
        <v>21219930</v>
      </c>
      <c r="G81" s="30">
        <v>1834644</v>
      </c>
      <c r="H81" s="30">
        <v>8978126</v>
      </c>
      <c r="I81" s="30">
        <v>8538979</v>
      </c>
      <c r="J81" s="30">
        <v>439147</v>
      </c>
      <c r="K81" s="30">
        <v>722786</v>
      </c>
      <c r="L81" s="30">
        <v>5285335</v>
      </c>
      <c r="M81" s="30">
        <v>3038239</v>
      </c>
      <c r="N81" s="30">
        <v>1393087</v>
      </c>
      <c r="O81" s="30">
        <v>774714</v>
      </c>
      <c r="P81" s="30">
        <v>79295</v>
      </c>
      <c r="Q81" s="30" t="s">
        <v>699</v>
      </c>
      <c r="R81" s="32" t="s">
        <v>718</v>
      </c>
      <c r="S81" s="29"/>
      <c r="T81" s="29"/>
      <c r="U81" s="29"/>
      <c r="V81" s="29"/>
      <c r="W81" s="29"/>
      <c r="X81" s="29"/>
      <c r="Y81" s="29"/>
    </row>
    <row r="82" spans="1:25" s="30" customFormat="1" ht="10.5" customHeight="1" x14ac:dyDescent="0.15">
      <c r="A82" s="237" t="s">
        <v>858</v>
      </c>
      <c r="B82" s="30">
        <v>55632395</v>
      </c>
      <c r="C82" s="30">
        <v>18300120</v>
      </c>
      <c r="D82" s="30">
        <v>9156931</v>
      </c>
      <c r="E82" s="30">
        <v>2378305</v>
      </c>
      <c r="F82" s="30">
        <v>23902314</v>
      </c>
      <c r="G82" s="30">
        <v>1894725</v>
      </c>
      <c r="H82" s="30">
        <v>8326397</v>
      </c>
      <c r="I82" s="30">
        <v>8326397</v>
      </c>
      <c r="J82" s="30" t="s">
        <v>699</v>
      </c>
      <c r="K82" s="30">
        <v>683462</v>
      </c>
      <c r="L82" s="30">
        <v>5703331</v>
      </c>
      <c r="M82" s="30">
        <v>2250382</v>
      </c>
      <c r="N82" s="30">
        <v>1626723</v>
      </c>
      <c r="O82" s="30">
        <v>1826226</v>
      </c>
      <c r="P82" s="30" t="s">
        <v>699</v>
      </c>
      <c r="Q82" s="30" t="s">
        <v>699</v>
      </c>
      <c r="R82" s="32" t="s">
        <v>859</v>
      </c>
      <c r="S82" s="29"/>
      <c r="T82" s="29"/>
      <c r="U82" s="29"/>
      <c r="V82" s="29"/>
      <c r="W82" s="29"/>
      <c r="X82" s="29"/>
      <c r="Y82" s="29"/>
    </row>
    <row r="83" spans="1:25" s="30" customFormat="1" ht="10.5" customHeight="1" x14ac:dyDescent="0.15">
      <c r="A83" s="240"/>
      <c r="R83" s="32"/>
      <c r="S83" s="29"/>
      <c r="T83" s="29"/>
      <c r="U83" s="29"/>
      <c r="V83" s="29"/>
      <c r="W83" s="29"/>
      <c r="X83" s="29"/>
      <c r="Y83" s="29"/>
    </row>
    <row r="84" spans="1:25" s="30" customFormat="1" ht="10.5" customHeight="1" x14ac:dyDescent="0.15">
      <c r="A84" s="237" t="s">
        <v>860</v>
      </c>
      <c r="B84" s="30">
        <v>54677803</v>
      </c>
      <c r="C84" s="30">
        <v>19941551</v>
      </c>
      <c r="D84" s="30">
        <v>9092817</v>
      </c>
      <c r="E84" s="30">
        <v>2983945</v>
      </c>
      <c r="F84" s="30">
        <v>21203355</v>
      </c>
      <c r="G84" s="30">
        <v>1456135</v>
      </c>
      <c r="H84" s="30">
        <v>8668850</v>
      </c>
      <c r="I84" s="30">
        <v>8525143</v>
      </c>
      <c r="J84" s="30">
        <v>143707</v>
      </c>
      <c r="K84" s="30">
        <v>902816</v>
      </c>
      <c r="L84" s="30">
        <v>5632858</v>
      </c>
      <c r="M84" s="30">
        <v>2867175</v>
      </c>
      <c r="N84" s="30">
        <v>1705344</v>
      </c>
      <c r="O84" s="30">
        <v>981044</v>
      </c>
      <c r="P84" s="30">
        <v>79295</v>
      </c>
      <c r="Q84" s="30" t="s">
        <v>699</v>
      </c>
      <c r="R84" s="32" t="s">
        <v>719</v>
      </c>
      <c r="S84" s="29"/>
      <c r="T84" s="29"/>
      <c r="U84" s="29"/>
      <c r="V84" s="29"/>
      <c r="W84" s="29"/>
      <c r="X84" s="29"/>
      <c r="Y84" s="29"/>
    </row>
    <row r="85" spans="1:25" s="30" customFormat="1" ht="10.5" customHeight="1" x14ac:dyDescent="0.15">
      <c r="A85" s="237" t="s">
        <v>861</v>
      </c>
      <c r="B85" s="30">
        <v>58396958</v>
      </c>
      <c r="C85" s="30">
        <v>17774007</v>
      </c>
      <c r="D85" s="30">
        <v>9287616</v>
      </c>
      <c r="E85" s="30">
        <v>2756144</v>
      </c>
      <c r="F85" s="30">
        <v>26378480</v>
      </c>
      <c r="G85" s="30">
        <v>2200711</v>
      </c>
      <c r="H85" s="30">
        <v>7482585</v>
      </c>
      <c r="I85" s="30">
        <v>7482585</v>
      </c>
      <c r="J85" s="30" t="s">
        <v>699</v>
      </c>
      <c r="K85" s="30">
        <v>507282</v>
      </c>
      <c r="L85" s="30">
        <v>4584433</v>
      </c>
      <c r="M85" s="30">
        <v>1522773</v>
      </c>
      <c r="N85" s="30">
        <v>1311409</v>
      </c>
      <c r="O85" s="30">
        <v>1750251</v>
      </c>
      <c r="P85" s="30" t="s">
        <v>699</v>
      </c>
      <c r="Q85" s="30" t="s">
        <v>699</v>
      </c>
      <c r="R85" s="32" t="s">
        <v>862</v>
      </c>
      <c r="S85" s="29"/>
      <c r="T85" s="29"/>
      <c r="U85" s="29"/>
      <c r="V85" s="29"/>
      <c r="W85" s="29"/>
      <c r="X85" s="29"/>
      <c r="Y85" s="29"/>
    </row>
    <row r="86" spans="1:25" s="30" customFormat="1" ht="10.5" customHeight="1" x14ac:dyDescent="0.15">
      <c r="A86" s="240"/>
      <c r="R86" s="32"/>
      <c r="S86" s="29"/>
      <c r="T86" s="29"/>
      <c r="U86" s="29"/>
      <c r="V86" s="29"/>
      <c r="W86" s="29"/>
      <c r="X86" s="29"/>
      <c r="Y86" s="29"/>
    </row>
    <row r="87" spans="1:25" s="30" customFormat="1" ht="10.5" customHeight="1" x14ac:dyDescent="0.15">
      <c r="A87" s="237" t="s">
        <v>863</v>
      </c>
      <c r="B87" s="30">
        <v>15213157</v>
      </c>
      <c r="C87" s="30">
        <v>5356387</v>
      </c>
      <c r="D87" s="30">
        <v>2553194</v>
      </c>
      <c r="E87" s="30">
        <v>1005325</v>
      </c>
      <c r="F87" s="30">
        <v>6130606</v>
      </c>
      <c r="G87" s="30">
        <v>167645</v>
      </c>
      <c r="H87" s="30">
        <v>2208536</v>
      </c>
      <c r="I87" s="30">
        <v>2208536</v>
      </c>
      <c r="J87" s="30" t="s">
        <v>699</v>
      </c>
      <c r="K87" s="30">
        <v>318139</v>
      </c>
      <c r="L87" s="30">
        <v>1634040</v>
      </c>
      <c r="M87" s="30">
        <v>803937</v>
      </c>
      <c r="N87" s="30">
        <v>542339</v>
      </c>
      <c r="O87" s="30">
        <v>287764</v>
      </c>
      <c r="P87" s="30" t="s">
        <v>699</v>
      </c>
      <c r="Q87" s="30" t="s">
        <v>699</v>
      </c>
      <c r="R87" s="32" t="s">
        <v>720</v>
      </c>
      <c r="S87" s="29"/>
      <c r="T87" s="29"/>
      <c r="U87" s="29"/>
      <c r="V87" s="29"/>
      <c r="W87" s="29"/>
      <c r="X87" s="29"/>
      <c r="Y87" s="29"/>
    </row>
    <row r="88" spans="1:25" s="30" customFormat="1" ht="10.5" customHeight="1" x14ac:dyDescent="0.15">
      <c r="A88" s="237" t="s">
        <v>513</v>
      </c>
      <c r="B88" s="30">
        <v>12259338</v>
      </c>
      <c r="C88" s="30">
        <v>4140255</v>
      </c>
      <c r="D88" s="30">
        <v>2332927</v>
      </c>
      <c r="E88" s="30">
        <v>547552</v>
      </c>
      <c r="F88" s="30">
        <v>4667903</v>
      </c>
      <c r="G88" s="30">
        <v>570701</v>
      </c>
      <c r="H88" s="30">
        <v>1686966</v>
      </c>
      <c r="I88" s="30">
        <v>1686966</v>
      </c>
      <c r="J88" s="30" t="s">
        <v>699</v>
      </c>
      <c r="K88" s="30">
        <v>140567</v>
      </c>
      <c r="L88" s="30">
        <v>1698719</v>
      </c>
      <c r="M88" s="30">
        <v>642470</v>
      </c>
      <c r="N88" s="30">
        <v>392954</v>
      </c>
      <c r="O88" s="30">
        <v>663295</v>
      </c>
      <c r="P88" s="30" t="s">
        <v>699</v>
      </c>
      <c r="Q88" s="30" t="s">
        <v>699</v>
      </c>
      <c r="R88" s="32" t="s">
        <v>78</v>
      </c>
      <c r="S88" s="29"/>
      <c r="T88" s="29"/>
      <c r="U88" s="29"/>
      <c r="V88" s="29"/>
      <c r="W88" s="29"/>
      <c r="X88" s="29"/>
      <c r="Y88" s="29"/>
    </row>
    <row r="89" spans="1:25" s="30" customFormat="1" ht="10.5" customHeight="1" x14ac:dyDescent="0.15">
      <c r="A89" s="237" t="s">
        <v>514</v>
      </c>
      <c r="B89" s="30">
        <v>12324256</v>
      </c>
      <c r="C89" s="30">
        <v>3977892</v>
      </c>
      <c r="D89" s="30">
        <v>1913199</v>
      </c>
      <c r="E89" s="30">
        <v>309048</v>
      </c>
      <c r="F89" s="30">
        <v>5533186</v>
      </c>
      <c r="G89" s="30">
        <v>590931</v>
      </c>
      <c r="H89" s="30">
        <v>2166093</v>
      </c>
      <c r="I89" s="30">
        <v>2166093</v>
      </c>
      <c r="J89" s="30" t="s">
        <v>699</v>
      </c>
      <c r="K89" s="30">
        <v>148890</v>
      </c>
      <c r="L89" s="30">
        <v>1021159</v>
      </c>
      <c r="M89" s="30">
        <v>234082</v>
      </c>
      <c r="N89" s="30">
        <v>311206</v>
      </c>
      <c r="O89" s="30">
        <v>475871</v>
      </c>
      <c r="P89" s="30" t="s">
        <v>699</v>
      </c>
      <c r="Q89" s="30" t="s">
        <v>699</v>
      </c>
      <c r="R89" s="32" t="s">
        <v>79</v>
      </c>
      <c r="S89" s="29"/>
      <c r="T89" s="29"/>
      <c r="U89" s="29"/>
      <c r="V89" s="29"/>
      <c r="W89" s="29"/>
      <c r="X89" s="29"/>
      <c r="Y89" s="29"/>
    </row>
    <row r="90" spans="1:25" s="30" customFormat="1" ht="10.5" customHeight="1" x14ac:dyDescent="0.15">
      <c r="A90" s="237" t="s">
        <v>515</v>
      </c>
      <c r="B90" s="30">
        <v>15835644</v>
      </c>
      <c r="C90" s="30">
        <v>4825586</v>
      </c>
      <c r="D90" s="30">
        <v>2357611</v>
      </c>
      <c r="E90" s="30">
        <v>516380</v>
      </c>
      <c r="F90" s="30">
        <v>7570619</v>
      </c>
      <c r="G90" s="30">
        <v>565448</v>
      </c>
      <c r="H90" s="30">
        <v>2264802</v>
      </c>
      <c r="I90" s="30">
        <v>2264802</v>
      </c>
      <c r="J90" s="30" t="s">
        <v>699</v>
      </c>
      <c r="K90" s="30">
        <v>75866</v>
      </c>
      <c r="L90" s="30">
        <v>1349413</v>
      </c>
      <c r="M90" s="30">
        <v>569893</v>
      </c>
      <c r="N90" s="30">
        <v>380224</v>
      </c>
      <c r="O90" s="30">
        <v>399296</v>
      </c>
      <c r="P90" s="30" t="s">
        <v>699</v>
      </c>
      <c r="Q90" s="30" t="s">
        <v>699</v>
      </c>
      <c r="R90" s="32" t="s">
        <v>80</v>
      </c>
      <c r="S90" s="29"/>
      <c r="T90" s="29"/>
      <c r="U90" s="29"/>
      <c r="V90" s="29"/>
      <c r="W90" s="29"/>
      <c r="X90" s="29"/>
      <c r="Y90" s="29"/>
    </row>
    <row r="91" spans="1:25" s="30" customFormat="1" ht="10.5" customHeight="1" x14ac:dyDescent="0.15">
      <c r="A91" s="237" t="s">
        <v>864</v>
      </c>
      <c r="B91" s="30">
        <v>17977720</v>
      </c>
      <c r="C91" s="30">
        <v>4830274</v>
      </c>
      <c r="D91" s="30">
        <v>2683879</v>
      </c>
      <c r="E91" s="30">
        <v>1383164</v>
      </c>
      <c r="F91" s="30">
        <v>8606772</v>
      </c>
      <c r="G91" s="30">
        <v>473631</v>
      </c>
      <c r="H91" s="30">
        <v>1364724</v>
      </c>
      <c r="I91" s="30">
        <v>1364724</v>
      </c>
      <c r="J91" s="30" t="s">
        <v>699</v>
      </c>
      <c r="K91" s="30">
        <v>141959</v>
      </c>
      <c r="L91" s="30">
        <v>515142</v>
      </c>
      <c r="M91" s="30">
        <v>76328</v>
      </c>
      <c r="N91" s="30">
        <v>227025</v>
      </c>
      <c r="O91" s="30">
        <v>211789</v>
      </c>
      <c r="P91" s="30" t="s">
        <v>699</v>
      </c>
      <c r="Q91" s="30" t="s">
        <v>699</v>
      </c>
      <c r="R91" s="32" t="s">
        <v>865</v>
      </c>
      <c r="S91" s="29"/>
      <c r="T91" s="29"/>
      <c r="U91" s="29"/>
      <c r="V91" s="29"/>
      <c r="W91" s="29"/>
      <c r="X91" s="29"/>
      <c r="Y91" s="29"/>
    </row>
    <row r="92" spans="1:25" s="30" customFormat="1" ht="10.5" customHeight="1" x14ac:dyDescent="0.15">
      <c r="A92" s="240"/>
      <c r="R92" s="32"/>
      <c r="S92" s="29"/>
      <c r="T92" s="29"/>
      <c r="U92" s="29"/>
      <c r="V92" s="29"/>
      <c r="W92" s="29"/>
      <c r="X92" s="29"/>
      <c r="Y92" s="29"/>
    </row>
    <row r="93" spans="1:25" s="30" customFormat="1" ht="10.5" customHeight="1" x14ac:dyDescent="0.15">
      <c r="A93" s="237" t="s">
        <v>866</v>
      </c>
      <c r="B93" s="30">
        <v>5396888</v>
      </c>
      <c r="C93" s="30">
        <v>1504699</v>
      </c>
      <c r="D93" s="30">
        <v>910970</v>
      </c>
      <c r="E93" s="30">
        <v>339479</v>
      </c>
      <c r="F93" s="30">
        <v>2641740</v>
      </c>
      <c r="G93" s="30" t="s">
        <v>699</v>
      </c>
      <c r="H93" s="30">
        <v>770431</v>
      </c>
      <c r="I93" s="30">
        <v>770431</v>
      </c>
      <c r="J93" s="30" t="s">
        <v>699</v>
      </c>
      <c r="K93" s="30">
        <v>171370</v>
      </c>
      <c r="L93" s="30">
        <v>470080</v>
      </c>
      <c r="M93" s="30">
        <v>394502</v>
      </c>
      <c r="N93" s="30">
        <v>75578</v>
      </c>
      <c r="O93" s="30" t="s">
        <v>699</v>
      </c>
      <c r="P93" s="30" t="s">
        <v>699</v>
      </c>
      <c r="Q93" s="30" t="s">
        <v>699</v>
      </c>
      <c r="R93" s="32" t="s">
        <v>721</v>
      </c>
      <c r="S93" s="29"/>
      <c r="T93" s="29"/>
      <c r="U93" s="29"/>
      <c r="V93" s="29"/>
      <c r="W93" s="29"/>
      <c r="X93" s="29"/>
      <c r="Y93" s="29"/>
    </row>
    <row r="94" spans="1:25" s="30" customFormat="1" ht="10.5" customHeight="1" x14ac:dyDescent="0.15">
      <c r="A94" s="237" t="s">
        <v>516</v>
      </c>
      <c r="B94" s="30">
        <v>4905638</v>
      </c>
      <c r="C94" s="30">
        <v>2184274</v>
      </c>
      <c r="D94" s="30">
        <v>748229</v>
      </c>
      <c r="E94" s="30">
        <v>325928</v>
      </c>
      <c r="F94" s="30">
        <v>1647207</v>
      </c>
      <c r="G94" s="30" t="s">
        <v>699</v>
      </c>
      <c r="H94" s="30">
        <v>606658</v>
      </c>
      <c r="I94" s="30">
        <v>606658</v>
      </c>
      <c r="J94" s="30" t="s">
        <v>699</v>
      </c>
      <c r="K94" s="30">
        <v>74470</v>
      </c>
      <c r="L94" s="30">
        <v>477651</v>
      </c>
      <c r="M94" s="30">
        <v>243400</v>
      </c>
      <c r="N94" s="30">
        <v>155327</v>
      </c>
      <c r="O94" s="30">
        <v>78924</v>
      </c>
      <c r="P94" s="30" t="s">
        <v>699</v>
      </c>
      <c r="Q94" s="30" t="s">
        <v>699</v>
      </c>
      <c r="R94" s="32" t="s">
        <v>66</v>
      </c>
      <c r="S94" s="29"/>
      <c r="T94" s="29"/>
      <c r="U94" s="29"/>
      <c r="V94" s="29"/>
      <c r="W94" s="29"/>
      <c r="X94" s="29"/>
      <c r="Y94" s="29"/>
    </row>
    <row r="95" spans="1:25" s="30" customFormat="1" ht="10.5" customHeight="1" x14ac:dyDescent="0.15">
      <c r="A95" s="237" t="s">
        <v>517</v>
      </c>
      <c r="B95" s="30">
        <v>4910631</v>
      </c>
      <c r="C95" s="30">
        <v>1667414</v>
      </c>
      <c r="D95" s="30">
        <v>893995</v>
      </c>
      <c r="E95" s="30">
        <v>339918</v>
      </c>
      <c r="F95" s="30">
        <v>1841659</v>
      </c>
      <c r="G95" s="30">
        <v>167645</v>
      </c>
      <c r="H95" s="30">
        <v>831447</v>
      </c>
      <c r="I95" s="30">
        <v>831447</v>
      </c>
      <c r="J95" s="30" t="s">
        <v>699</v>
      </c>
      <c r="K95" s="30">
        <v>72299</v>
      </c>
      <c r="L95" s="30">
        <v>686309</v>
      </c>
      <c r="M95" s="30">
        <v>166035</v>
      </c>
      <c r="N95" s="30">
        <v>311434</v>
      </c>
      <c r="O95" s="30">
        <v>208840</v>
      </c>
      <c r="P95" s="30" t="s">
        <v>699</v>
      </c>
      <c r="Q95" s="30" t="s">
        <v>699</v>
      </c>
      <c r="R95" s="32" t="s">
        <v>67</v>
      </c>
      <c r="S95" s="29"/>
      <c r="T95" s="29"/>
      <c r="U95" s="29"/>
      <c r="V95" s="29"/>
      <c r="W95" s="29"/>
      <c r="X95" s="29"/>
      <c r="Y95" s="29"/>
    </row>
    <row r="96" spans="1:25" s="30" customFormat="1" ht="10.5" customHeight="1" x14ac:dyDescent="0.15">
      <c r="A96" s="237" t="s">
        <v>518</v>
      </c>
      <c r="B96" s="30">
        <v>4302546</v>
      </c>
      <c r="C96" s="30">
        <v>1230013</v>
      </c>
      <c r="D96" s="30">
        <v>961417</v>
      </c>
      <c r="E96" s="30">
        <v>218245</v>
      </c>
      <c r="F96" s="30">
        <v>1707380</v>
      </c>
      <c r="G96" s="30">
        <v>185491</v>
      </c>
      <c r="H96" s="30">
        <v>444196</v>
      </c>
      <c r="I96" s="30">
        <v>444196</v>
      </c>
      <c r="J96" s="30" t="s">
        <v>699</v>
      </c>
      <c r="K96" s="30" t="s">
        <v>699</v>
      </c>
      <c r="L96" s="30">
        <v>833774</v>
      </c>
      <c r="M96" s="30">
        <v>326306</v>
      </c>
      <c r="N96" s="30">
        <v>162090</v>
      </c>
      <c r="O96" s="30">
        <v>345378</v>
      </c>
      <c r="P96" s="30" t="s">
        <v>699</v>
      </c>
      <c r="Q96" s="30" t="s">
        <v>699</v>
      </c>
      <c r="R96" s="32" t="s">
        <v>68</v>
      </c>
      <c r="S96" s="29"/>
      <c r="T96" s="29"/>
      <c r="U96" s="29"/>
      <c r="V96" s="29"/>
      <c r="W96" s="29"/>
      <c r="X96" s="29"/>
      <c r="Y96" s="29"/>
    </row>
    <row r="97" spans="1:25" s="30" customFormat="1" ht="10.5" customHeight="1" x14ac:dyDescent="0.15">
      <c r="A97" s="237" t="s">
        <v>519</v>
      </c>
      <c r="B97" s="30">
        <v>4832625</v>
      </c>
      <c r="C97" s="30">
        <v>1922436</v>
      </c>
      <c r="D97" s="30">
        <v>733101</v>
      </c>
      <c r="E97" s="30">
        <v>264252</v>
      </c>
      <c r="F97" s="30">
        <v>1733395</v>
      </c>
      <c r="G97" s="30">
        <v>179441</v>
      </c>
      <c r="H97" s="30">
        <v>672967</v>
      </c>
      <c r="I97" s="30">
        <v>672967</v>
      </c>
      <c r="J97" s="30" t="s">
        <v>699</v>
      </c>
      <c r="K97" s="30">
        <v>70382</v>
      </c>
      <c r="L97" s="30">
        <v>312302</v>
      </c>
      <c r="M97" s="30">
        <v>154712</v>
      </c>
      <c r="N97" s="30">
        <v>79467</v>
      </c>
      <c r="O97" s="30">
        <v>78123</v>
      </c>
      <c r="P97" s="30" t="s">
        <v>699</v>
      </c>
      <c r="Q97" s="30" t="s">
        <v>699</v>
      </c>
      <c r="R97" s="33" t="s">
        <v>81</v>
      </c>
      <c r="S97" s="29"/>
      <c r="T97" s="29"/>
      <c r="U97" s="29"/>
      <c r="V97" s="29"/>
      <c r="W97" s="29"/>
      <c r="X97" s="29"/>
      <c r="Y97" s="29"/>
    </row>
    <row r="98" spans="1:25" s="30" customFormat="1" ht="10.5" customHeight="1" x14ac:dyDescent="0.15">
      <c r="A98" s="237" t="s">
        <v>520</v>
      </c>
      <c r="B98" s="30">
        <v>3124167</v>
      </c>
      <c r="C98" s="30">
        <v>987806</v>
      </c>
      <c r="D98" s="30">
        <v>638409</v>
      </c>
      <c r="E98" s="30">
        <v>65055</v>
      </c>
      <c r="F98" s="30">
        <v>1227128</v>
      </c>
      <c r="G98" s="30">
        <v>205769</v>
      </c>
      <c r="H98" s="30">
        <v>569803</v>
      </c>
      <c r="I98" s="30">
        <v>569803</v>
      </c>
      <c r="J98" s="30" t="s">
        <v>699</v>
      </c>
      <c r="K98" s="30">
        <v>70185</v>
      </c>
      <c r="L98" s="30">
        <v>552643</v>
      </c>
      <c r="M98" s="30">
        <v>161452</v>
      </c>
      <c r="N98" s="30">
        <v>151397</v>
      </c>
      <c r="O98" s="30">
        <v>239794</v>
      </c>
      <c r="P98" s="30" t="s">
        <v>699</v>
      </c>
      <c r="Q98" s="30" t="s">
        <v>699</v>
      </c>
      <c r="R98" s="32" t="s">
        <v>82</v>
      </c>
      <c r="S98" s="29"/>
      <c r="T98" s="29"/>
      <c r="U98" s="29"/>
      <c r="V98" s="29"/>
      <c r="W98" s="29"/>
      <c r="X98" s="29"/>
      <c r="Y98" s="29"/>
    </row>
    <row r="99" spans="1:25" s="30" customFormat="1" ht="10.5" customHeight="1" x14ac:dyDescent="0.15">
      <c r="A99" s="237" t="s">
        <v>521</v>
      </c>
      <c r="B99" s="30">
        <v>3459496</v>
      </c>
      <c r="C99" s="30">
        <v>946055</v>
      </c>
      <c r="D99" s="30">
        <v>632956</v>
      </c>
      <c r="E99" s="30">
        <v>149818</v>
      </c>
      <c r="F99" s="30">
        <v>1551140</v>
      </c>
      <c r="G99" s="30">
        <v>179527</v>
      </c>
      <c r="H99" s="30">
        <v>784310</v>
      </c>
      <c r="I99" s="30">
        <v>784310</v>
      </c>
      <c r="J99" s="30" t="s">
        <v>699</v>
      </c>
      <c r="K99" s="30" t="s">
        <v>699</v>
      </c>
      <c r="L99" s="30">
        <v>230752</v>
      </c>
      <c r="M99" s="30">
        <v>77421</v>
      </c>
      <c r="N99" s="30">
        <v>77146</v>
      </c>
      <c r="O99" s="30">
        <v>76185</v>
      </c>
      <c r="P99" s="30" t="s">
        <v>699</v>
      </c>
      <c r="Q99" s="30" t="s">
        <v>699</v>
      </c>
      <c r="R99" s="32" t="s">
        <v>83</v>
      </c>
      <c r="S99" s="29"/>
      <c r="T99" s="29"/>
      <c r="U99" s="29"/>
      <c r="V99" s="29"/>
      <c r="W99" s="29"/>
      <c r="X99" s="29"/>
      <c r="Y99" s="29"/>
    </row>
    <row r="100" spans="1:25" s="30" customFormat="1" ht="10.5" customHeight="1" x14ac:dyDescent="0.15">
      <c r="A100" s="237" t="s">
        <v>522</v>
      </c>
      <c r="B100" s="30">
        <v>4767674</v>
      </c>
      <c r="C100" s="30">
        <v>1858160</v>
      </c>
      <c r="D100" s="30">
        <v>660861</v>
      </c>
      <c r="E100" s="30">
        <v>79701</v>
      </c>
      <c r="F100" s="30">
        <v>1963175</v>
      </c>
      <c r="G100" s="30">
        <v>205777</v>
      </c>
      <c r="H100" s="30">
        <v>847268</v>
      </c>
      <c r="I100" s="30">
        <v>847268</v>
      </c>
      <c r="J100" s="30" t="s">
        <v>699</v>
      </c>
      <c r="K100" s="30">
        <v>73519</v>
      </c>
      <c r="L100" s="30">
        <v>237871</v>
      </c>
      <c r="M100" s="30" t="s">
        <v>699</v>
      </c>
      <c r="N100" s="30">
        <v>158313</v>
      </c>
      <c r="O100" s="30">
        <v>79558</v>
      </c>
      <c r="P100" s="30" t="s">
        <v>699</v>
      </c>
      <c r="Q100" s="30" t="s">
        <v>699</v>
      </c>
      <c r="R100" s="32" t="s">
        <v>84</v>
      </c>
      <c r="S100" s="29"/>
      <c r="T100" s="29"/>
      <c r="U100" s="29"/>
      <c r="V100" s="29"/>
      <c r="W100" s="29"/>
      <c r="X100" s="29"/>
      <c r="Y100" s="29"/>
    </row>
    <row r="101" spans="1:25" s="30" customFormat="1" ht="10.5" customHeight="1" x14ac:dyDescent="0.15">
      <c r="A101" s="237" t="s">
        <v>523</v>
      </c>
      <c r="B101" s="30">
        <v>4097086</v>
      </c>
      <c r="C101" s="30">
        <v>1173677</v>
      </c>
      <c r="D101" s="30">
        <v>619382</v>
      </c>
      <c r="E101" s="30">
        <v>79529</v>
      </c>
      <c r="F101" s="30">
        <v>2018871</v>
      </c>
      <c r="G101" s="30">
        <v>205627</v>
      </c>
      <c r="H101" s="30">
        <v>534515</v>
      </c>
      <c r="I101" s="30">
        <v>534515</v>
      </c>
      <c r="J101" s="30" t="s">
        <v>699</v>
      </c>
      <c r="K101" s="30">
        <v>75371</v>
      </c>
      <c r="L101" s="30">
        <v>552536</v>
      </c>
      <c r="M101" s="30">
        <v>156661</v>
      </c>
      <c r="N101" s="30">
        <v>75747</v>
      </c>
      <c r="O101" s="30">
        <v>320128</v>
      </c>
      <c r="P101" s="30" t="s">
        <v>699</v>
      </c>
      <c r="Q101" s="30" t="s">
        <v>699</v>
      </c>
      <c r="R101" s="32" t="s">
        <v>85</v>
      </c>
      <c r="S101" s="29"/>
      <c r="T101" s="29"/>
      <c r="U101" s="29"/>
      <c r="V101" s="29"/>
      <c r="W101" s="29"/>
      <c r="X101" s="29"/>
      <c r="Y101" s="29"/>
    </row>
    <row r="102" spans="1:25" s="30" customFormat="1" ht="10.5" customHeight="1" x14ac:dyDescent="0.15">
      <c r="A102" s="237" t="s">
        <v>524</v>
      </c>
      <c r="B102" s="30">
        <v>4040256</v>
      </c>
      <c r="C102" s="30">
        <v>1331621</v>
      </c>
      <c r="D102" s="30">
        <v>636895</v>
      </c>
      <c r="E102" s="30">
        <v>138339</v>
      </c>
      <c r="F102" s="30">
        <v>1933401</v>
      </c>
      <c r="G102" s="30" t="s">
        <v>699</v>
      </c>
      <c r="H102" s="30">
        <v>780786</v>
      </c>
      <c r="I102" s="30">
        <v>780786</v>
      </c>
      <c r="J102" s="30" t="s">
        <v>699</v>
      </c>
      <c r="K102" s="30" t="s">
        <v>699</v>
      </c>
      <c r="L102" s="30">
        <v>633943</v>
      </c>
      <c r="M102" s="30">
        <v>242223</v>
      </c>
      <c r="N102" s="30">
        <v>151350</v>
      </c>
      <c r="O102" s="30">
        <v>240370</v>
      </c>
      <c r="P102" s="30" t="s">
        <v>699</v>
      </c>
      <c r="Q102" s="30" t="s">
        <v>699</v>
      </c>
      <c r="R102" s="32" t="s">
        <v>69</v>
      </c>
      <c r="S102" s="29"/>
      <c r="T102" s="29"/>
      <c r="U102" s="29"/>
      <c r="V102" s="29"/>
      <c r="W102" s="29"/>
      <c r="X102" s="29"/>
      <c r="Y102" s="29"/>
    </row>
    <row r="103" spans="1:25" s="30" customFormat="1" ht="10.5" customHeight="1" x14ac:dyDescent="0.15">
      <c r="A103" s="237" t="s">
        <v>525</v>
      </c>
      <c r="B103" s="30">
        <v>5126608</v>
      </c>
      <c r="C103" s="30">
        <v>1537456</v>
      </c>
      <c r="D103" s="30">
        <v>895520</v>
      </c>
      <c r="E103" s="30">
        <v>236867</v>
      </c>
      <c r="F103" s="30">
        <v>2277163</v>
      </c>
      <c r="G103" s="30">
        <v>179602</v>
      </c>
      <c r="H103" s="30">
        <v>592591</v>
      </c>
      <c r="I103" s="30">
        <v>592591</v>
      </c>
      <c r="J103" s="30" t="s">
        <v>699</v>
      </c>
      <c r="K103" s="30" t="s">
        <v>699</v>
      </c>
      <c r="L103" s="30">
        <v>433035</v>
      </c>
      <c r="M103" s="30">
        <v>246766</v>
      </c>
      <c r="N103" s="30">
        <v>152831</v>
      </c>
      <c r="O103" s="30">
        <v>33438</v>
      </c>
      <c r="P103" s="30" t="s">
        <v>699</v>
      </c>
      <c r="Q103" s="30" t="s">
        <v>699</v>
      </c>
      <c r="R103" s="32" t="s">
        <v>70</v>
      </c>
      <c r="S103" s="29"/>
      <c r="T103" s="29"/>
      <c r="U103" s="29"/>
      <c r="V103" s="29"/>
      <c r="W103" s="29"/>
      <c r="X103" s="29"/>
      <c r="Y103" s="29"/>
    </row>
    <row r="104" spans="1:25" s="30" customFormat="1" ht="10.5" customHeight="1" x14ac:dyDescent="0.15">
      <c r="A104" s="237" t="s">
        <v>526</v>
      </c>
      <c r="B104" s="30">
        <v>6668780</v>
      </c>
      <c r="C104" s="30">
        <v>1956509</v>
      </c>
      <c r="D104" s="30">
        <v>825196</v>
      </c>
      <c r="E104" s="30">
        <v>141174</v>
      </c>
      <c r="F104" s="30">
        <v>3360055</v>
      </c>
      <c r="G104" s="30">
        <v>385846</v>
      </c>
      <c r="H104" s="30">
        <v>891425</v>
      </c>
      <c r="I104" s="30">
        <v>891425</v>
      </c>
      <c r="J104" s="30" t="s">
        <v>699</v>
      </c>
      <c r="K104" s="30">
        <v>75866</v>
      </c>
      <c r="L104" s="30">
        <v>282435</v>
      </c>
      <c r="M104" s="30">
        <v>80904</v>
      </c>
      <c r="N104" s="30">
        <v>76043</v>
      </c>
      <c r="O104" s="30">
        <v>125488</v>
      </c>
      <c r="P104" s="30" t="s">
        <v>699</v>
      </c>
      <c r="Q104" s="30" t="s">
        <v>699</v>
      </c>
      <c r="R104" s="32" t="s">
        <v>71</v>
      </c>
      <c r="S104" s="29"/>
      <c r="T104" s="29"/>
      <c r="U104" s="29"/>
      <c r="V104" s="29"/>
      <c r="W104" s="29"/>
      <c r="X104" s="29"/>
      <c r="Y104" s="29"/>
    </row>
    <row r="105" spans="1:25" s="30" customFormat="1" ht="10.5" customHeight="1" x14ac:dyDescent="0.15">
      <c r="A105" s="237" t="s">
        <v>867</v>
      </c>
      <c r="B105" s="30">
        <v>6567960</v>
      </c>
      <c r="C105" s="30">
        <v>1853075</v>
      </c>
      <c r="D105" s="30">
        <v>1114204</v>
      </c>
      <c r="E105" s="30">
        <v>354110</v>
      </c>
      <c r="F105" s="30">
        <v>3060487</v>
      </c>
      <c r="G105" s="30">
        <v>186084</v>
      </c>
      <c r="H105" s="30">
        <v>452353</v>
      </c>
      <c r="I105" s="30">
        <v>452353</v>
      </c>
      <c r="J105" s="30" t="s">
        <v>699</v>
      </c>
      <c r="K105" s="30">
        <v>70150</v>
      </c>
      <c r="L105" s="30">
        <v>230228</v>
      </c>
      <c r="M105" s="30" t="s">
        <v>699</v>
      </c>
      <c r="N105" s="30">
        <v>151088</v>
      </c>
      <c r="O105" s="30">
        <v>79140</v>
      </c>
      <c r="P105" s="30" t="s">
        <v>699</v>
      </c>
      <c r="Q105" s="30" t="s">
        <v>699</v>
      </c>
      <c r="R105" s="32" t="s">
        <v>868</v>
      </c>
      <c r="S105" s="29"/>
      <c r="T105" s="29"/>
      <c r="U105" s="29"/>
      <c r="V105" s="29"/>
      <c r="W105" s="29"/>
      <c r="X105" s="29"/>
      <c r="Y105" s="29"/>
    </row>
    <row r="106" spans="1:25" s="30" customFormat="1" ht="10.5" customHeight="1" x14ac:dyDescent="0.15">
      <c r="A106" s="237" t="s">
        <v>527</v>
      </c>
      <c r="B106" s="30">
        <v>6000376</v>
      </c>
      <c r="C106" s="30">
        <v>1529833</v>
      </c>
      <c r="D106" s="30">
        <v>818723</v>
      </c>
      <c r="E106" s="30">
        <v>436337</v>
      </c>
      <c r="F106" s="30">
        <v>3215483</v>
      </c>
      <c r="G106" s="30" t="s">
        <v>699</v>
      </c>
      <c r="H106" s="30">
        <v>611905</v>
      </c>
      <c r="I106" s="30">
        <v>611905</v>
      </c>
      <c r="J106" s="30" t="s">
        <v>699</v>
      </c>
      <c r="K106" s="30">
        <v>71809</v>
      </c>
      <c r="L106" s="30">
        <v>154147</v>
      </c>
      <c r="M106" s="30" t="s">
        <v>699</v>
      </c>
      <c r="N106" s="30">
        <v>75937</v>
      </c>
      <c r="O106" s="30">
        <v>78210</v>
      </c>
      <c r="P106" s="30" t="s">
        <v>699</v>
      </c>
      <c r="Q106" s="30" t="s">
        <v>699</v>
      </c>
      <c r="R106" s="32" t="s">
        <v>66</v>
      </c>
      <c r="S106" s="29"/>
      <c r="T106" s="29"/>
      <c r="U106" s="29"/>
      <c r="V106" s="29"/>
      <c r="W106" s="29"/>
      <c r="X106" s="29"/>
      <c r="Y106" s="29"/>
    </row>
    <row r="107" spans="1:25" s="30" customFormat="1" ht="10.5" customHeight="1" x14ac:dyDescent="0.15">
      <c r="A107" s="242" t="s">
        <v>528</v>
      </c>
      <c r="B107" s="252">
        <v>5409384</v>
      </c>
      <c r="C107" s="253">
        <v>1447366</v>
      </c>
      <c r="D107" s="253">
        <v>750952</v>
      </c>
      <c r="E107" s="253">
        <v>592717</v>
      </c>
      <c r="F107" s="253">
        <v>2330802</v>
      </c>
      <c r="G107" s="253">
        <v>287547</v>
      </c>
      <c r="H107" s="253">
        <v>300466</v>
      </c>
      <c r="I107" s="253">
        <v>300466</v>
      </c>
      <c r="J107" s="253" t="s">
        <v>699</v>
      </c>
      <c r="K107" s="253" t="s">
        <v>699</v>
      </c>
      <c r="L107" s="253">
        <v>130767</v>
      </c>
      <c r="M107" s="253">
        <v>76328</v>
      </c>
      <c r="N107" s="253" t="s">
        <v>699</v>
      </c>
      <c r="O107" s="253">
        <v>54439</v>
      </c>
      <c r="P107" s="253" t="s">
        <v>699</v>
      </c>
      <c r="Q107" s="253" t="s">
        <v>699</v>
      </c>
      <c r="R107" s="254" t="s">
        <v>67</v>
      </c>
      <c r="S107" s="29"/>
      <c r="T107" s="29"/>
      <c r="U107" s="29"/>
      <c r="V107" s="29"/>
      <c r="W107" s="29"/>
      <c r="X107" s="29"/>
      <c r="Y107" s="29"/>
    </row>
    <row r="108" spans="1:25" ht="23.25" customHeight="1" x14ac:dyDescent="0.25">
      <c r="I108" s="34" t="s">
        <v>86</v>
      </c>
    </row>
    <row r="109" spans="1:25" s="17" customFormat="1" ht="11.25" customHeight="1" x14ac:dyDescent="0.15">
      <c r="A109" s="148"/>
      <c r="B109" s="255" t="s">
        <v>87</v>
      </c>
      <c r="C109" s="151"/>
      <c r="D109" s="151"/>
      <c r="E109" s="151"/>
      <c r="F109" s="151"/>
      <c r="G109" s="151"/>
      <c r="H109" s="151"/>
      <c r="I109" s="151"/>
      <c r="J109" s="151"/>
      <c r="K109" s="151"/>
      <c r="L109" s="148"/>
      <c r="M109" s="150"/>
      <c r="N109" s="151"/>
      <c r="O109" s="151"/>
      <c r="P109" s="151"/>
      <c r="Q109" s="151"/>
      <c r="R109" s="894" t="s">
        <v>72</v>
      </c>
      <c r="S109" s="16"/>
      <c r="T109" s="16"/>
      <c r="U109" s="16"/>
      <c r="V109" s="16"/>
      <c r="W109" s="16"/>
      <c r="X109" s="16"/>
      <c r="Y109" s="16"/>
    </row>
    <row r="110" spans="1:25" s="28" customFormat="1" ht="28.5" customHeight="1" x14ac:dyDescent="0.15">
      <c r="A110" s="24" t="s">
        <v>150</v>
      </c>
      <c r="B110" s="199" t="s">
        <v>123</v>
      </c>
      <c r="C110" s="153"/>
      <c r="D110" s="154"/>
      <c r="E110" s="199" t="s">
        <v>124</v>
      </c>
      <c r="F110" s="153"/>
      <c r="G110" s="153"/>
      <c r="H110" s="153"/>
      <c r="I110" s="153"/>
      <c r="J110" s="153"/>
      <c r="K110" s="153"/>
      <c r="L110" s="154"/>
      <c r="M110" s="14" t="s">
        <v>89</v>
      </c>
      <c r="N110" s="152" t="s">
        <v>733</v>
      </c>
      <c r="O110" s="199" t="s">
        <v>135</v>
      </c>
      <c r="P110" s="153"/>
      <c r="Q110" s="153"/>
      <c r="R110" s="895"/>
      <c r="S110" s="13"/>
      <c r="T110" s="13"/>
      <c r="U110" s="13"/>
      <c r="V110" s="13"/>
      <c r="W110" s="13"/>
      <c r="X110" s="13"/>
      <c r="Y110" s="13"/>
    </row>
    <row r="111" spans="1:25" s="28" customFormat="1" ht="28.5" customHeight="1" x14ac:dyDescent="0.15">
      <c r="A111" s="24"/>
      <c r="B111" s="14" t="s">
        <v>32</v>
      </c>
      <c r="C111" s="152" t="s">
        <v>127</v>
      </c>
      <c r="D111" s="152" t="s">
        <v>153</v>
      </c>
      <c r="E111" s="14" t="s">
        <v>128</v>
      </c>
      <c r="F111" s="152" t="s">
        <v>129</v>
      </c>
      <c r="G111" s="152" t="s">
        <v>131</v>
      </c>
      <c r="H111" s="152" t="s">
        <v>734</v>
      </c>
      <c r="I111" s="152" t="s">
        <v>132</v>
      </c>
      <c r="J111" s="152" t="s">
        <v>133</v>
      </c>
      <c r="K111" s="152" t="s">
        <v>356</v>
      </c>
      <c r="L111" s="152" t="s">
        <v>364</v>
      </c>
      <c r="M111" s="14" t="s">
        <v>94</v>
      </c>
      <c r="N111" s="152" t="s">
        <v>134</v>
      </c>
      <c r="O111" s="14" t="s">
        <v>58</v>
      </c>
      <c r="P111" s="152" t="s">
        <v>136</v>
      </c>
      <c r="Q111" s="199" t="s">
        <v>137</v>
      </c>
      <c r="R111" s="895"/>
      <c r="S111" s="13"/>
      <c r="T111" s="13"/>
      <c r="U111" s="13"/>
      <c r="V111" s="13"/>
      <c r="W111" s="13"/>
      <c r="X111" s="13"/>
      <c r="Y111" s="13"/>
    </row>
    <row r="112" spans="1:25" s="28" customFormat="1" ht="12" customHeight="1" x14ac:dyDescent="0.15">
      <c r="A112" s="256"/>
      <c r="B112" s="15"/>
      <c r="C112" s="15" t="str">
        <f>UPPER("OMAN")</f>
        <v>OMAN</v>
      </c>
      <c r="D112" s="15" t="str">
        <f>UPPER("WESTBUKH")</f>
        <v>WESTBUKH</v>
      </c>
      <c r="E112" s="15"/>
      <c r="F112" s="15" t="str">
        <f>UPPER("MURBAN")</f>
        <v>MURBAN</v>
      </c>
      <c r="G112" s="15" t="str">
        <f>UPPER("DUBAI")</f>
        <v>DUBAI</v>
      </c>
      <c r="H112" s="15" t="str">
        <f>UPPER("SHARJA-C")</f>
        <v>SHARJA-C</v>
      </c>
      <c r="I112" s="15" t="str">
        <f>UPPER("U-ZAKUM")</f>
        <v>U-ZAKUM</v>
      </c>
      <c r="J112" s="15" t="str">
        <f>UPPER("DAS")</f>
        <v>DAS</v>
      </c>
      <c r="K112" s="15" t="str">
        <f>UPPER("MUBARRAZ")</f>
        <v>MUBARRAZ</v>
      </c>
      <c r="L112" s="15" t="str">
        <f>UPPER("UMM-LULU")</f>
        <v>UMM-LULU</v>
      </c>
      <c r="M112" s="15"/>
      <c r="N112" s="15" t="str">
        <f>UPPER("FORTIES")</f>
        <v>FORTIES</v>
      </c>
      <c r="O112" s="15"/>
      <c r="P112" s="15" t="str">
        <f>UPPER("SOKOL")</f>
        <v>SOKOL</v>
      </c>
      <c r="Q112" s="251" t="str">
        <f>UPPER("ESPO-B")</f>
        <v>ESPO-B</v>
      </c>
      <c r="R112" s="896"/>
      <c r="S112" s="13"/>
      <c r="T112" s="13"/>
      <c r="U112" s="13"/>
      <c r="V112" s="13"/>
      <c r="W112" s="13"/>
      <c r="X112" s="13"/>
      <c r="Y112" s="13"/>
    </row>
    <row r="113" spans="1:25" s="30" customFormat="1" ht="10.5" customHeight="1" x14ac:dyDescent="0.15">
      <c r="A113" s="233" t="s">
        <v>855</v>
      </c>
      <c r="B113" s="155">
        <v>825144</v>
      </c>
      <c r="C113" s="156">
        <v>774331</v>
      </c>
      <c r="D113" s="156">
        <v>50813</v>
      </c>
      <c r="E113" s="156">
        <v>50636882</v>
      </c>
      <c r="F113" s="156">
        <v>26829061</v>
      </c>
      <c r="G113" s="156">
        <v>951338</v>
      </c>
      <c r="H113" s="156">
        <v>37026</v>
      </c>
      <c r="I113" s="156">
        <v>4907013</v>
      </c>
      <c r="J113" s="156">
        <v>14742070</v>
      </c>
      <c r="K113" s="156">
        <v>1893490</v>
      </c>
      <c r="L113" s="156">
        <v>1276884</v>
      </c>
      <c r="M113" s="156">
        <v>5183041</v>
      </c>
      <c r="N113" s="156">
        <v>10</v>
      </c>
      <c r="O113" s="156">
        <v>5183031</v>
      </c>
      <c r="P113" s="156">
        <v>1797812</v>
      </c>
      <c r="Q113" s="156">
        <v>2932700</v>
      </c>
      <c r="R113" s="157" t="s">
        <v>512</v>
      </c>
      <c r="S113" s="29"/>
      <c r="T113" s="29"/>
      <c r="U113" s="29"/>
      <c r="V113" s="29"/>
      <c r="W113" s="29"/>
      <c r="X113" s="29"/>
      <c r="Y113" s="29"/>
    </row>
    <row r="114" spans="1:25" s="30" customFormat="1" ht="10.5" customHeight="1" x14ac:dyDescent="0.15">
      <c r="A114" s="237" t="s">
        <v>628</v>
      </c>
      <c r="B114" s="30">
        <v>1775320</v>
      </c>
      <c r="C114" s="30">
        <v>1775320</v>
      </c>
      <c r="D114" s="30" t="s">
        <v>699</v>
      </c>
      <c r="E114" s="30">
        <v>60196846</v>
      </c>
      <c r="F114" s="30">
        <v>29806500</v>
      </c>
      <c r="G114" s="30">
        <v>1000220</v>
      </c>
      <c r="H114" s="30" t="s">
        <v>699</v>
      </c>
      <c r="I114" s="30">
        <v>8696476</v>
      </c>
      <c r="J114" s="30">
        <v>17446434</v>
      </c>
      <c r="K114" s="30">
        <v>1677941</v>
      </c>
      <c r="L114" s="30">
        <v>1569275</v>
      </c>
      <c r="M114" s="30">
        <v>2062879</v>
      </c>
      <c r="N114" s="30" t="s">
        <v>699</v>
      </c>
      <c r="O114" s="30">
        <v>2062879</v>
      </c>
      <c r="P114" s="30">
        <v>560379</v>
      </c>
      <c r="Q114" s="30">
        <v>1174561</v>
      </c>
      <c r="R114" s="32" t="s">
        <v>629</v>
      </c>
      <c r="S114" s="29"/>
      <c r="T114" s="29"/>
      <c r="U114" s="29"/>
      <c r="V114" s="29"/>
      <c r="W114" s="29"/>
      <c r="X114" s="29"/>
      <c r="Y114" s="29"/>
    </row>
    <row r="115" spans="1:25" s="30" customFormat="1" ht="10.5" customHeight="1" x14ac:dyDescent="0.15">
      <c r="A115" s="237" t="s">
        <v>856</v>
      </c>
      <c r="B115" s="30">
        <v>1749174</v>
      </c>
      <c r="C115" s="30">
        <v>1749174</v>
      </c>
      <c r="D115" s="30" t="s">
        <v>699</v>
      </c>
      <c r="E115" s="30">
        <v>57535001</v>
      </c>
      <c r="F115" s="30">
        <v>29903586</v>
      </c>
      <c r="G115" s="30">
        <v>820559</v>
      </c>
      <c r="H115" s="30" t="s">
        <v>699</v>
      </c>
      <c r="I115" s="30">
        <v>4467968</v>
      </c>
      <c r="J115" s="30">
        <v>19076482</v>
      </c>
      <c r="K115" s="30">
        <v>1611032</v>
      </c>
      <c r="L115" s="30">
        <v>1655374</v>
      </c>
      <c r="M115" s="30">
        <v>118876</v>
      </c>
      <c r="N115" s="30" t="s">
        <v>699</v>
      </c>
      <c r="O115" s="30">
        <v>118876</v>
      </c>
      <c r="P115" s="30" t="s">
        <v>699</v>
      </c>
      <c r="Q115" s="30" t="s">
        <v>699</v>
      </c>
      <c r="R115" s="32" t="s">
        <v>692</v>
      </c>
      <c r="S115" s="29"/>
      <c r="T115" s="29"/>
      <c r="U115" s="29"/>
      <c r="V115" s="29"/>
      <c r="W115" s="29"/>
      <c r="X115" s="29"/>
      <c r="Y115" s="29"/>
    </row>
    <row r="116" spans="1:25" s="30" customFormat="1" ht="10.5" customHeight="1" x14ac:dyDescent="0.15">
      <c r="A116" s="237" t="s">
        <v>857</v>
      </c>
      <c r="B116" s="30">
        <v>784067</v>
      </c>
      <c r="C116" s="30">
        <v>784067</v>
      </c>
      <c r="D116" s="30" t="s">
        <v>699</v>
      </c>
      <c r="E116" s="30">
        <v>59795687</v>
      </c>
      <c r="F116" s="30">
        <v>32266996</v>
      </c>
      <c r="G116" s="30">
        <v>158240</v>
      </c>
      <c r="H116" s="30" t="s">
        <v>699</v>
      </c>
      <c r="I116" s="30">
        <v>2535524</v>
      </c>
      <c r="J116" s="30">
        <v>22257456</v>
      </c>
      <c r="K116" s="30">
        <v>1725325</v>
      </c>
      <c r="L116" s="30">
        <v>852146</v>
      </c>
      <c r="M116" s="30" t="s">
        <v>699</v>
      </c>
      <c r="N116" s="30" t="s">
        <v>699</v>
      </c>
      <c r="O116" s="30" t="s">
        <v>699</v>
      </c>
      <c r="P116" s="30" t="s">
        <v>699</v>
      </c>
      <c r="Q116" s="30" t="s">
        <v>699</v>
      </c>
      <c r="R116" s="32" t="s">
        <v>718</v>
      </c>
      <c r="S116" s="29"/>
      <c r="T116" s="29"/>
      <c r="U116" s="29"/>
      <c r="V116" s="29"/>
      <c r="W116" s="29"/>
      <c r="X116" s="29"/>
      <c r="Y116" s="29"/>
    </row>
    <row r="117" spans="1:25" s="30" customFormat="1" ht="10.5" customHeight="1" x14ac:dyDescent="0.15">
      <c r="A117" s="237" t="s">
        <v>858</v>
      </c>
      <c r="B117" s="30">
        <v>1279829</v>
      </c>
      <c r="C117" s="30">
        <v>1279829</v>
      </c>
      <c r="D117" s="30" t="s">
        <v>699</v>
      </c>
      <c r="E117" s="30">
        <v>59051174</v>
      </c>
      <c r="F117" s="30">
        <v>30622164</v>
      </c>
      <c r="G117" s="30">
        <v>555118</v>
      </c>
      <c r="H117" s="30" t="s">
        <v>699</v>
      </c>
      <c r="I117" s="30">
        <v>1498557</v>
      </c>
      <c r="J117" s="30">
        <v>23644657</v>
      </c>
      <c r="K117" s="30">
        <v>2048019</v>
      </c>
      <c r="L117" s="30">
        <v>682659</v>
      </c>
      <c r="M117" s="30">
        <v>95300</v>
      </c>
      <c r="N117" s="30" t="s">
        <v>699</v>
      </c>
      <c r="O117" s="30">
        <v>95300</v>
      </c>
      <c r="P117" s="30" t="s">
        <v>699</v>
      </c>
      <c r="Q117" s="30" t="s">
        <v>699</v>
      </c>
      <c r="R117" s="32" t="s">
        <v>859</v>
      </c>
      <c r="S117" s="29"/>
      <c r="T117" s="29"/>
      <c r="U117" s="29"/>
      <c r="V117" s="29"/>
      <c r="W117" s="29"/>
      <c r="X117" s="29"/>
      <c r="Y117" s="29"/>
    </row>
    <row r="118" spans="1:25" s="30" customFormat="1" ht="10.5" customHeight="1" x14ac:dyDescent="0.15">
      <c r="A118" s="240"/>
      <c r="R118" s="32"/>
      <c r="S118" s="29"/>
      <c r="T118" s="29"/>
      <c r="U118" s="29"/>
      <c r="V118" s="29"/>
      <c r="W118" s="29"/>
      <c r="X118" s="29"/>
      <c r="Y118" s="29"/>
    </row>
    <row r="119" spans="1:25" s="30" customFormat="1" ht="10.5" customHeight="1" x14ac:dyDescent="0.15">
      <c r="A119" s="237" t="s">
        <v>860</v>
      </c>
      <c r="B119" s="30">
        <v>1370994</v>
      </c>
      <c r="C119" s="30">
        <v>1370994</v>
      </c>
      <c r="D119" s="30" t="s">
        <v>699</v>
      </c>
      <c r="E119" s="30">
        <v>59480281</v>
      </c>
      <c r="F119" s="30">
        <v>32758245</v>
      </c>
      <c r="G119" s="30">
        <v>396195</v>
      </c>
      <c r="H119" s="30" t="s">
        <v>699</v>
      </c>
      <c r="I119" s="30">
        <v>2097362</v>
      </c>
      <c r="J119" s="30">
        <v>21858166</v>
      </c>
      <c r="K119" s="30">
        <v>1763966</v>
      </c>
      <c r="L119" s="30">
        <v>606347</v>
      </c>
      <c r="M119" s="30" t="s">
        <v>699</v>
      </c>
      <c r="N119" s="30" t="s">
        <v>699</v>
      </c>
      <c r="O119" s="30" t="s">
        <v>699</v>
      </c>
      <c r="P119" s="30" t="s">
        <v>699</v>
      </c>
      <c r="Q119" s="30" t="s">
        <v>699</v>
      </c>
      <c r="R119" s="32" t="s">
        <v>719</v>
      </c>
      <c r="S119" s="29"/>
      <c r="T119" s="29"/>
      <c r="U119" s="29"/>
      <c r="V119" s="29"/>
      <c r="W119" s="29"/>
      <c r="X119" s="29"/>
      <c r="Y119" s="29"/>
    </row>
    <row r="120" spans="1:25" s="30" customFormat="1" ht="10.5" customHeight="1" x14ac:dyDescent="0.15">
      <c r="A120" s="237" t="s">
        <v>861</v>
      </c>
      <c r="B120" s="30">
        <v>611353</v>
      </c>
      <c r="C120" s="30">
        <v>611353</v>
      </c>
      <c r="D120" s="30" t="s">
        <v>699</v>
      </c>
      <c r="E120" s="30">
        <v>56612445</v>
      </c>
      <c r="F120" s="30">
        <v>28040855</v>
      </c>
      <c r="G120" s="30">
        <v>237999</v>
      </c>
      <c r="H120" s="30" t="s">
        <v>699</v>
      </c>
      <c r="I120" s="30">
        <v>1987798</v>
      </c>
      <c r="J120" s="30">
        <v>23696089</v>
      </c>
      <c r="K120" s="30">
        <v>1940628</v>
      </c>
      <c r="L120" s="30">
        <v>709076</v>
      </c>
      <c r="M120" s="30">
        <v>95300</v>
      </c>
      <c r="N120" s="30" t="s">
        <v>699</v>
      </c>
      <c r="O120" s="30">
        <v>95300</v>
      </c>
      <c r="P120" s="30" t="s">
        <v>699</v>
      </c>
      <c r="Q120" s="30" t="s">
        <v>699</v>
      </c>
      <c r="R120" s="32" t="s">
        <v>862</v>
      </c>
      <c r="S120" s="29"/>
      <c r="T120" s="29"/>
      <c r="U120" s="29"/>
      <c r="V120" s="29"/>
      <c r="W120" s="29"/>
      <c r="X120" s="29"/>
      <c r="Y120" s="29"/>
    </row>
    <row r="121" spans="1:25" s="30" customFormat="1" ht="10.5" customHeight="1" x14ac:dyDescent="0.15">
      <c r="A121" s="240"/>
      <c r="R121" s="32"/>
      <c r="S121" s="29"/>
      <c r="T121" s="29"/>
      <c r="U121" s="29"/>
      <c r="V121" s="29"/>
      <c r="W121" s="29"/>
      <c r="X121" s="29"/>
      <c r="Y121" s="29"/>
    </row>
    <row r="122" spans="1:25" s="30" customFormat="1" ht="10.5" customHeight="1" x14ac:dyDescent="0.15">
      <c r="A122" s="237" t="s">
        <v>863</v>
      </c>
      <c r="B122" s="30">
        <v>824480</v>
      </c>
      <c r="C122" s="30">
        <v>824480</v>
      </c>
      <c r="D122" s="30" t="s">
        <v>699</v>
      </c>
      <c r="E122" s="30">
        <v>14869870</v>
      </c>
      <c r="F122" s="30">
        <v>7772426</v>
      </c>
      <c r="G122" s="30">
        <v>317119</v>
      </c>
      <c r="H122" s="30" t="s">
        <v>699</v>
      </c>
      <c r="I122" s="30">
        <v>469948</v>
      </c>
      <c r="J122" s="30">
        <v>5644710</v>
      </c>
      <c r="K122" s="30">
        <v>555482</v>
      </c>
      <c r="L122" s="30">
        <v>110185</v>
      </c>
      <c r="M122" s="30" t="s">
        <v>699</v>
      </c>
      <c r="N122" s="30" t="s">
        <v>699</v>
      </c>
      <c r="O122" s="30" t="s">
        <v>699</v>
      </c>
      <c r="P122" s="30" t="s">
        <v>699</v>
      </c>
      <c r="Q122" s="30" t="s">
        <v>699</v>
      </c>
      <c r="R122" s="32" t="s">
        <v>720</v>
      </c>
      <c r="S122" s="29"/>
      <c r="T122" s="29"/>
      <c r="U122" s="29"/>
      <c r="V122" s="29"/>
      <c r="W122" s="29"/>
      <c r="X122" s="29"/>
      <c r="Y122" s="29"/>
    </row>
    <row r="123" spans="1:25" s="30" customFormat="1" ht="10.5" customHeight="1" x14ac:dyDescent="0.15">
      <c r="A123" s="237" t="s">
        <v>513</v>
      </c>
      <c r="B123" s="30">
        <v>147241</v>
      </c>
      <c r="C123" s="30">
        <v>147241</v>
      </c>
      <c r="D123" s="30" t="s">
        <v>699</v>
      </c>
      <c r="E123" s="30">
        <v>15165682</v>
      </c>
      <c r="F123" s="30">
        <v>8073138</v>
      </c>
      <c r="G123" s="30" t="s">
        <v>699</v>
      </c>
      <c r="H123" s="30" t="s">
        <v>699</v>
      </c>
      <c r="I123" s="30">
        <v>239402</v>
      </c>
      <c r="J123" s="30">
        <v>6114863</v>
      </c>
      <c r="K123" s="30">
        <v>543831</v>
      </c>
      <c r="L123" s="30">
        <v>194448</v>
      </c>
      <c r="M123" s="30">
        <v>95300</v>
      </c>
      <c r="N123" s="30" t="s">
        <v>699</v>
      </c>
      <c r="O123" s="30">
        <v>95300</v>
      </c>
      <c r="P123" s="30" t="s">
        <v>699</v>
      </c>
      <c r="Q123" s="30" t="s">
        <v>699</v>
      </c>
      <c r="R123" s="32" t="s">
        <v>78</v>
      </c>
      <c r="S123" s="29"/>
      <c r="T123" s="29"/>
      <c r="U123" s="29"/>
      <c r="V123" s="29"/>
      <c r="W123" s="29"/>
      <c r="X123" s="29"/>
      <c r="Y123" s="29"/>
    </row>
    <row r="124" spans="1:25" s="30" customFormat="1" ht="10.5" customHeight="1" x14ac:dyDescent="0.15">
      <c r="A124" s="237" t="s">
        <v>514</v>
      </c>
      <c r="B124" s="30">
        <v>228817</v>
      </c>
      <c r="C124" s="30">
        <v>228817</v>
      </c>
      <c r="D124" s="30" t="s">
        <v>699</v>
      </c>
      <c r="E124" s="30">
        <v>14001185</v>
      </c>
      <c r="F124" s="30">
        <v>7178637</v>
      </c>
      <c r="G124" s="30">
        <v>158841</v>
      </c>
      <c r="H124" s="30" t="s">
        <v>699</v>
      </c>
      <c r="I124" s="30">
        <v>399604</v>
      </c>
      <c r="J124" s="30">
        <v>5701309</v>
      </c>
      <c r="K124" s="30">
        <v>404889</v>
      </c>
      <c r="L124" s="30">
        <v>157905</v>
      </c>
      <c r="M124" s="30" t="s">
        <v>699</v>
      </c>
      <c r="N124" s="30" t="s">
        <v>699</v>
      </c>
      <c r="O124" s="30" t="s">
        <v>699</v>
      </c>
      <c r="P124" s="30" t="s">
        <v>699</v>
      </c>
      <c r="Q124" s="30" t="s">
        <v>699</v>
      </c>
      <c r="R124" s="32" t="s">
        <v>79</v>
      </c>
      <c r="S124" s="29"/>
      <c r="T124" s="29"/>
      <c r="U124" s="29"/>
      <c r="V124" s="29"/>
      <c r="W124" s="29"/>
      <c r="X124" s="29"/>
      <c r="Y124" s="29"/>
    </row>
    <row r="125" spans="1:25" s="30" customFormat="1" ht="10.5" customHeight="1" x14ac:dyDescent="0.15">
      <c r="A125" s="237" t="s">
        <v>515</v>
      </c>
      <c r="B125" s="30">
        <v>79291</v>
      </c>
      <c r="C125" s="30">
        <v>79291</v>
      </c>
      <c r="D125" s="30" t="s">
        <v>699</v>
      </c>
      <c r="E125" s="30">
        <v>15014437</v>
      </c>
      <c r="F125" s="30">
        <v>7597963</v>
      </c>
      <c r="G125" s="30">
        <v>79158</v>
      </c>
      <c r="H125" s="30" t="s">
        <v>699</v>
      </c>
      <c r="I125" s="30">
        <v>389603</v>
      </c>
      <c r="J125" s="30">
        <v>6183775</v>
      </c>
      <c r="K125" s="30">
        <v>543817</v>
      </c>
      <c r="L125" s="30">
        <v>220121</v>
      </c>
      <c r="M125" s="30" t="s">
        <v>699</v>
      </c>
      <c r="N125" s="30" t="s">
        <v>699</v>
      </c>
      <c r="O125" s="30" t="s">
        <v>699</v>
      </c>
      <c r="P125" s="30" t="s">
        <v>699</v>
      </c>
      <c r="Q125" s="30" t="s">
        <v>699</v>
      </c>
      <c r="R125" s="32" t="s">
        <v>80</v>
      </c>
      <c r="S125" s="29"/>
      <c r="T125" s="29"/>
      <c r="U125" s="29"/>
      <c r="V125" s="29"/>
      <c r="W125" s="29"/>
      <c r="X125" s="29"/>
      <c r="Y125" s="29"/>
    </row>
    <row r="126" spans="1:25" s="30" customFormat="1" ht="10.5" customHeight="1" x14ac:dyDescent="0.15">
      <c r="A126" s="237" t="s">
        <v>864</v>
      </c>
      <c r="B126" s="30">
        <v>156004</v>
      </c>
      <c r="C126" s="30">
        <v>156004</v>
      </c>
      <c r="D126" s="30" t="s">
        <v>699</v>
      </c>
      <c r="E126" s="30">
        <v>12431141</v>
      </c>
      <c r="F126" s="30">
        <v>5191117</v>
      </c>
      <c r="G126" s="30" t="s">
        <v>699</v>
      </c>
      <c r="H126" s="30" t="s">
        <v>699</v>
      </c>
      <c r="I126" s="30">
        <v>959189</v>
      </c>
      <c r="J126" s="30">
        <v>5696142</v>
      </c>
      <c r="K126" s="30">
        <v>448091</v>
      </c>
      <c r="L126" s="30">
        <v>136602</v>
      </c>
      <c r="M126" s="30" t="s">
        <v>699</v>
      </c>
      <c r="N126" s="30" t="s">
        <v>699</v>
      </c>
      <c r="O126" s="30" t="s">
        <v>699</v>
      </c>
      <c r="P126" s="30" t="s">
        <v>699</v>
      </c>
      <c r="Q126" s="30" t="s">
        <v>699</v>
      </c>
      <c r="R126" s="32" t="s">
        <v>865</v>
      </c>
      <c r="S126" s="29"/>
      <c r="T126" s="29"/>
      <c r="U126" s="29"/>
      <c r="V126" s="29"/>
      <c r="W126" s="29"/>
      <c r="X126" s="29"/>
      <c r="Y126" s="29"/>
    </row>
    <row r="127" spans="1:25" s="30" customFormat="1" ht="10.5" customHeight="1" x14ac:dyDescent="0.15">
      <c r="A127" s="240"/>
      <c r="R127" s="32"/>
      <c r="S127" s="29"/>
      <c r="T127" s="29"/>
      <c r="U127" s="29"/>
      <c r="V127" s="29"/>
      <c r="W127" s="29"/>
      <c r="X127" s="29"/>
      <c r="Y127" s="29"/>
    </row>
    <row r="128" spans="1:25" s="30" customFormat="1" ht="10.5" customHeight="1" x14ac:dyDescent="0.15">
      <c r="A128" s="237" t="s">
        <v>866</v>
      </c>
      <c r="B128" s="30">
        <v>190119</v>
      </c>
      <c r="C128" s="30">
        <v>190119</v>
      </c>
      <c r="D128" s="30" t="s">
        <v>699</v>
      </c>
      <c r="E128" s="30">
        <v>5605447</v>
      </c>
      <c r="F128" s="30">
        <v>3142544</v>
      </c>
      <c r="G128" s="30">
        <v>79414</v>
      </c>
      <c r="H128" s="30" t="s">
        <v>699</v>
      </c>
      <c r="I128" s="30">
        <v>154675</v>
      </c>
      <c r="J128" s="30">
        <v>1954303</v>
      </c>
      <c r="K128" s="30">
        <v>274511</v>
      </c>
      <c r="L128" s="30" t="s">
        <v>699</v>
      </c>
      <c r="M128" s="30" t="s">
        <v>699</v>
      </c>
      <c r="N128" s="30" t="s">
        <v>699</v>
      </c>
      <c r="O128" s="30" t="s">
        <v>699</v>
      </c>
      <c r="P128" s="30" t="s">
        <v>699</v>
      </c>
      <c r="Q128" s="30" t="s">
        <v>699</v>
      </c>
      <c r="R128" s="32" t="s">
        <v>721</v>
      </c>
      <c r="S128" s="29"/>
      <c r="T128" s="29"/>
      <c r="U128" s="29"/>
      <c r="V128" s="29"/>
      <c r="W128" s="29"/>
      <c r="X128" s="29"/>
      <c r="Y128" s="29"/>
    </row>
    <row r="129" spans="1:25" s="30" customFormat="1" ht="10.5" customHeight="1" x14ac:dyDescent="0.15">
      <c r="A129" s="237" t="s">
        <v>516</v>
      </c>
      <c r="B129" s="30">
        <v>238427</v>
      </c>
      <c r="C129" s="30">
        <v>238427</v>
      </c>
      <c r="D129" s="30" t="s">
        <v>699</v>
      </c>
      <c r="E129" s="30">
        <v>4107538</v>
      </c>
      <c r="F129" s="30">
        <v>2115097</v>
      </c>
      <c r="G129" s="30">
        <v>79127</v>
      </c>
      <c r="H129" s="30" t="s">
        <v>699</v>
      </c>
      <c r="I129" s="30">
        <v>240069</v>
      </c>
      <c r="J129" s="30">
        <v>1542890</v>
      </c>
      <c r="K129" s="30">
        <v>130355</v>
      </c>
      <c r="L129" s="30" t="s">
        <v>699</v>
      </c>
      <c r="M129" s="30" t="s">
        <v>699</v>
      </c>
      <c r="N129" s="30" t="s">
        <v>699</v>
      </c>
      <c r="O129" s="30" t="s">
        <v>699</v>
      </c>
      <c r="P129" s="30" t="s">
        <v>699</v>
      </c>
      <c r="Q129" s="30" t="s">
        <v>699</v>
      </c>
      <c r="R129" s="32" t="s">
        <v>66</v>
      </c>
      <c r="S129" s="29"/>
      <c r="T129" s="29"/>
      <c r="U129" s="29"/>
      <c r="V129" s="29"/>
      <c r="W129" s="29"/>
      <c r="X129" s="29"/>
      <c r="Y129" s="29"/>
    </row>
    <row r="130" spans="1:25" s="30" customFormat="1" ht="10.5" customHeight="1" x14ac:dyDescent="0.15">
      <c r="A130" s="237" t="s">
        <v>517</v>
      </c>
      <c r="B130" s="30">
        <v>395934</v>
      </c>
      <c r="C130" s="30">
        <v>395934</v>
      </c>
      <c r="D130" s="30" t="s">
        <v>699</v>
      </c>
      <c r="E130" s="30">
        <v>5156885</v>
      </c>
      <c r="F130" s="30">
        <v>2514785</v>
      </c>
      <c r="G130" s="30">
        <v>158578</v>
      </c>
      <c r="H130" s="30" t="s">
        <v>699</v>
      </c>
      <c r="I130" s="30">
        <v>75204</v>
      </c>
      <c r="J130" s="30">
        <v>2147517</v>
      </c>
      <c r="K130" s="30">
        <v>150616</v>
      </c>
      <c r="L130" s="30">
        <v>110185</v>
      </c>
      <c r="M130" s="30" t="s">
        <v>699</v>
      </c>
      <c r="N130" s="30" t="s">
        <v>699</v>
      </c>
      <c r="O130" s="30" t="s">
        <v>699</v>
      </c>
      <c r="P130" s="30" t="s">
        <v>699</v>
      </c>
      <c r="Q130" s="30" t="s">
        <v>699</v>
      </c>
      <c r="R130" s="32" t="s">
        <v>67</v>
      </c>
      <c r="S130" s="29"/>
      <c r="T130" s="29"/>
      <c r="U130" s="29"/>
      <c r="V130" s="29"/>
      <c r="W130" s="29"/>
      <c r="X130" s="29"/>
      <c r="Y130" s="29"/>
    </row>
    <row r="131" spans="1:25" s="30" customFormat="1" ht="10.5" customHeight="1" x14ac:dyDescent="0.15">
      <c r="A131" s="237" t="s">
        <v>518</v>
      </c>
      <c r="B131" s="30">
        <v>147241</v>
      </c>
      <c r="C131" s="30">
        <v>147241</v>
      </c>
      <c r="D131" s="30" t="s">
        <v>699</v>
      </c>
      <c r="E131" s="30">
        <v>5398805</v>
      </c>
      <c r="F131" s="30">
        <v>3293558</v>
      </c>
      <c r="G131" s="30" t="s">
        <v>699</v>
      </c>
      <c r="H131" s="30" t="s">
        <v>699</v>
      </c>
      <c r="I131" s="30">
        <v>239402</v>
      </c>
      <c r="J131" s="30">
        <v>1690913</v>
      </c>
      <c r="K131" s="30">
        <v>127475</v>
      </c>
      <c r="L131" s="30">
        <v>47457</v>
      </c>
      <c r="M131" s="30" t="s">
        <v>699</v>
      </c>
      <c r="N131" s="30" t="s">
        <v>699</v>
      </c>
      <c r="O131" s="30" t="s">
        <v>699</v>
      </c>
      <c r="P131" s="30" t="s">
        <v>699</v>
      </c>
      <c r="Q131" s="30" t="s">
        <v>699</v>
      </c>
      <c r="R131" s="32" t="s">
        <v>68</v>
      </c>
      <c r="S131" s="29"/>
      <c r="T131" s="29"/>
      <c r="U131" s="29"/>
      <c r="V131" s="29"/>
      <c r="W131" s="29"/>
      <c r="X131" s="29"/>
      <c r="Y131" s="29"/>
    </row>
    <row r="132" spans="1:25" s="30" customFormat="1" ht="10.5" customHeight="1" x14ac:dyDescent="0.15">
      <c r="A132" s="237" t="s">
        <v>519</v>
      </c>
      <c r="B132" s="30" t="s">
        <v>699</v>
      </c>
      <c r="C132" s="30" t="s">
        <v>699</v>
      </c>
      <c r="D132" s="30" t="s">
        <v>699</v>
      </c>
      <c r="E132" s="30">
        <v>4829743</v>
      </c>
      <c r="F132" s="30">
        <v>2233878</v>
      </c>
      <c r="G132" s="30" t="s">
        <v>699</v>
      </c>
      <c r="H132" s="30" t="s">
        <v>699</v>
      </c>
      <c r="I132" s="30" t="s">
        <v>699</v>
      </c>
      <c r="J132" s="30">
        <v>2453002</v>
      </c>
      <c r="K132" s="30">
        <v>142863</v>
      </c>
      <c r="L132" s="30" t="s">
        <v>699</v>
      </c>
      <c r="M132" s="30" t="s">
        <v>699</v>
      </c>
      <c r="N132" s="30" t="s">
        <v>699</v>
      </c>
      <c r="O132" s="30" t="s">
        <v>699</v>
      </c>
      <c r="P132" s="30" t="s">
        <v>699</v>
      </c>
      <c r="Q132" s="30" t="s">
        <v>699</v>
      </c>
      <c r="R132" s="33" t="s">
        <v>81</v>
      </c>
      <c r="S132" s="29"/>
      <c r="T132" s="29"/>
      <c r="U132" s="29"/>
      <c r="V132" s="29"/>
      <c r="W132" s="29"/>
      <c r="X132" s="29"/>
      <c r="Y132" s="29"/>
    </row>
    <row r="133" spans="1:25" s="30" customFormat="1" ht="10.5" customHeight="1" x14ac:dyDescent="0.15">
      <c r="A133" s="237" t="s">
        <v>520</v>
      </c>
      <c r="B133" s="30" t="s">
        <v>699</v>
      </c>
      <c r="C133" s="30" t="s">
        <v>699</v>
      </c>
      <c r="D133" s="30" t="s">
        <v>699</v>
      </c>
      <c r="E133" s="30">
        <v>4937134</v>
      </c>
      <c r="F133" s="30">
        <v>2545702</v>
      </c>
      <c r="G133" s="30" t="s">
        <v>699</v>
      </c>
      <c r="H133" s="30" t="s">
        <v>699</v>
      </c>
      <c r="I133" s="30" t="s">
        <v>699</v>
      </c>
      <c r="J133" s="30">
        <v>1970948</v>
      </c>
      <c r="K133" s="30">
        <v>273493</v>
      </c>
      <c r="L133" s="30">
        <v>146991</v>
      </c>
      <c r="M133" s="30">
        <v>95300</v>
      </c>
      <c r="N133" s="30" t="s">
        <v>699</v>
      </c>
      <c r="O133" s="30">
        <v>95300</v>
      </c>
      <c r="P133" s="30" t="s">
        <v>699</v>
      </c>
      <c r="Q133" s="30" t="s">
        <v>699</v>
      </c>
      <c r="R133" s="32" t="s">
        <v>82</v>
      </c>
      <c r="S133" s="29"/>
      <c r="T133" s="29"/>
      <c r="U133" s="29"/>
      <c r="V133" s="29"/>
      <c r="W133" s="29"/>
      <c r="X133" s="29"/>
      <c r="Y133" s="29"/>
    </row>
    <row r="134" spans="1:25" s="30" customFormat="1" ht="10.5" customHeight="1" x14ac:dyDescent="0.15">
      <c r="A134" s="237" t="s">
        <v>521</v>
      </c>
      <c r="B134" s="30" t="s">
        <v>699</v>
      </c>
      <c r="C134" s="30" t="s">
        <v>699</v>
      </c>
      <c r="D134" s="30" t="s">
        <v>699</v>
      </c>
      <c r="E134" s="30">
        <v>4299701</v>
      </c>
      <c r="F134" s="30">
        <v>2297851</v>
      </c>
      <c r="G134" s="30" t="s">
        <v>699</v>
      </c>
      <c r="H134" s="30" t="s">
        <v>699</v>
      </c>
      <c r="I134" s="30" t="s">
        <v>699</v>
      </c>
      <c r="J134" s="30">
        <v>1859914</v>
      </c>
      <c r="K134" s="30">
        <v>130814</v>
      </c>
      <c r="L134" s="30">
        <v>11122</v>
      </c>
      <c r="M134" s="30" t="s">
        <v>699</v>
      </c>
      <c r="N134" s="30" t="s">
        <v>699</v>
      </c>
      <c r="O134" s="30" t="s">
        <v>699</v>
      </c>
      <c r="P134" s="30" t="s">
        <v>699</v>
      </c>
      <c r="Q134" s="30" t="s">
        <v>699</v>
      </c>
      <c r="R134" s="32" t="s">
        <v>83</v>
      </c>
      <c r="S134" s="29"/>
      <c r="T134" s="29"/>
      <c r="U134" s="29"/>
      <c r="V134" s="29"/>
      <c r="W134" s="29"/>
      <c r="X134" s="29"/>
      <c r="Y134" s="29"/>
    </row>
    <row r="135" spans="1:25" s="30" customFormat="1" ht="10.5" customHeight="1" x14ac:dyDescent="0.15">
      <c r="A135" s="237" t="s">
        <v>522</v>
      </c>
      <c r="B135" s="30">
        <v>70254</v>
      </c>
      <c r="C135" s="30">
        <v>70254</v>
      </c>
      <c r="D135" s="30" t="s">
        <v>699</v>
      </c>
      <c r="E135" s="30">
        <v>4475533</v>
      </c>
      <c r="F135" s="30">
        <v>2076776</v>
      </c>
      <c r="G135" s="30">
        <v>79339</v>
      </c>
      <c r="H135" s="30" t="s">
        <v>699</v>
      </c>
      <c r="I135" s="30">
        <v>162465</v>
      </c>
      <c r="J135" s="30">
        <v>2013634</v>
      </c>
      <c r="K135" s="30">
        <v>143319</v>
      </c>
      <c r="L135" s="30" t="s">
        <v>699</v>
      </c>
      <c r="M135" s="30" t="s">
        <v>699</v>
      </c>
      <c r="N135" s="30" t="s">
        <v>699</v>
      </c>
      <c r="O135" s="30" t="s">
        <v>699</v>
      </c>
      <c r="P135" s="30" t="s">
        <v>699</v>
      </c>
      <c r="Q135" s="30" t="s">
        <v>699</v>
      </c>
      <c r="R135" s="32" t="s">
        <v>84</v>
      </c>
      <c r="S135" s="29"/>
      <c r="T135" s="29"/>
      <c r="U135" s="29"/>
      <c r="V135" s="29"/>
      <c r="W135" s="29"/>
      <c r="X135" s="29"/>
      <c r="Y135" s="29"/>
    </row>
    <row r="136" spans="1:25" s="30" customFormat="1" ht="10.5" customHeight="1" x14ac:dyDescent="0.15">
      <c r="A136" s="237" t="s">
        <v>523</v>
      </c>
      <c r="B136" s="30">
        <v>158563</v>
      </c>
      <c r="C136" s="30">
        <v>158563</v>
      </c>
      <c r="D136" s="30" t="s">
        <v>699</v>
      </c>
      <c r="E136" s="30">
        <v>5225951</v>
      </c>
      <c r="F136" s="30">
        <v>2804010</v>
      </c>
      <c r="G136" s="30">
        <v>79502</v>
      </c>
      <c r="H136" s="30" t="s">
        <v>699</v>
      </c>
      <c r="I136" s="30">
        <v>237139</v>
      </c>
      <c r="J136" s="30">
        <v>1827761</v>
      </c>
      <c r="K136" s="30">
        <v>130756</v>
      </c>
      <c r="L136" s="30">
        <v>146783</v>
      </c>
      <c r="M136" s="30" t="s">
        <v>699</v>
      </c>
      <c r="N136" s="30" t="s">
        <v>699</v>
      </c>
      <c r="O136" s="30" t="s">
        <v>699</v>
      </c>
      <c r="P136" s="30" t="s">
        <v>699</v>
      </c>
      <c r="Q136" s="30" t="s">
        <v>699</v>
      </c>
      <c r="R136" s="32" t="s">
        <v>85</v>
      </c>
      <c r="S136" s="29"/>
      <c r="T136" s="29"/>
      <c r="U136" s="29"/>
      <c r="V136" s="29"/>
      <c r="W136" s="29"/>
      <c r="X136" s="29"/>
      <c r="Y136" s="29"/>
    </row>
    <row r="137" spans="1:25" s="30" customFormat="1" ht="10.5" customHeight="1" x14ac:dyDescent="0.15">
      <c r="A137" s="237" t="s">
        <v>524</v>
      </c>
      <c r="B137" s="30">
        <v>79291</v>
      </c>
      <c r="C137" s="30">
        <v>79291</v>
      </c>
      <c r="D137" s="30" t="s">
        <v>699</v>
      </c>
      <c r="E137" s="30">
        <v>5452464</v>
      </c>
      <c r="F137" s="30">
        <v>2810475</v>
      </c>
      <c r="G137" s="30">
        <v>79158</v>
      </c>
      <c r="H137" s="30" t="s">
        <v>699</v>
      </c>
      <c r="I137" s="30">
        <v>79328</v>
      </c>
      <c r="J137" s="30">
        <v>2210437</v>
      </c>
      <c r="K137" s="30">
        <v>273066</v>
      </c>
      <c r="L137" s="30" t="s">
        <v>699</v>
      </c>
      <c r="M137" s="30" t="s">
        <v>699</v>
      </c>
      <c r="N137" s="30" t="s">
        <v>699</v>
      </c>
      <c r="O137" s="30" t="s">
        <v>699</v>
      </c>
      <c r="P137" s="30" t="s">
        <v>699</v>
      </c>
      <c r="Q137" s="30" t="s">
        <v>699</v>
      </c>
      <c r="R137" s="32" t="s">
        <v>69</v>
      </c>
      <c r="S137" s="29"/>
      <c r="T137" s="29"/>
      <c r="U137" s="29"/>
      <c r="V137" s="29"/>
      <c r="W137" s="29"/>
      <c r="X137" s="29"/>
      <c r="Y137" s="29"/>
    </row>
    <row r="138" spans="1:25" s="30" customFormat="1" ht="10.5" customHeight="1" x14ac:dyDescent="0.15">
      <c r="A138" s="237" t="s">
        <v>525</v>
      </c>
      <c r="B138" s="30" t="s">
        <v>699</v>
      </c>
      <c r="C138" s="30" t="s">
        <v>699</v>
      </c>
      <c r="D138" s="30" t="s">
        <v>699</v>
      </c>
      <c r="E138" s="30">
        <v>4519245</v>
      </c>
      <c r="F138" s="30">
        <v>2548472</v>
      </c>
      <c r="G138" s="30" t="s">
        <v>699</v>
      </c>
      <c r="H138" s="30" t="s">
        <v>699</v>
      </c>
      <c r="I138" s="30">
        <v>75379</v>
      </c>
      <c r="J138" s="30">
        <v>1781395</v>
      </c>
      <c r="K138" s="30" t="s">
        <v>699</v>
      </c>
      <c r="L138" s="30">
        <v>113999</v>
      </c>
      <c r="M138" s="30" t="s">
        <v>699</v>
      </c>
      <c r="N138" s="30" t="s">
        <v>699</v>
      </c>
      <c r="O138" s="30" t="s">
        <v>699</v>
      </c>
      <c r="P138" s="30" t="s">
        <v>699</v>
      </c>
      <c r="Q138" s="30" t="s">
        <v>699</v>
      </c>
      <c r="R138" s="32" t="s">
        <v>70</v>
      </c>
      <c r="S138" s="29"/>
      <c r="T138" s="29"/>
      <c r="U138" s="29"/>
      <c r="V138" s="29"/>
      <c r="W138" s="29"/>
      <c r="X138" s="29"/>
      <c r="Y138" s="29"/>
    </row>
    <row r="139" spans="1:25" s="30" customFormat="1" ht="10.5" customHeight="1" x14ac:dyDescent="0.15">
      <c r="A139" s="237" t="s">
        <v>526</v>
      </c>
      <c r="B139" s="30" t="s">
        <v>699</v>
      </c>
      <c r="C139" s="30" t="s">
        <v>699</v>
      </c>
      <c r="D139" s="30" t="s">
        <v>699</v>
      </c>
      <c r="E139" s="30">
        <v>5042728</v>
      </c>
      <c r="F139" s="30">
        <v>2239016</v>
      </c>
      <c r="G139" s="30" t="s">
        <v>699</v>
      </c>
      <c r="H139" s="30" t="s">
        <v>699</v>
      </c>
      <c r="I139" s="30">
        <v>234896</v>
      </c>
      <c r="J139" s="30">
        <v>2191943</v>
      </c>
      <c r="K139" s="30">
        <v>270751</v>
      </c>
      <c r="L139" s="30">
        <v>106122</v>
      </c>
      <c r="M139" s="30" t="s">
        <v>699</v>
      </c>
      <c r="N139" s="30" t="s">
        <v>699</v>
      </c>
      <c r="O139" s="30" t="s">
        <v>699</v>
      </c>
      <c r="P139" s="30" t="s">
        <v>699</v>
      </c>
      <c r="Q139" s="30" t="s">
        <v>699</v>
      </c>
      <c r="R139" s="32" t="s">
        <v>71</v>
      </c>
      <c r="S139" s="29"/>
      <c r="T139" s="29"/>
      <c r="U139" s="29"/>
      <c r="V139" s="29"/>
      <c r="W139" s="29"/>
      <c r="X139" s="29"/>
      <c r="Y139" s="29"/>
    </row>
    <row r="140" spans="1:25" s="30" customFormat="1" ht="10.5" customHeight="1" x14ac:dyDescent="0.15">
      <c r="A140" s="237" t="s">
        <v>867</v>
      </c>
      <c r="B140" s="30">
        <v>76857</v>
      </c>
      <c r="C140" s="30">
        <v>76857</v>
      </c>
      <c r="D140" s="30" t="s">
        <v>699</v>
      </c>
      <c r="E140" s="30">
        <v>4147584</v>
      </c>
      <c r="F140" s="30">
        <v>1811921</v>
      </c>
      <c r="G140" s="30" t="s">
        <v>699</v>
      </c>
      <c r="H140" s="30" t="s">
        <v>699</v>
      </c>
      <c r="I140" s="30">
        <v>314665</v>
      </c>
      <c r="J140" s="30">
        <v>1823362</v>
      </c>
      <c r="K140" s="30">
        <v>154085</v>
      </c>
      <c r="L140" s="30">
        <v>43551</v>
      </c>
      <c r="M140" s="30" t="s">
        <v>699</v>
      </c>
      <c r="N140" s="30" t="s">
        <v>699</v>
      </c>
      <c r="O140" s="30" t="s">
        <v>699</v>
      </c>
      <c r="P140" s="30" t="s">
        <v>699</v>
      </c>
      <c r="Q140" s="30" t="s">
        <v>699</v>
      </c>
      <c r="R140" s="32" t="s">
        <v>868</v>
      </c>
      <c r="S140" s="29"/>
      <c r="T140" s="29"/>
      <c r="U140" s="29"/>
      <c r="V140" s="29"/>
      <c r="W140" s="29"/>
      <c r="X140" s="29"/>
      <c r="Y140" s="29"/>
    </row>
    <row r="141" spans="1:25" s="30" customFormat="1" ht="10.5" customHeight="1" x14ac:dyDescent="0.15">
      <c r="A141" s="237" t="s">
        <v>527</v>
      </c>
      <c r="B141" s="30" t="s">
        <v>699</v>
      </c>
      <c r="C141" s="30" t="s">
        <v>699</v>
      </c>
      <c r="D141" s="30" t="s">
        <v>699</v>
      </c>
      <c r="E141" s="30">
        <v>4247946</v>
      </c>
      <c r="F141" s="30">
        <v>1158663</v>
      </c>
      <c r="G141" s="30" t="s">
        <v>699</v>
      </c>
      <c r="H141" s="30" t="s">
        <v>699</v>
      </c>
      <c r="I141" s="30">
        <v>553047</v>
      </c>
      <c r="J141" s="30">
        <v>2367059</v>
      </c>
      <c r="K141" s="30">
        <v>169177</v>
      </c>
      <c r="L141" s="30" t="s">
        <v>699</v>
      </c>
      <c r="M141" s="30" t="s">
        <v>699</v>
      </c>
      <c r="N141" s="30" t="s">
        <v>699</v>
      </c>
      <c r="O141" s="30" t="s">
        <v>699</v>
      </c>
      <c r="P141" s="30" t="s">
        <v>699</v>
      </c>
      <c r="Q141" s="30" t="s">
        <v>699</v>
      </c>
      <c r="R141" s="32" t="s">
        <v>66</v>
      </c>
      <c r="S141" s="29"/>
      <c r="T141" s="29"/>
      <c r="U141" s="29"/>
      <c r="V141" s="29"/>
      <c r="W141" s="29"/>
      <c r="X141" s="29"/>
      <c r="Y141" s="29"/>
    </row>
    <row r="142" spans="1:25" s="30" customFormat="1" ht="10.5" customHeight="1" x14ac:dyDescent="0.15">
      <c r="A142" s="242" t="s">
        <v>528</v>
      </c>
      <c r="B142" s="252">
        <v>79147</v>
      </c>
      <c r="C142" s="253">
        <v>79147</v>
      </c>
      <c r="D142" s="253" t="s">
        <v>699</v>
      </c>
      <c r="E142" s="253">
        <v>4035611</v>
      </c>
      <c r="F142" s="253">
        <v>2220533</v>
      </c>
      <c r="G142" s="253" t="s">
        <v>699</v>
      </c>
      <c r="H142" s="253" t="s">
        <v>699</v>
      </c>
      <c r="I142" s="253">
        <v>91477</v>
      </c>
      <c r="J142" s="253">
        <v>1505721</v>
      </c>
      <c r="K142" s="253">
        <v>124829</v>
      </c>
      <c r="L142" s="253">
        <v>93051</v>
      </c>
      <c r="M142" s="253" t="s">
        <v>699</v>
      </c>
      <c r="N142" s="253" t="s">
        <v>699</v>
      </c>
      <c r="O142" s="253" t="s">
        <v>699</v>
      </c>
      <c r="P142" s="253" t="s">
        <v>699</v>
      </c>
      <c r="Q142" s="253" t="s">
        <v>699</v>
      </c>
      <c r="R142" s="254" t="s">
        <v>67</v>
      </c>
      <c r="S142" s="29"/>
      <c r="T142" s="29"/>
      <c r="U142" s="29"/>
      <c r="V142" s="29"/>
      <c r="W142" s="29"/>
      <c r="X142" s="29"/>
      <c r="Y142" s="29"/>
    </row>
    <row r="143" spans="1:25" ht="23.25" customHeight="1" x14ac:dyDescent="0.25">
      <c r="I143" s="34" t="s">
        <v>86</v>
      </c>
      <c r="Q143" s="35" t="s">
        <v>869</v>
      </c>
    </row>
    <row r="144" spans="1:25" s="17" customFormat="1" ht="11.25" customHeight="1" x14ac:dyDescent="0.15">
      <c r="A144" s="148"/>
      <c r="B144" s="257" t="s">
        <v>735</v>
      </c>
      <c r="C144" s="150"/>
      <c r="D144" s="151"/>
      <c r="E144" s="151"/>
      <c r="F144" s="151"/>
      <c r="G144" s="151"/>
      <c r="H144" s="151"/>
      <c r="I144" s="148"/>
      <c r="J144" s="150"/>
      <c r="K144" s="151"/>
      <c r="L144" s="151"/>
      <c r="M144" s="151"/>
      <c r="N144" s="151"/>
      <c r="O144" s="151"/>
      <c r="P144" s="151"/>
      <c r="Q144" s="151"/>
      <c r="R144" s="894" t="s">
        <v>72</v>
      </c>
      <c r="S144" s="16"/>
      <c r="T144" s="16"/>
      <c r="U144" s="16"/>
      <c r="V144" s="16"/>
      <c r="W144" s="16"/>
      <c r="X144" s="16"/>
      <c r="Y144" s="16"/>
    </row>
    <row r="145" spans="1:25" s="28" customFormat="1" ht="28.5" customHeight="1" x14ac:dyDescent="0.15">
      <c r="A145" s="24" t="s">
        <v>150</v>
      </c>
      <c r="B145" s="258" t="s">
        <v>736</v>
      </c>
      <c r="C145" s="14" t="s">
        <v>91</v>
      </c>
      <c r="D145" s="152" t="s">
        <v>403</v>
      </c>
      <c r="E145" s="199" t="s">
        <v>874</v>
      </c>
      <c r="F145" s="153"/>
      <c r="G145" s="153"/>
      <c r="H145" s="153"/>
      <c r="I145" s="154"/>
      <c r="J145" s="14" t="s">
        <v>92</v>
      </c>
      <c r="K145" s="152" t="s">
        <v>875</v>
      </c>
      <c r="L145" s="199" t="s">
        <v>876</v>
      </c>
      <c r="M145" s="153"/>
      <c r="N145" s="154"/>
      <c r="O145" s="199" t="s">
        <v>141</v>
      </c>
      <c r="P145" s="153"/>
      <c r="Q145" s="153"/>
      <c r="R145" s="895"/>
      <c r="S145" s="13"/>
      <c r="T145" s="13"/>
      <c r="U145" s="13"/>
      <c r="V145" s="13"/>
      <c r="W145" s="13"/>
      <c r="X145" s="13"/>
      <c r="Y145" s="13"/>
    </row>
    <row r="146" spans="1:25" s="28" customFormat="1" ht="28.5" customHeight="1" x14ac:dyDescent="0.15">
      <c r="A146" s="24"/>
      <c r="B146" s="152" t="s">
        <v>138</v>
      </c>
      <c r="C146" s="14" t="s">
        <v>139</v>
      </c>
      <c r="D146" s="152" t="s">
        <v>404</v>
      </c>
      <c r="E146" s="14" t="s">
        <v>56</v>
      </c>
      <c r="F146" s="152" t="s">
        <v>357</v>
      </c>
      <c r="G146" s="160" t="s">
        <v>1080</v>
      </c>
      <c r="H146" s="152" t="s">
        <v>358</v>
      </c>
      <c r="I146" s="152" t="s">
        <v>877</v>
      </c>
      <c r="J146" s="14" t="s">
        <v>97</v>
      </c>
      <c r="K146" s="152" t="s">
        <v>140</v>
      </c>
      <c r="L146" s="14" t="s">
        <v>62</v>
      </c>
      <c r="M146" s="152" t="s">
        <v>878</v>
      </c>
      <c r="N146" s="152" t="s">
        <v>694</v>
      </c>
      <c r="O146" s="14" t="s">
        <v>20</v>
      </c>
      <c r="P146" s="152" t="s">
        <v>144</v>
      </c>
      <c r="Q146" s="199" t="s">
        <v>145</v>
      </c>
      <c r="R146" s="895"/>
      <c r="S146" s="13"/>
      <c r="T146" s="13"/>
      <c r="U146" s="13"/>
      <c r="V146" s="13"/>
      <c r="W146" s="13"/>
      <c r="X146" s="13"/>
      <c r="Y146" s="13"/>
    </row>
    <row r="147" spans="1:25" s="28" customFormat="1" ht="12" customHeight="1" x14ac:dyDescent="0.15">
      <c r="A147" s="256"/>
      <c r="B147" s="15" t="str">
        <f>UPPER("SAKHAL-B")</f>
        <v>SAKHAL-B</v>
      </c>
      <c r="C147" s="15"/>
      <c r="D147" s="15" t="str">
        <f>UPPER("COLDLAKE")</f>
        <v>COLDLAKE</v>
      </c>
      <c r="E147" s="15"/>
      <c r="F147" s="15" t="str">
        <f>UPPER("WTIM")</f>
        <v>WTIM</v>
      </c>
      <c r="G147" s="15" t="str">
        <f>UPPER("EGL-FORD")</f>
        <v>EGL-FORD</v>
      </c>
      <c r="H147" s="15" t="str">
        <f>UPPER("MARS")</f>
        <v>MARS</v>
      </c>
      <c r="I147" s="15" t="str">
        <f>UPPER("WTL")</f>
        <v>WTL</v>
      </c>
      <c r="J147" s="15"/>
      <c r="K147" s="15" t="str">
        <f>UPPER("ISTHMUS")</f>
        <v>ISTHMUS</v>
      </c>
      <c r="L147" s="15"/>
      <c r="M147" s="15" t="str">
        <f>UPPER("CASTLA-B")</f>
        <v>CASTLA-B</v>
      </c>
      <c r="N147" s="15" t="str">
        <f>UPPER("MARES-B")</f>
        <v>MARES-B</v>
      </c>
      <c r="O147" s="15"/>
      <c r="P147" s="15" t="str">
        <f>UPPER("ORIENTE")</f>
        <v>ORIENTE</v>
      </c>
      <c r="Q147" s="251" t="str">
        <f>UPPER("NAPO")</f>
        <v>NAPO</v>
      </c>
      <c r="R147" s="896"/>
      <c r="S147" s="13"/>
      <c r="T147" s="13"/>
      <c r="U147" s="13"/>
      <c r="V147" s="13"/>
      <c r="W147" s="13"/>
      <c r="X147" s="13"/>
      <c r="Y147" s="13"/>
    </row>
    <row r="148" spans="1:25" s="30" customFormat="1" ht="10.5" customHeight="1" x14ac:dyDescent="0.15">
      <c r="A148" s="233" t="s">
        <v>855</v>
      </c>
      <c r="B148" s="155">
        <v>452519</v>
      </c>
      <c r="C148" s="156">
        <v>469328</v>
      </c>
      <c r="D148" s="156" t="s">
        <v>699</v>
      </c>
      <c r="E148" s="156">
        <v>469328</v>
      </c>
      <c r="F148" s="156">
        <v>82295</v>
      </c>
      <c r="G148" s="156">
        <v>223881</v>
      </c>
      <c r="H148" s="156">
        <v>163092</v>
      </c>
      <c r="I148" s="156">
        <v>60</v>
      </c>
      <c r="J148" s="156">
        <v>2444840</v>
      </c>
      <c r="K148" s="156">
        <v>114870</v>
      </c>
      <c r="L148" s="156" t="s">
        <v>699</v>
      </c>
      <c r="M148" s="156" t="s">
        <v>699</v>
      </c>
      <c r="N148" s="156" t="s">
        <v>699</v>
      </c>
      <c r="O148" s="156">
        <v>2329652</v>
      </c>
      <c r="P148" s="156">
        <v>189111</v>
      </c>
      <c r="Q148" s="156">
        <v>2140541</v>
      </c>
      <c r="R148" s="157" t="s">
        <v>512</v>
      </c>
      <c r="S148" s="29"/>
      <c r="T148" s="29"/>
      <c r="U148" s="29"/>
      <c r="V148" s="29"/>
      <c r="W148" s="29"/>
      <c r="X148" s="29"/>
      <c r="Y148" s="29"/>
    </row>
    <row r="149" spans="1:25" s="30" customFormat="1" ht="10.5" customHeight="1" x14ac:dyDescent="0.15">
      <c r="A149" s="237" t="s">
        <v>628</v>
      </c>
      <c r="B149" s="30">
        <v>327939</v>
      </c>
      <c r="C149" s="30">
        <v>1592968</v>
      </c>
      <c r="D149" s="30" t="s">
        <v>699</v>
      </c>
      <c r="E149" s="30">
        <v>1592968</v>
      </c>
      <c r="F149" s="30">
        <v>595702</v>
      </c>
      <c r="G149" s="30" t="s">
        <v>699</v>
      </c>
      <c r="H149" s="30">
        <v>427613</v>
      </c>
      <c r="I149" s="30">
        <v>569653</v>
      </c>
      <c r="J149" s="30">
        <v>3616062</v>
      </c>
      <c r="K149" s="30">
        <v>650033</v>
      </c>
      <c r="L149" s="30" t="s">
        <v>699</v>
      </c>
      <c r="M149" s="30" t="s">
        <v>699</v>
      </c>
      <c r="N149" s="30" t="s">
        <v>699</v>
      </c>
      <c r="O149" s="30">
        <v>2966029</v>
      </c>
      <c r="P149" s="30">
        <v>156602</v>
      </c>
      <c r="Q149" s="30">
        <v>2809427</v>
      </c>
      <c r="R149" s="32" t="s">
        <v>629</v>
      </c>
      <c r="S149" s="29"/>
      <c r="T149" s="29"/>
      <c r="U149" s="29"/>
      <c r="V149" s="29"/>
      <c r="W149" s="29"/>
      <c r="X149" s="29"/>
      <c r="Y149" s="29"/>
    </row>
    <row r="150" spans="1:25" s="30" customFormat="1" ht="10.5" customHeight="1" x14ac:dyDescent="0.15">
      <c r="A150" s="237" t="s">
        <v>856</v>
      </c>
      <c r="B150" s="30">
        <v>118876</v>
      </c>
      <c r="C150" s="30">
        <v>3102976</v>
      </c>
      <c r="D150" s="30" t="s">
        <v>699</v>
      </c>
      <c r="E150" s="30">
        <v>3102976</v>
      </c>
      <c r="F150" s="30">
        <v>1455476</v>
      </c>
      <c r="G150" s="30" t="s">
        <v>699</v>
      </c>
      <c r="H150" s="30">
        <v>865856</v>
      </c>
      <c r="I150" s="30">
        <v>781644</v>
      </c>
      <c r="J150" s="30">
        <v>2269621</v>
      </c>
      <c r="K150" s="30">
        <v>126257</v>
      </c>
      <c r="L150" s="30">
        <v>31701</v>
      </c>
      <c r="M150" s="30" t="s">
        <v>699</v>
      </c>
      <c r="N150" s="30">
        <v>31701</v>
      </c>
      <c r="O150" s="30">
        <v>2111663</v>
      </c>
      <c r="P150" s="30">
        <v>173220</v>
      </c>
      <c r="Q150" s="30">
        <v>1938443</v>
      </c>
      <c r="R150" s="32" t="s">
        <v>692</v>
      </c>
      <c r="S150" s="29"/>
      <c r="T150" s="29"/>
      <c r="U150" s="29"/>
      <c r="V150" s="29"/>
      <c r="W150" s="29"/>
      <c r="X150" s="29"/>
      <c r="Y150" s="29"/>
    </row>
    <row r="151" spans="1:25" s="30" customFormat="1" ht="10.5" customHeight="1" x14ac:dyDescent="0.15">
      <c r="A151" s="237" t="s">
        <v>857</v>
      </c>
      <c r="B151" s="30" t="s">
        <v>699</v>
      </c>
      <c r="C151" s="30">
        <v>3342148</v>
      </c>
      <c r="D151" s="30">
        <v>41977</v>
      </c>
      <c r="E151" s="30">
        <v>3300171</v>
      </c>
      <c r="F151" s="30">
        <v>2523104</v>
      </c>
      <c r="G151" s="30" t="s">
        <v>699</v>
      </c>
      <c r="H151" s="30">
        <v>283495</v>
      </c>
      <c r="I151" s="30">
        <v>493572</v>
      </c>
      <c r="J151" s="30">
        <v>1676854</v>
      </c>
      <c r="K151" s="30" t="s">
        <v>699</v>
      </c>
      <c r="L151" s="30" t="s">
        <v>699</v>
      </c>
      <c r="M151" s="30" t="s">
        <v>699</v>
      </c>
      <c r="N151" s="30" t="s">
        <v>699</v>
      </c>
      <c r="O151" s="30">
        <v>1676854</v>
      </c>
      <c r="P151" s="30">
        <v>127170</v>
      </c>
      <c r="Q151" s="30">
        <v>1549684</v>
      </c>
      <c r="R151" s="32" t="s">
        <v>718</v>
      </c>
      <c r="S151" s="29"/>
      <c r="T151" s="29"/>
      <c r="U151" s="29"/>
      <c r="V151" s="29"/>
      <c r="W151" s="29"/>
      <c r="X151" s="29"/>
      <c r="Y151" s="29"/>
    </row>
    <row r="152" spans="1:25" s="30" customFormat="1" ht="10.5" customHeight="1" x14ac:dyDescent="0.15">
      <c r="A152" s="237" t="s">
        <v>858</v>
      </c>
      <c r="B152" s="30">
        <v>95300</v>
      </c>
      <c r="C152" s="30">
        <v>6109992</v>
      </c>
      <c r="D152" s="30">
        <v>87376</v>
      </c>
      <c r="E152" s="30">
        <v>6022616</v>
      </c>
      <c r="F152" s="30">
        <v>3957008</v>
      </c>
      <c r="G152" s="30" t="s">
        <v>699</v>
      </c>
      <c r="H152" s="30">
        <v>605497</v>
      </c>
      <c r="I152" s="30">
        <v>1460111</v>
      </c>
      <c r="J152" s="30">
        <v>1747108</v>
      </c>
      <c r="K152" s="30" t="s">
        <v>699</v>
      </c>
      <c r="L152" s="30">
        <v>160610</v>
      </c>
      <c r="M152" s="30">
        <v>160610</v>
      </c>
      <c r="N152" s="30" t="s">
        <v>699</v>
      </c>
      <c r="O152" s="30">
        <v>1586498</v>
      </c>
      <c r="P152" s="30">
        <v>284981</v>
      </c>
      <c r="Q152" s="30">
        <v>1301517</v>
      </c>
      <c r="R152" s="32" t="s">
        <v>859</v>
      </c>
      <c r="S152" s="29"/>
      <c r="T152" s="29"/>
      <c r="U152" s="29"/>
      <c r="V152" s="29"/>
      <c r="W152" s="29"/>
      <c r="X152" s="29"/>
      <c r="Y152" s="29"/>
    </row>
    <row r="153" spans="1:25" s="30" customFormat="1" ht="10.5" customHeight="1" x14ac:dyDescent="0.15">
      <c r="A153" s="240"/>
      <c r="R153" s="32"/>
      <c r="S153" s="29"/>
      <c r="T153" s="29"/>
      <c r="U153" s="29"/>
      <c r="V153" s="29"/>
      <c r="W153" s="29"/>
      <c r="X153" s="29"/>
      <c r="Y153" s="29"/>
    </row>
    <row r="154" spans="1:25" s="30" customFormat="1" ht="10.5" customHeight="1" x14ac:dyDescent="0.15">
      <c r="A154" s="237" t="s">
        <v>860</v>
      </c>
      <c r="B154" s="30" t="s">
        <v>699</v>
      </c>
      <c r="C154" s="30">
        <v>2740760</v>
      </c>
      <c r="D154" s="30">
        <v>129353</v>
      </c>
      <c r="E154" s="30">
        <v>2611407</v>
      </c>
      <c r="F154" s="30">
        <v>1907531</v>
      </c>
      <c r="G154" s="30" t="s">
        <v>699</v>
      </c>
      <c r="H154" s="30">
        <v>174518</v>
      </c>
      <c r="I154" s="30">
        <v>529358</v>
      </c>
      <c r="J154" s="30">
        <v>1654304</v>
      </c>
      <c r="K154" s="30" t="s">
        <v>699</v>
      </c>
      <c r="L154" s="30" t="s">
        <v>699</v>
      </c>
      <c r="M154" s="30" t="s">
        <v>699</v>
      </c>
      <c r="N154" s="30" t="s">
        <v>699</v>
      </c>
      <c r="O154" s="30">
        <v>1654304</v>
      </c>
      <c r="P154" s="30">
        <v>127170</v>
      </c>
      <c r="Q154" s="30">
        <v>1527134</v>
      </c>
      <c r="R154" s="32" t="s">
        <v>719</v>
      </c>
      <c r="S154" s="29"/>
      <c r="T154" s="29"/>
      <c r="U154" s="29"/>
      <c r="V154" s="29"/>
      <c r="W154" s="29"/>
      <c r="X154" s="29"/>
      <c r="Y154" s="29"/>
    </row>
    <row r="155" spans="1:25" s="30" customFormat="1" ht="10.5" customHeight="1" x14ac:dyDescent="0.15">
      <c r="A155" s="237" t="s">
        <v>861</v>
      </c>
      <c r="B155" s="30">
        <v>95300</v>
      </c>
      <c r="C155" s="30">
        <v>6621837</v>
      </c>
      <c r="D155" s="30" t="s">
        <v>699</v>
      </c>
      <c r="E155" s="30">
        <v>6621837</v>
      </c>
      <c r="F155" s="30">
        <v>4964279</v>
      </c>
      <c r="G155" s="30" t="s">
        <v>699</v>
      </c>
      <c r="H155" s="30">
        <v>430979</v>
      </c>
      <c r="I155" s="30">
        <v>1226579</v>
      </c>
      <c r="J155" s="30">
        <v>1662896</v>
      </c>
      <c r="K155" s="30" t="s">
        <v>699</v>
      </c>
      <c r="L155" s="30">
        <v>160610</v>
      </c>
      <c r="M155" s="30">
        <v>160610</v>
      </c>
      <c r="N155" s="30" t="s">
        <v>699</v>
      </c>
      <c r="O155" s="30">
        <v>1502286</v>
      </c>
      <c r="P155" s="30">
        <v>284981</v>
      </c>
      <c r="Q155" s="30">
        <v>1217305</v>
      </c>
      <c r="R155" s="32" t="s">
        <v>862</v>
      </c>
      <c r="S155" s="29"/>
      <c r="T155" s="29"/>
      <c r="U155" s="29"/>
      <c r="V155" s="29"/>
      <c r="W155" s="29"/>
      <c r="X155" s="29"/>
      <c r="Y155" s="29"/>
    </row>
    <row r="156" spans="1:25" s="30" customFormat="1" ht="10.5" customHeight="1" x14ac:dyDescent="0.15">
      <c r="A156" s="240"/>
      <c r="R156" s="32"/>
      <c r="S156" s="29"/>
      <c r="T156" s="29"/>
      <c r="U156" s="29"/>
      <c r="V156" s="29"/>
      <c r="W156" s="29"/>
      <c r="X156" s="29"/>
      <c r="Y156" s="29"/>
    </row>
    <row r="157" spans="1:25" s="30" customFormat="1" ht="10.5" customHeight="1" x14ac:dyDescent="0.15">
      <c r="A157" s="237" t="s">
        <v>863</v>
      </c>
      <c r="B157" s="30" t="s">
        <v>699</v>
      </c>
      <c r="C157" s="30">
        <v>646434</v>
      </c>
      <c r="D157" s="30">
        <v>87376</v>
      </c>
      <c r="E157" s="30">
        <v>559058</v>
      </c>
      <c r="F157" s="30">
        <v>151008</v>
      </c>
      <c r="G157" s="30" t="s">
        <v>699</v>
      </c>
      <c r="H157" s="30">
        <v>174518</v>
      </c>
      <c r="I157" s="30">
        <v>233532</v>
      </c>
      <c r="J157" s="30">
        <v>391363</v>
      </c>
      <c r="K157" s="30" t="s">
        <v>699</v>
      </c>
      <c r="L157" s="30" t="s">
        <v>699</v>
      </c>
      <c r="M157" s="30" t="s">
        <v>699</v>
      </c>
      <c r="N157" s="30" t="s">
        <v>699</v>
      </c>
      <c r="O157" s="30">
        <v>391363</v>
      </c>
      <c r="P157" s="30" t="s">
        <v>699</v>
      </c>
      <c r="Q157" s="30">
        <v>391363</v>
      </c>
      <c r="R157" s="32" t="s">
        <v>720</v>
      </c>
      <c r="S157" s="29"/>
      <c r="T157" s="29"/>
      <c r="U157" s="29"/>
      <c r="V157" s="29"/>
      <c r="W157" s="29"/>
      <c r="X157" s="29"/>
      <c r="Y157" s="29"/>
    </row>
    <row r="158" spans="1:25" s="30" customFormat="1" ht="10.5" customHeight="1" x14ac:dyDescent="0.15">
      <c r="A158" s="237" t="s">
        <v>513</v>
      </c>
      <c r="B158" s="30">
        <v>95300</v>
      </c>
      <c r="C158" s="30">
        <v>1444402</v>
      </c>
      <c r="D158" s="30" t="s">
        <v>699</v>
      </c>
      <c r="E158" s="30">
        <v>1444402</v>
      </c>
      <c r="F158" s="30">
        <v>1080504</v>
      </c>
      <c r="G158" s="30" t="s">
        <v>699</v>
      </c>
      <c r="H158" s="30" t="s">
        <v>699</v>
      </c>
      <c r="I158" s="30">
        <v>363898</v>
      </c>
      <c r="J158" s="30">
        <v>246485</v>
      </c>
      <c r="K158" s="30" t="s">
        <v>699</v>
      </c>
      <c r="L158" s="30" t="s">
        <v>699</v>
      </c>
      <c r="M158" s="30" t="s">
        <v>699</v>
      </c>
      <c r="N158" s="30" t="s">
        <v>699</v>
      </c>
      <c r="O158" s="30">
        <v>246485</v>
      </c>
      <c r="P158" s="30" t="s">
        <v>699</v>
      </c>
      <c r="Q158" s="30">
        <v>246485</v>
      </c>
      <c r="R158" s="32" t="s">
        <v>78</v>
      </c>
      <c r="S158" s="29"/>
      <c r="T158" s="29"/>
      <c r="U158" s="29"/>
      <c r="V158" s="29"/>
      <c r="W158" s="29"/>
      <c r="X158" s="29"/>
      <c r="Y158" s="29"/>
    </row>
    <row r="159" spans="1:25" s="30" customFormat="1" ht="10.5" customHeight="1" x14ac:dyDescent="0.15">
      <c r="A159" s="237" t="s">
        <v>514</v>
      </c>
      <c r="B159" s="30" t="s">
        <v>699</v>
      </c>
      <c r="C159" s="30">
        <v>1453673</v>
      </c>
      <c r="D159" s="30" t="s">
        <v>699</v>
      </c>
      <c r="E159" s="30">
        <v>1453673</v>
      </c>
      <c r="F159" s="30">
        <v>1150862</v>
      </c>
      <c r="G159" s="30" t="s">
        <v>699</v>
      </c>
      <c r="H159" s="30">
        <v>169869</v>
      </c>
      <c r="I159" s="30">
        <v>132942</v>
      </c>
      <c r="J159" s="30">
        <v>492064</v>
      </c>
      <c r="K159" s="30" t="s">
        <v>699</v>
      </c>
      <c r="L159" s="30">
        <v>80058</v>
      </c>
      <c r="M159" s="30">
        <v>80058</v>
      </c>
      <c r="N159" s="30" t="s">
        <v>699</v>
      </c>
      <c r="O159" s="30">
        <v>412006</v>
      </c>
      <c r="P159" s="30">
        <v>38397</v>
      </c>
      <c r="Q159" s="30">
        <v>373609</v>
      </c>
      <c r="R159" s="32" t="s">
        <v>79</v>
      </c>
      <c r="S159" s="29"/>
      <c r="T159" s="29"/>
      <c r="U159" s="29"/>
      <c r="V159" s="29"/>
      <c r="W159" s="29"/>
      <c r="X159" s="29"/>
      <c r="Y159" s="29"/>
    </row>
    <row r="160" spans="1:25" s="30" customFormat="1" ht="10.5" customHeight="1" x14ac:dyDescent="0.15">
      <c r="A160" s="237" t="s">
        <v>515</v>
      </c>
      <c r="B160" s="30" t="s">
        <v>699</v>
      </c>
      <c r="C160" s="30">
        <v>2565483</v>
      </c>
      <c r="D160" s="30" t="s">
        <v>699</v>
      </c>
      <c r="E160" s="30">
        <v>2565483</v>
      </c>
      <c r="F160" s="30">
        <v>1574634</v>
      </c>
      <c r="G160" s="30" t="s">
        <v>699</v>
      </c>
      <c r="H160" s="30">
        <v>261110</v>
      </c>
      <c r="I160" s="30">
        <v>729739</v>
      </c>
      <c r="J160" s="30">
        <v>617196</v>
      </c>
      <c r="K160" s="30" t="s">
        <v>699</v>
      </c>
      <c r="L160" s="30">
        <v>80552</v>
      </c>
      <c r="M160" s="30">
        <v>80552</v>
      </c>
      <c r="N160" s="30" t="s">
        <v>699</v>
      </c>
      <c r="O160" s="30">
        <v>536644</v>
      </c>
      <c r="P160" s="30">
        <v>246584</v>
      </c>
      <c r="Q160" s="30">
        <v>290060</v>
      </c>
      <c r="R160" s="32" t="s">
        <v>80</v>
      </c>
      <c r="S160" s="29"/>
      <c r="T160" s="29"/>
      <c r="U160" s="29"/>
      <c r="V160" s="29"/>
      <c r="W160" s="29"/>
      <c r="X160" s="29"/>
      <c r="Y160" s="29"/>
    </row>
    <row r="161" spans="1:25" s="30" customFormat="1" ht="10.5" customHeight="1" x14ac:dyDescent="0.15">
      <c r="A161" s="237" t="s">
        <v>864</v>
      </c>
      <c r="B161" s="30" t="s">
        <v>699</v>
      </c>
      <c r="C161" s="30">
        <v>1158279</v>
      </c>
      <c r="D161" s="30" t="s">
        <v>699</v>
      </c>
      <c r="E161" s="30">
        <v>1158279</v>
      </c>
      <c r="F161" s="30">
        <v>1158279</v>
      </c>
      <c r="G161" s="30" t="s">
        <v>699</v>
      </c>
      <c r="H161" s="30" t="s">
        <v>699</v>
      </c>
      <c r="I161" s="30" t="s">
        <v>699</v>
      </c>
      <c r="J161" s="30">
        <v>307151</v>
      </c>
      <c r="K161" s="30" t="s">
        <v>699</v>
      </c>
      <c r="L161" s="30" t="s">
        <v>699</v>
      </c>
      <c r="M161" s="30" t="s">
        <v>699</v>
      </c>
      <c r="N161" s="30" t="s">
        <v>699</v>
      </c>
      <c r="O161" s="30">
        <v>307151</v>
      </c>
      <c r="P161" s="30" t="s">
        <v>699</v>
      </c>
      <c r="Q161" s="30">
        <v>307151</v>
      </c>
      <c r="R161" s="32" t="s">
        <v>865</v>
      </c>
      <c r="S161" s="29"/>
      <c r="T161" s="29"/>
      <c r="U161" s="29"/>
      <c r="V161" s="29"/>
      <c r="W161" s="29"/>
      <c r="X161" s="29"/>
      <c r="Y161" s="29"/>
    </row>
    <row r="162" spans="1:25" s="30" customFormat="1" ht="10.5" customHeight="1" x14ac:dyDescent="0.15">
      <c r="A162" s="240"/>
      <c r="R162" s="32"/>
      <c r="S162" s="29"/>
      <c r="T162" s="29"/>
      <c r="U162" s="29"/>
      <c r="V162" s="29"/>
      <c r="W162" s="29"/>
      <c r="X162" s="29"/>
      <c r="Y162" s="29"/>
    </row>
    <row r="163" spans="1:25" s="30" customFormat="1" ht="10.5" customHeight="1" x14ac:dyDescent="0.15">
      <c r="A163" s="237" t="s">
        <v>866</v>
      </c>
      <c r="B163" s="30" t="s">
        <v>699</v>
      </c>
      <c r="C163" s="30">
        <v>341239</v>
      </c>
      <c r="D163" s="30" t="s">
        <v>699</v>
      </c>
      <c r="E163" s="30">
        <v>341239</v>
      </c>
      <c r="F163" s="30" t="s">
        <v>699</v>
      </c>
      <c r="G163" s="30" t="s">
        <v>699</v>
      </c>
      <c r="H163" s="30">
        <v>174518</v>
      </c>
      <c r="I163" s="30">
        <v>166721</v>
      </c>
      <c r="J163" s="30">
        <v>191489</v>
      </c>
      <c r="K163" s="30" t="s">
        <v>699</v>
      </c>
      <c r="L163" s="30" t="s">
        <v>699</v>
      </c>
      <c r="M163" s="30" t="s">
        <v>699</v>
      </c>
      <c r="N163" s="30" t="s">
        <v>699</v>
      </c>
      <c r="O163" s="30">
        <v>191489</v>
      </c>
      <c r="P163" s="30" t="s">
        <v>699</v>
      </c>
      <c r="Q163" s="30">
        <v>191489</v>
      </c>
      <c r="R163" s="32" t="s">
        <v>721</v>
      </c>
      <c r="S163" s="29"/>
      <c r="T163" s="29"/>
      <c r="U163" s="29"/>
      <c r="V163" s="29"/>
      <c r="W163" s="29"/>
      <c r="X163" s="29"/>
      <c r="Y163" s="29"/>
    </row>
    <row r="164" spans="1:25" s="30" customFormat="1" ht="10.5" customHeight="1" x14ac:dyDescent="0.15">
      <c r="A164" s="237" t="s">
        <v>516</v>
      </c>
      <c r="B164" s="30" t="s">
        <v>699</v>
      </c>
      <c r="C164" s="30">
        <v>87376</v>
      </c>
      <c r="D164" s="30">
        <v>87376</v>
      </c>
      <c r="E164" s="30" t="s">
        <v>699</v>
      </c>
      <c r="F164" s="30" t="s">
        <v>699</v>
      </c>
      <c r="G164" s="30" t="s">
        <v>699</v>
      </c>
      <c r="H164" s="30" t="s">
        <v>699</v>
      </c>
      <c r="I164" s="30" t="s">
        <v>699</v>
      </c>
      <c r="J164" s="30">
        <v>94689</v>
      </c>
      <c r="K164" s="30" t="s">
        <v>699</v>
      </c>
      <c r="L164" s="30" t="s">
        <v>699</v>
      </c>
      <c r="M164" s="30" t="s">
        <v>699</v>
      </c>
      <c r="N164" s="30" t="s">
        <v>699</v>
      </c>
      <c r="O164" s="30">
        <v>94689</v>
      </c>
      <c r="P164" s="30" t="s">
        <v>699</v>
      </c>
      <c r="Q164" s="30">
        <v>94689</v>
      </c>
      <c r="R164" s="32" t="s">
        <v>66</v>
      </c>
      <c r="S164" s="29"/>
      <c r="T164" s="29"/>
      <c r="U164" s="29"/>
      <c r="V164" s="29"/>
      <c r="W164" s="29"/>
      <c r="X164" s="29"/>
      <c r="Y164" s="29"/>
    </row>
    <row r="165" spans="1:25" s="30" customFormat="1" ht="10.5" customHeight="1" x14ac:dyDescent="0.15">
      <c r="A165" s="237" t="s">
        <v>517</v>
      </c>
      <c r="B165" s="30" t="s">
        <v>699</v>
      </c>
      <c r="C165" s="30">
        <v>217819</v>
      </c>
      <c r="D165" s="30" t="s">
        <v>699</v>
      </c>
      <c r="E165" s="30">
        <v>217819</v>
      </c>
      <c r="F165" s="30">
        <v>151008</v>
      </c>
      <c r="G165" s="30" t="s">
        <v>699</v>
      </c>
      <c r="H165" s="30" t="s">
        <v>699</v>
      </c>
      <c r="I165" s="30">
        <v>66811</v>
      </c>
      <c r="J165" s="30">
        <v>105185</v>
      </c>
      <c r="K165" s="30" t="s">
        <v>699</v>
      </c>
      <c r="L165" s="30" t="s">
        <v>699</v>
      </c>
      <c r="M165" s="30" t="s">
        <v>699</v>
      </c>
      <c r="N165" s="30" t="s">
        <v>699</v>
      </c>
      <c r="O165" s="30">
        <v>105185</v>
      </c>
      <c r="P165" s="30" t="s">
        <v>699</v>
      </c>
      <c r="Q165" s="30">
        <v>105185</v>
      </c>
      <c r="R165" s="32" t="s">
        <v>67</v>
      </c>
      <c r="S165" s="29"/>
      <c r="T165" s="29"/>
      <c r="U165" s="29"/>
      <c r="V165" s="29"/>
      <c r="W165" s="29"/>
      <c r="X165" s="29"/>
      <c r="Y165" s="29"/>
    </row>
    <row r="166" spans="1:25" s="30" customFormat="1" ht="10.5" customHeight="1" x14ac:dyDescent="0.15">
      <c r="A166" s="237" t="s">
        <v>518</v>
      </c>
      <c r="B166" s="30" t="s">
        <v>699</v>
      </c>
      <c r="C166" s="30">
        <v>466459</v>
      </c>
      <c r="D166" s="30" t="s">
        <v>699</v>
      </c>
      <c r="E166" s="30">
        <v>466459</v>
      </c>
      <c r="F166" s="30">
        <v>273558</v>
      </c>
      <c r="G166" s="30" t="s">
        <v>699</v>
      </c>
      <c r="H166" s="30" t="s">
        <v>699</v>
      </c>
      <c r="I166" s="30">
        <v>192901</v>
      </c>
      <c r="J166" s="30">
        <v>166225</v>
      </c>
      <c r="K166" s="30" t="s">
        <v>699</v>
      </c>
      <c r="L166" s="30" t="s">
        <v>699</v>
      </c>
      <c r="M166" s="30" t="s">
        <v>699</v>
      </c>
      <c r="N166" s="30" t="s">
        <v>699</v>
      </c>
      <c r="O166" s="30">
        <v>166225</v>
      </c>
      <c r="P166" s="30" t="s">
        <v>699</v>
      </c>
      <c r="Q166" s="30">
        <v>166225</v>
      </c>
      <c r="R166" s="32" t="s">
        <v>68</v>
      </c>
      <c r="S166" s="29"/>
      <c r="T166" s="29"/>
      <c r="U166" s="29"/>
      <c r="V166" s="29"/>
      <c r="W166" s="29"/>
      <c r="X166" s="29"/>
      <c r="Y166" s="29"/>
    </row>
    <row r="167" spans="1:25" s="30" customFormat="1" ht="10.5" customHeight="1" x14ac:dyDescent="0.15">
      <c r="A167" s="237" t="s">
        <v>519</v>
      </c>
      <c r="B167" s="30" t="s">
        <v>699</v>
      </c>
      <c r="C167" s="30">
        <v>933492</v>
      </c>
      <c r="D167" s="30" t="s">
        <v>699</v>
      </c>
      <c r="E167" s="30">
        <v>933492</v>
      </c>
      <c r="F167" s="30">
        <v>762495</v>
      </c>
      <c r="G167" s="30" t="s">
        <v>699</v>
      </c>
      <c r="H167" s="30" t="s">
        <v>699</v>
      </c>
      <c r="I167" s="30">
        <v>170997</v>
      </c>
      <c r="J167" s="30">
        <v>80260</v>
      </c>
      <c r="K167" s="30" t="s">
        <v>699</v>
      </c>
      <c r="L167" s="30" t="s">
        <v>699</v>
      </c>
      <c r="M167" s="30" t="s">
        <v>699</v>
      </c>
      <c r="N167" s="30" t="s">
        <v>699</v>
      </c>
      <c r="O167" s="30">
        <v>80260</v>
      </c>
      <c r="P167" s="30" t="s">
        <v>699</v>
      </c>
      <c r="Q167" s="30">
        <v>80260</v>
      </c>
      <c r="R167" s="33" t="s">
        <v>81</v>
      </c>
      <c r="S167" s="29"/>
      <c r="T167" s="29"/>
      <c r="U167" s="29"/>
      <c r="V167" s="29"/>
      <c r="W167" s="29"/>
      <c r="X167" s="29"/>
      <c r="Y167" s="29"/>
    </row>
    <row r="168" spans="1:25" s="30" customFormat="1" ht="10.5" customHeight="1" x14ac:dyDescent="0.15">
      <c r="A168" s="237" t="s">
        <v>520</v>
      </c>
      <c r="B168" s="30">
        <v>95300</v>
      </c>
      <c r="C168" s="30">
        <v>44451</v>
      </c>
      <c r="D168" s="30" t="s">
        <v>699</v>
      </c>
      <c r="E168" s="30">
        <v>44451</v>
      </c>
      <c r="F168" s="30">
        <v>44451</v>
      </c>
      <c r="G168" s="30" t="s">
        <v>699</v>
      </c>
      <c r="H168" s="30" t="s">
        <v>699</v>
      </c>
      <c r="I168" s="30" t="s">
        <v>699</v>
      </c>
      <c r="J168" s="30" t="s">
        <v>699</v>
      </c>
      <c r="K168" s="30" t="s">
        <v>699</v>
      </c>
      <c r="L168" s="30" t="s">
        <v>699</v>
      </c>
      <c r="M168" s="30" t="s">
        <v>699</v>
      </c>
      <c r="N168" s="30" t="s">
        <v>699</v>
      </c>
      <c r="O168" s="30" t="s">
        <v>699</v>
      </c>
      <c r="P168" s="30" t="s">
        <v>699</v>
      </c>
      <c r="Q168" s="30" t="s">
        <v>699</v>
      </c>
      <c r="R168" s="32" t="s">
        <v>82</v>
      </c>
      <c r="S168" s="29"/>
      <c r="T168" s="29"/>
      <c r="U168" s="29"/>
      <c r="V168" s="29"/>
      <c r="W168" s="29"/>
      <c r="X168" s="29"/>
      <c r="Y168" s="29"/>
    </row>
    <row r="169" spans="1:25" s="30" customFormat="1" ht="10.5" customHeight="1" x14ac:dyDescent="0.15">
      <c r="A169" s="237" t="s">
        <v>521</v>
      </c>
      <c r="B169" s="30" t="s">
        <v>699</v>
      </c>
      <c r="C169" s="30">
        <v>941425</v>
      </c>
      <c r="D169" s="30" t="s">
        <v>699</v>
      </c>
      <c r="E169" s="30">
        <v>941425</v>
      </c>
      <c r="F169" s="30">
        <v>688813</v>
      </c>
      <c r="G169" s="30" t="s">
        <v>699</v>
      </c>
      <c r="H169" s="30">
        <v>169869</v>
      </c>
      <c r="I169" s="30">
        <v>82743</v>
      </c>
      <c r="J169" s="30">
        <v>171893</v>
      </c>
      <c r="K169" s="30" t="s">
        <v>699</v>
      </c>
      <c r="L169" s="30" t="s">
        <v>699</v>
      </c>
      <c r="M169" s="30" t="s">
        <v>699</v>
      </c>
      <c r="N169" s="30" t="s">
        <v>699</v>
      </c>
      <c r="O169" s="30">
        <v>171893</v>
      </c>
      <c r="P169" s="30" t="s">
        <v>699</v>
      </c>
      <c r="Q169" s="30">
        <v>171893</v>
      </c>
      <c r="R169" s="32" t="s">
        <v>83</v>
      </c>
      <c r="S169" s="29"/>
      <c r="T169" s="29"/>
      <c r="U169" s="29"/>
      <c r="V169" s="29"/>
      <c r="W169" s="29"/>
      <c r="X169" s="29"/>
      <c r="Y169" s="29"/>
    </row>
    <row r="170" spans="1:25" s="30" customFormat="1" ht="10.5" customHeight="1" x14ac:dyDescent="0.15">
      <c r="A170" s="237" t="s">
        <v>522</v>
      </c>
      <c r="B170" s="30" t="s">
        <v>699</v>
      </c>
      <c r="C170" s="30">
        <v>339669</v>
      </c>
      <c r="D170" s="30" t="s">
        <v>699</v>
      </c>
      <c r="E170" s="30">
        <v>339669</v>
      </c>
      <c r="F170" s="30">
        <v>289470</v>
      </c>
      <c r="G170" s="30" t="s">
        <v>699</v>
      </c>
      <c r="H170" s="30" t="s">
        <v>699</v>
      </c>
      <c r="I170" s="30">
        <v>50199</v>
      </c>
      <c r="J170" s="30">
        <v>39923</v>
      </c>
      <c r="K170" s="30" t="s">
        <v>699</v>
      </c>
      <c r="L170" s="30">
        <v>39923</v>
      </c>
      <c r="M170" s="30">
        <v>39923</v>
      </c>
      <c r="N170" s="30" t="s">
        <v>699</v>
      </c>
      <c r="O170" s="30" t="s">
        <v>699</v>
      </c>
      <c r="P170" s="30" t="s">
        <v>699</v>
      </c>
      <c r="Q170" s="30" t="s">
        <v>699</v>
      </c>
      <c r="R170" s="32" t="s">
        <v>84</v>
      </c>
      <c r="S170" s="29"/>
      <c r="T170" s="29"/>
      <c r="U170" s="29"/>
      <c r="V170" s="29"/>
      <c r="W170" s="29"/>
      <c r="X170" s="29"/>
      <c r="Y170" s="29"/>
    </row>
    <row r="171" spans="1:25" s="30" customFormat="1" ht="10.5" customHeight="1" x14ac:dyDescent="0.15">
      <c r="A171" s="237" t="s">
        <v>523</v>
      </c>
      <c r="B171" s="30" t="s">
        <v>699</v>
      </c>
      <c r="C171" s="30">
        <v>172579</v>
      </c>
      <c r="D171" s="30" t="s">
        <v>699</v>
      </c>
      <c r="E171" s="30">
        <v>172579</v>
      </c>
      <c r="F171" s="30">
        <v>172579</v>
      </c>
      <c r="G171" s="30" t="s">
        <v>699</v>
      </c>
      <c r="H171" s="30" t="s">
        <v>699</v>
      </c>
      <c r="I171" s="30" t="s">
        <v>699</v>
      </c>
      <c r="J171" s="30">
        <v>280248</v>
      </c>
      <c r="K171" s="30" t="s">
        <v>699</v>
      </c>
      <c r="L171" s="30">
        <v>40135</v>
      </c>
      <c r="M171" s="30">
        <v>40135</v>
      </c>
      <c r="N171" s="30" t="s">
        <v>699</v>
      </c>
      <c r="O171" s="30">
        <v>240113</v>
      </c>
      <c r="P171" s="30">
        <v>38397</v>
      </c>
      <c r="Q171" s="30">
        <v>201716</v>
      </c>
      <c r="R171" s="32" t="s">
        <v>85</v>
      </c>
      <c r="S171" s="29"/>
      <c r="T171" s="29"/>
      <c r="U171" s="29"/>
      <c r="V171" s="29"/>
      <c r="W171" s="29"/>
      <c r="X171" s="29"/>
      <c r="Y171" s="29"/>
    </row>
    <row r="172" spans="1:25" s="30" customFormat="1" ht="10.5" customHeight="1" x14ac:dyDescent="0.15">
      <c r="A172" s="237" t="s">
        <v>524</v>
      </c>
      <c r="B172" s="30" t="s">
        <v>699</v>
      </c>
      <c r="C172" s="30">
        <v>524013</v>
      </c>
      <c r="D172" s="30" t="s">
        <v>699</v>
      </c>
      <c r="E172" s="30">
        <v>524013</v>
      </c>
      <c r="F172" s="30">
        <v>191434</v>
      </c>
      <c r="G172" s="30" t="s">
        <v>699</v>
      </c>
      <c r="H172" s="30" t="s">
        <v>699</v>
      </c>
      <c r="I172" s="30">
        <v>332579</v>
      </c>
      <c r="J172" s="30">
        <v>97458</v>
      </c>
      <c r="K172" s="30" t="s">
        <v>699</v>
      </c>
      <c r="L172" s="30" t="s">
        <v>699</v>
      </c>
      <c r="M172" s="30" t="s">
        <v>699</v>
      </c>
      <c r="N172" s="30" t="s">
        <v>699</v>
      </c>
      <c r="O172" s="30">
        <v>97458</v>
      </c>
      <c r="P172" s="30" t="s">
        <v>699</v>
      </c>
      <c r="Q172" s="30">
        <v>97458</v>
      </c>
      <c r="R172" s="32" t="s">
        <v>69</v>
      </c>
      <c r="S172" s="29"/>
      <c r="T172" s="29"/>
      <c r="U172" s="29"/>
      <c r="V172" s="29"/>
      <c r="W172" s="29"/>
      <c r="X172" s="29"/>
      <c r="Y172" s="29"/>
    </row>
    <row r="173" spans="1:25" s="30" customFormat="1" ht="10.5" customHeight="1" x14ac:dyDescent="0.15">
      <c r="A173" s="237" t="s">
        <v>525</v>
      </c>
      <c r="B173" s="30" t="s">
        <v>699</v>
      </c>
      <c r="C173" s="30">
        <v>618355</v>
      </c>
      <c r="D173" s="30" t="s">
        <v>699</v>
      </c>
      <c r="E173" s="30">
        <v>618355</v>
      </c>
      <c r="F173" s="30">
        <v>454827</v>
      </c>
      <c r="G173" s="30" t="s">
        <v>699</v>
      </c>
      <c r="H173" s="30" t="s">
        <v>699</v>
      </c>
      <c r="I173" s="30">
        <v>163528</v>
      </c>
      <c r="J173" s="30">
        <v>217466</v>
      </c>
      <c r="K173" s="30" t="s">
        <v>699</v>
      </c>
      <c r="L173" s="30">
        <v>40403</v>
      </c>
      <c r="M173" s="30">
        <v>40403</v>
      </c>
      <c r="N173" s="30" t="s">
        <v>699</v>
      </c>
      <c r="O173" s="30">
        <v>177063</v>
      </c>
      <c r="P173" s="30">
        <v>81266</v>
      </c>
      <c r="Q173" s="30">
        <v>95797</v>
      </c>
      <c r="R173" s="32" t="s">
        <v>70</v>
      </c>
      <c r="S173" s="29"/>
      <c r="T173" s="29"/>
      <c r="U173" s="29"/>
      <c r="V173" s="29"/>
      <c r="W173" s="29"/>
      <c r="X173" s="29"/>
      <c r="Y173" s="29"/>
    </row>
    <row r="174" spans="1:25" s="30" customFormat="1" ht="10.5" customHeight="1" x14ac:dyDescent="0.15">
      <c r="A174" s="237" t="s">
        <v>526</v>
      </c>
      <c r="B174" s="30" t="s">
        <v>699</v>
      </c>
      <c r="C174" s="30">
        <v>1423115</v>
      </c>
      <c r="D174" s="30" t="s">
        <v>699</v>
      </c>
      <c r="E174" s="30">
        <v>1423115</v>
      </c>
      <c r="F174" s="30">
        <v>928373</v>
      </c>
      <c r="G174" s="30" t="s">
        <v>699</v>
      </c>
      <c r="H174" s="30">
        <v>261110</v>
      </c>
      <c r="I174" s="30">
        <v>233632</v>
      </c>
      <c r="J174" s="30">
        <v>302272</v>
      </c>
      <c r="K174" s="30" t="s">
        <v>699</v>
      </c>
      <c r="L174" s="30">
        <v>40149</v>
      </c>
      <c r="M174" s="30">
        <v>40149</v>
      </c>
      <c r="N174" s="30" t="s">
        <v>699</v>
      </c>
      <c r="O174" s="30">
        <v>262123</v>
      </c>
      <c r="P174" s="30">
        <v>165318</v>
      </c>
      <c r="Q174" s="30">
        <v>96805</v>
      </c>
      <c r="R174" s="32" t="s">
        <v>71</v>
      </c>
      <c r="S174" s="29"/>
      <c r="T174" s="29"/>
      <c r="U174" s="29"/>
      <c r="V174" s="29"/>
      <c r="W174" s="29"/>
      <c r="X174" s="29"/>
      <c r="Y174" s="29"/>
    </row>
    <row r="175" spans="1:25" s="30" customFormat="1" ht="10.5" customHeight="1" x14ac:dyDescent="0.15">
      <c r="A175" s="237" t="s">
        <v>867</v>
      </c>
      <c r="B175" s="30" t="s">
        <v>699</v>
      </c>
      <c r="C175" s="30">
        <v>443659</v>
      </c>
      <c r="D175" s="30" t="s">
        <v>699</v>
      </c>
      <c r="E175" s="30">
        <v>443659</v>
      </c>
      <c r="F175" s="30">
        <v>443659</v>
      </c>
      <c r="G175" s="30" t="s">
        <v>699</v>
      </c>
      <c r="H175" s="30" t="s">
        <v>699</v>
      </c>
      <c r="I175" s="30" t="s">
        <v>699</v>
      </c>
      <c r="J175" s="30">
        <v>99515</v>
      </c>
      <c r="K175" s="30" t="s">
        <v>699</v>
      </c>
      <c r="L175" s="30" t="s">
        <v>699</v>
      </c>
      <c r="M175" s="30" t="s">
        <v>699</v>
      </c>
      <c r="N175" s="30" t="s">
        <v>699</v>
      </c>
      <c r="O175" s="30">
        <v>99515</v>
      </c>
      <c r="P175" s="30" t="s">
        <v>699</v>
      </c>
      <c r="Q175" s="30">
        <v>99515</v>
      </c>
      <c r="R175" s="32" t="s">
        <v>868</v>
      </c>
      <c r="S175" s="29"/>
      <c r="T175" s="29"/>
      <c r="U175" s="29"/>
      <c r="V175" s="29"/>
      <c r="W175" s="29"/>
      <c r="X175" s="29"/>
      <c r="Y175" s="29"/>
    </row>
    <row r="176" spans="1:25" s="30" customFormat="1" ht="10.5" customHeight="1" x14ac:dyDescent="0.15">
      <c r="A176" s="237" t="s">
        <v>527</v>
      </c>
      <c r="B176" s="30" t="s">
        <v>699</v>
      </c>
      <c r="C176" s="30">
        <v>457079</v>
      </c>
      <c r="D176" s="30" t="s">
        <v>699</v>
      </c>
      <c r="E176" s="30">
        <v>457079</v>
      </c>
      <c r="F176" s="30">
        <v>457079</v>
      </c>
      <c r="G176" s="30" t="s">
        <v>699</v>
      </c>
      <c r="H176" s="30" t="s">
        <v>699</v>
      </c>
      <c r="I176" s="30" t="s">
        <v>699</v>
      </c>
      <c r="J176" s="30">
        <v>109622</v>
      </c>
      <c r="K176" s="30" t="s">
        <v>699</v>
      </c>
      <c r="L176" s="30" t="s">
        <v>699</v>
      </c>
      <c r="M176" s="30" t="s">
        <v>699</v>
      </c>
      <c r="N176" s="30" t="s">
        <v>699</v>
      </c>
      <c r="O176" s="30">
        <v>109622</v>
      </c>
      <c r="P176" s="30" t="s">
        <v>699</v>
      </c>
      <c r="Q176" s="30">
        <v>109622</v>
      </c>
      <c r="R176" s="32" t="s">
        <v>66</v>
      </c>
      <c r="S176" s="29"/>
      <c r="T176" s="29"/>
      <c r="U176" s="29"/>
      <c r="V176" s="29"/>
      <c r="W176" s="29"/>
      <c r="X176" s="29"/>
      <c r="Y176" s="29"/>
    </row>
    <row r="177" spans="1:25" s="30" customFormat="1" ht="10.5" customHeight="1" x14ac:dyDescent="0.15">
      <c r="A177" s="242" t="s">
        <v>528</v>
      </c>
      <c r="B177" s="252" t="s">
        <v>699</v>
      </c>
      <c r="C177" s="253">
        <v>257541</v>
      </c>
      <c r="D177" s="253" t="s">
        <v>699</v>
      </c>
      <c r="E177" s="253">
        <v>257541</v>
      </c>
      <c r="F177" s="253">
        <v>257541</v>
      </c>
      <c r="G177" s="253" t="s">
        <v>699</v>
      </c>
      <c r="H177" s="253" t="s">
        <v>699</v>
      </c>
      <c r="I177" s="253" t="s">
        <v>699</v>
      </c>
      <c r="J177" s="253">
        <v>98014</v>
      </c>
      <c r="K177" s="253" t="s">
        <v>699</v>
      </c>
      <c r="L177" s="253" t="s">
        <v>699</v>
      </c>
      <c r="M177" s="253" t="s">
        <v>699</v>
      </c>
      <c r="N177" s="253" t="s">
        <v>699</v>
      </c>
      <c r="O177" s="253">
        <v>98014</v>
      </c>
      <c r="P177" s="253" t="s">
        <v>699</v>
      </c>
      <c r="Q177" s="253">
        <v>98014</v>
      </c>
      <c r="R177" s="254" t="s">
        <v>67</v>
      </c>
      <c r="S177" s="29"/>
      <c r="T177" s="29"/>
      <c r="U177" s="29"/>
      <c r="V177" s="29"/>
      <c r="W177" s="29"/>
      <c r="X177" s="29"/>
      <c r="Y177" s="29"/>
    </row>
    <row r="178" spans="1:25" ht="23.25" customHeight="1" x14ac:dyDescent="0.25">
      <c r="I178" s="34" t="s">
        <v>86</v>
      </c>
    </row>
    <row r="179" spans="1:25" s="17" customFormat="1" ht="11.25" customHeight="1" x14ac:dyDescent="0.15">
      <c r="A179" s="148"/>
      <c r="B179" s="255" t="s">
        <v>737</v>
      </c>
      <c r="C179" s="151"/>
      <c r="D179" s="148"/>
      <c r="E179" s="150"/>
      <c r="F179" s="151"/>
      <c r="G179" s="151"/>
      <c r="H179" s="151"/>
      <c r="I179" s="151"/>
      <c r="J179" s="148"/>
      <c r="K179" s="150"/>
      <c r="L179" s="151"/>
      <c r="M179" s="151"/>
      <c r="N179" s="151"/>
      <c r="O179" s="151"/>
      <c r="P179" s="151"/>
      <c r="Q179" s="151"/>
      <c r="R179" s="894" t="s">
        <v>72</v>
      </c>
      <c r="S179" s="16"/>
      <c r="T179" s="16"/>
      <c r="U179" s="16"/>
      <c r="V179" s="16"/>
      <c r="W179" s="16"/>
      <c r="X179" s="16"/>
      <c r="Y179" s="16"/>
    </row>
    <row r="180" spans="1:25" s="28" customFormat="1" ht="28.5" customHeight="1" x14ac:dyDescent="0.15">
      <c r="A180" s="24" t="s">
        <v>150</v>
      </c>
      <c r="B180" s="199" t="s">
        <v>533</v>
      </c>
      <c r="C180" s="153"/>
      <c r="D180" s="154"/>
      <c r="E180" s="14" t="s">
        <v>142</v>
      </c>
      <c r="F180" s="152" t="s">
        <v>143</v>
      </c>
      <c r="G180" s="152" t="s">
        <v>879</v>
      </c>
      <c r="H180" s="152" t="s">
        <v>486</v>
      </c>
      <c r="I180" s="152" t="s">
        <v>695</v>
      </c>
      <c r="J180" s="152" t="s">
        <v>359</v>
      </c>
      <c r="K180" s="14" t="s">
        <v>101</v>
      </c>
      <c r="L180" s="199" t="s">
        <v>147</v>
      </c>
      <c r="M180" s="153"/>
      <c r="N180" s="153"/>
      <c r="O180" s="153"/>
      <c r="P180" s="153"/>
      <c r="Q180" s="153"/>
      <c r="R180" s="895"/>
      <c r="S180" s="13"/>
      <c r="T180" s="13"/>
      <c r="U180" s="13"/>
      <c r="V180" s="13"/>
      <c r="W180" s="13"/>
      <c r="X180" s="13"/>
      <c r="Y180" s="13"/>
    </row>
    <row r="181" spans="1:25" s="28" customFormat="1" ht="28.5" customHeight="1" x14ac:dyDescent="0.15">
      <c r="A181" s="24"/>
      <c r="B181" s="14" t="s">
        <v>530</v>
      </c>
      <c r="C181" s="152" t="s">
        <v>534</v>
      </c>
      <c r="D181" s="152" t="s">
        <v>535</v>
      </c>
      <c r="E181" s="14" t="s">
        <v>21</v>
      </c>
      <c r="F181" s="152" t="s">
        <v>146</v>
      </c>
      <c r="G181" s="152" t="s">
        <v>405</v>
      </c>
      <c r="H181" s="152" t="s">
        <v>44</v>
      </c>
      <c r="I181" s="152" t="s">
        <v>1081</v>
      </c>
      <c r="J181" s="152" t="s">
        <v>880</v>
      </c>
      <c r="K181" s="14" t="s">
        <v>45</v>
      </c>
      <c r="L181" s="14" t="s">
        <v>46</v>
      </c>
      <c r="M181" s="152" t="s">
        <v>739</v>
      </c>
      <c r="N181" s="152" t="s">
        <v>148</v>
      </c>
      <c r="O181" s="152" t="s">
        <v>696</v>
      </c>
      <c r="P181" s="152" t="s">
        <v>149</v>
      </c>
      <c r="Q181" s="199" t="s">
        <v>741</v>
      </c>
      <c r="R181" s="895"/>
      <c r="S181" s="13"/>
      <c r="T181" s="13"/>
      <c r="U181" s="13"/>
      <c r="V181" s="13"/>
      <c r="W181" s="13"/>
      <c r="X181" s="13"/>
      <c r="Y181" s="13"/>
    </row>
    <row r="182" spans="1:25" s="28" customFormat="1" ht="12" customHeight="1" x14ac:dyDescent="0.15">
      <c r="A182" s="256"/>
      <c r="B182" s="15"/>
      <c r="C182" s="15" t="str">
        <f>UPPER("BUZIOS")</f>
        <v>BUZIOS</v>
      </c>
      <c r="D182" s="15" t="str">
        <f>UPPER("TUPI")</f>
        <v>TUPI</v>
      </c>
      <c r="E182" s="15"/>
      <c r="F182" s="15" t="str">
        <f>UPPER("SAHARA-B")</f>
        <v>SAHARA-B</v>
      </c>
      <c r="G182" s="15" t="str">
        <f>UPPER("BU-ATTFL")</f>
        <v>BU-ATTFL</v>
      </c>
      <c r="H182" s="15" t="str">
        <f>UPPER("NILE")</f>
        <v>NILE</v>
      </c>
      <c r="I182" s="15" t="str">
        <f>UPPER("OLOMBEND")</f>
        <v>OLOMBEND</v>
      </c>
      <c r="J182" s="15" t="str">
        <f>UPPER("TEMANE-C")</f>
        <v>TEMANE-C</v>
      </c>
      <c r="K182" s="15"/>
      <c r="L182" s="15"/>
      <c r="M182" s="15" t="str">
        <f>UPPER("N･W･S-C")</f>
        <v>N･W･S-C</v>
      </c>
      <c r="N182" s="15" t="str">
        <f>UPPER("WANDOO")</f>
        <v>WANDOO</v>
      </c>
      <c r="O182" s="15" t="str">
        <f>UPPER("COSSACK")</f>
        <v>COSSACK</v>
      </c>
      <c r="P182" s="15" t="str">
        <f>UPPER("STAG")</f>
        <v>STAG</v>
      </c>
      <c r="Q182" s="251" t="str">
        <f>UPPER("VANGOG-B")</f>
        <v>VANGOG-B</v>
      </c>
      <c r="R182" s="896"/>
      <c r="S182" s="13"/>
      <c r="T182" s="13"/>
      <c r="U182" s="13"/>
      <c r="V182" s="13"/>
      <c r="W182" s="13"/>
      <c r="X182" s="13"/>
      <c r="Y182" s="13"/>
    </row>
    <row r="183" spans="1:25" s="30" customFormat="1" ht="10.5" customHeight="1" x14ac:dyDescent="0.15">
      <c r="A183" s="233" t="s">
        <v>855</v>
      </c>
      <c r="B183" s="155">
        <v>318</v>
      </c>
      <c r="C183" s="156">
        <v>157</v>
      </c>
      <c r="D183" s="156">
        <v>161</v>
      </c>
      <c r="E183" s="156">
        <v>752667</v>
      </c>
      <c r="F183" s="156">
        <v>498527</v>
      </c>
      <c r="G183" s="156">
        <v>67609</v>
      </c>
      <c r="H183" s="156">
        <v>151524</v>
      </c>
      <c r="I183" s="156" t="s">
        <v>699</v>
      </c>
      <c r="J183" s="156">
        <v>35007</v>
      </c>
      <c r="K183" s="156">
        <v>333763</v>
      </c>
      <c r="L183" s="156">
        <v>259648</v>
      </c>
      <c r="M183" s="156" t="s">
        <v>699</v>
      </c>
      <c r="N183" s="156">
        <v>208293</v>
      </c>
      <c r="O183" s="156" t="s">
        <v>699</v>
      </c>
      <c r="P183" s="156" t="s">
        <v>699</v>
      </c>
      <c r="Q183" s="156" t="s">
        <v>699</v>
      </c>
      <c r="R183" s="157" t="s">
        <v>512</v>
      </c>
      <c r="S183" s="29"/>
      <c r="T183" s="29"/>
      <c r="U183" s="29"/>
      <c r="V183" s="29"/>
      <c r="W183" s="29"/>
      <c r="X183" s="29"/>
      <c r="Y183" s="29"/>
    </row>
    <row r="184" spans="1:25" s="30" customFormat="1" ht="10.5" customHeight="1" x14ac:dyDescent="0.15">
      <c r="A184" s="237" t="s">
        <v>628</v>
      </c>
      <c r="B184" s="30" t="s">
        <v>699</v>
      </c>
      <c r="C184" s="30" t="s">
        <v>699</v>
      </c>
      <c r="D184" s="30" t="s">
        <v>699</v>
      </c>
      <c r="E184" s="30">
        <v>342064</v>
      </c>
      <c r="F184" s="30">
        <v>86900</v>
      </c>
      <c r="G184" s="30" t="s">
        <v>699</v>
      </c>
      <c r="H184" s="30">
        <v>97200</v>
      </c>
      <c r="I184" s="30">
        <v>157964</v>
      </c>
      <c r="J184" s="30" t="s">
        <v>699</v>
      </c>
      <c r="K184" s="30">
        <v>393846</v>
      </c>
      <c r="L184" s="30">
        <v>363482</v>
      </c>
      <c r="M184" s="30">
        <v>48240</v>
      </c>
      <c r="N184" s="30">
        <v>250251</v>
      </c>
      <c r="O184" s="30" t="s">
        <v>699</v>
      </c>
      <c r="P184" s="30">
        <v>5181</v>
      </c>
      <c r="Q184" s="30">
        <v>55880</v>
      </c>
      <c r="R184" s="32" t="s">
        <v>629</v>
      </c>
      <c r="S184" s="29"/>
      <c r="T184" s="29"/>
      <c r="U184" s="29"/>
      <c r="V184" s="29"/>
      <c r="W184" s="29"/>
      <c r="X184" s="29"/>
      <c r="Y184" s="29"/>
    </row>
    <row r="185" spans="1:25" s="30" customFormat="1" ht="10.5" customHeight="1" x14ac:dyDescent="0.15">
      <c r="A185" s="237" t="s">
        <v>856</v>
      </c>
      <c r="B185" s="30" t="s">
        <v>699</v>
      </c>
      <c r="C185" s="30" t="s">
        <v>699</v>
      </c>
      <c r="D185" s="30" t="s">
        <v>699</v>
      </c>
      <c r="E185" s="30">
        <v>24826</v>
      </c>
      <c r="F185" s="30" t="s">
        <v>699</v>
      </c>
      <c r="G185" s="30" t="s">
        <v>699</v>
      </c>
      <c r="H185" s="30">
        <v>24826</v>
      </c>
      <c r="I185" s="30" t="s">
        <v>699</v>
      </c>
      <c r="J185" s="30" t="s">
        <v>699</v>
      </c>
      <c r="K185" s="30">
        <v>620923</v>
      </c>
      <c r="L185" s="30">
        <v>620923</v>
      </c>
      <c r="M185" s="30" t="s">
        <v>699</v>
      </c>
      <c r="N185" s="30">
        <v>53820</v>
      </c>
      <c r="O185" s="30">
        <v>103414</v>
      </c>
      <c r="P185" s="30">
        <v>9995</v>
      </c>
      <c r="Q185" s="30" t="s">
        <v>699</v>
      </c>
      <c r="R185" s="32" t="s">
        <v>692</v>
      </c>
      <c r="S185" s="29"/>
      <c r="T185" s="29"/>
      <c r="U185" s="29"/>
      <c r="V185" s="29"/>
      <c r="W185" s="29"/>
      <c r="X185" s="29"/>
      <c r="Y185" s="29"/>
    </row>
    <row r="186" spans="1:25" s="30" customFormat="1" ht="10.5" customHeight="1" x14ac:dyDescent="0.15">
      <c r="A186" s="237" t="s">
        <v>857</v>
      </c>
      <c r="B186" s="30" t="s">
        <v>699</v>
      </c>
      <c r="C186" s="30" t="s">
        <v>699</v>
      </c>
      <c r="D186" s="30" t="s">
        <v>699</v>
      </c>
      <c r="E186" s="30">
        <v>16189</v>
      </c>
      <c r="F186" s="30" t="s">
        <v>699</v>
      </c>
      <c r="G186" s="30" t="s">
        <v>699</v>
      </c>
      <c r="H186" s="30">
        <v>16189</v>
      </c>
      <c r="I186" s="30" t="s">
        <v>699</v>
      </c>
      <c r="J186" s="30" t="s">
        <v>699</v>
      </c>
      <c r="K186" s="30">
        <v>440816</v>
      </c>
      <c r="L186" s="30">
        <v>440816</v>
      </c>
      <c r="M186" s="30">
        <v>48521</v>
      </c>
      <c r="N186" s="30">
        <v>167363</v>
      </c>
      <c r="O186" s="30" t="s">
        <v>699</v>
      </c>
      <c r="P186" s="30" t="s">
        <v>699</v>
      </c>
      <c r="Q186" s="30" t="s">
        <v>699</v>
      </c>
      <c r="R186" s="32" t="s">
        <v>718</v>
      </c>
      <c r="S186" s="29"/>
      <c r="T186" s="29"/>
      <c r="U186" s="29"/>
      <c r="V186" s="29"/>
      <c r="W186" s="29"/>
      <c r="X186" s="29"/>
      <c r="Y186" s="29"/>
    </row>
    <row r="187" spans="1:25" s="30" customFormat="1" ht="10.5" customHeight="1" x14ac:dyDescent="0.15">
      <c r="A187" s="237" t="s">
        <v>858</v>
      </c>
      <c r="B187" s="30" t="s">
        <v>699</v>
      </c>
      <c r="C187" s="30" t="s">
        <v>699</v>
      </c>
      <c r="D187" s="30" t="s">
        <v>699</v>
      </c>
      <c r="E187" s="30">
        <v>331018</v>
      </c>
      <c r="F187" s="30" t="s">
        <v>699</v>
      </c>
      <c r="G187" s="30" t="s">
        <v>699</v>
      </c>
      <c r="H187" s="30">
        <v>331018</v>
      </c>
      <c r="I187" s="30" t="s">
        <v>699</v>
      </c>
      <c r="J187" s="30" t="s">
        <v>699</v>
      </c>
      <c r="K187" s="30">
        <v>327444</v>
      </c>
      <c r="L187" s="30">
        <v>327444</v>
      </c>
      <c r="M187" s="30" t="s">
        <v>699</v>
      </c>
      <c r="N187" s="30">
        <v>219564</v>
      </c>
      <c r="O187" s="30">
        <v>107880</v>
      </c>
      <c r="P187" s="30" t="s">
        <v>699</v>
      </c>
      <c r="Q187" s="30" t="s">
        <v>699</v>
      </c>
      <c r="R187" s="32" t="s">
        <v>859</v>
      </c>
      <c r="S187" s="29"/>
      <c r="T187" s="29"/>
      <c r="U187" s="29"/>
      <c r="V187" s="29"/>
      <c r="W187" s="29"/>
      <c r="X187" s="29"/>
      <c r="Y187" s="29"/>
    </row>
    <row r="188" spans="1:25" s="30" customFormat="1" ht="10.5" customHeight="1" x14ac:dyDescent="0.15">
      <c r="A188" s="240"/>
      <c r="R188" s="32"/>
      <c r="S188" s="29"/>
      <c r="T188" s="29"/>
      <c r="U188" s="29"/>
      <c r="V188" s="29"/>
      <c r="W188" s="29"/>
      <c r="X188" s="29"/>
      <c r="Y188" s="29"/>
    </row>
    <row r="189" spans="1:25" s="30" customFormat="1" ht="10.5" customHeight="1" x14ac:dyDescent="0.15">
      <c r="A189" s="237" t="s">
        <v>860</v>
      </c>
      <c r="B189" s="30" t="s">
        <v>699</v>
      </c>
      <c r="C189" s="30" t="s">
        <v>699</v>
      </c>
      <c r="D189" s="30" t="s">
        <v>699</v>
      </c>
      <c r="E189" s="30">
        <v>16189</v>
      </c>
      <c r="F189" s="30" t="s">
        <v>699</v>
      </c>
      <c r="G189" s="30" t="s">
        <v>699</v>
      </c>
      <c r="H189" s="30">
        <v>16189</v>
      </c>
      <c r="I189" s="30" t="s">
        <v>699</v>
      </c>
      <c r="J189" s="30" t="s">
        <v>699</v>
      </c>
      <c r="K189" s="30">
        <v>546996</v>
      </c>
      <c r="L189" s="30">
        <v>546996</v>
      </c>
      <c r="M189" s="30">
        <v>48521</v>
      </c>
      <c r="N189" s="30">
        <v>165663</v>
      </c>
      <c r="O189" s="30">
        <v>107880</v>
      </c>
      <c r="P189" s="30" t="s">
        <v>699</v>
      </c>
      <c r="Q189" s="30" t="s">
        <v>699</v>
      </c>
      <c r="R189" s="32" t="s">
        <v>719</v>
      </c>
      <c r="S189" s="29"/>
      <c r="T189" s="29"/>
      <c r="U189" s="29"/>
      <c r="V189" s="29"/>
      <c r="W189" s="29"/>
      <c r="X189" s="29"/>
      <c r="Y189" s="29"/>
    </row>
    <row r="190" spans="1:25" s="30" customFormat="1" ht="10.5" customHeight="1" x14ac:dyDescent="0.15">
      <c r="A190" s="237" t="s">
        <v>861</v>
      </c>
      <c r="B190" s="30" t="s">
        <v>699</v>
      </c>
      <c r="C190" s="30" t="s">
        <v>699</v>
      </c>
      <c r="D190" s="30" t="s">
        <v>699</v>
      </c>
      <c r="E190" s="30">
        <v>419059</v>
      </c>
      <c r="F190" s="30" t="s">
        <v>699</v>
      </c>
      <c r="G190" s="30" t="s">
        <v>699</v>
      </c>
      <c r="H190" s="30">
        <v>419059</v>
      </c>
      <c r="I190" s="30" t="s">
        <v>699</v>
      </c>
      <c r="J190" s="30" t="s">
        <v>699</v>
      </c>
      <c r="K190" s="30">
        <v>210347</v>
      </c>
      <c r="L190" s="30">
        <v>210347</v>
      </c>
      <c r="M190" s="30" t="s">
        <v>699</v>
      </c>
      <c r="N190" s="30">
        <v>176793</v>
      </c>
      <c r="O190" s="30" t="s">
        <v>699</v>
      </c>
      <c r="P190" s="30" t="s">
        <v>699</v>
      </c>
      <c r="Q190" s="30" t="s">
        <v>699</v>
      </c>
      <c r="R190" s="32" t="s">
        <v>862</v>
      </c>
      <c r="S190" s="29"/>
      <c r="T190" s="29"/>
      <c r="U190" s="29"/>
      <c r="V190" s="29"/>
      <c r="W190" s="29"/>
      <c r="X190" s="29"/>
      <c r="Y190" s="29"/>
    </row>
    <row r="191" spans="1:25" s="30" customFormat="1" ht="10.5" customHeight="1" x14ac:dyDescent="0.15">
      <c r="A191" s="240"/>
      <c r="R191" s="32"/>
      <c r="S191" s="29"/>
      <c r="T191" s="29"/>
      <c r="U191" s="29"/>
      <c r="V191" s="29"/>
      <c r="W191" s="29"/>
      <c r="X191" s="29"/>
      <c r="Y191" s="29"/>
    </row>
    <row r="192" spans="1:25" s="30" customFormat="1" ht="10.5" customHeight="1" x14ac:dyDescent="0.15">
      <c r="A192" s="237" t="s">
        <v>863</v>
      </c>
      <c r="B192" s="30" t="s">
        <v>699</v>
      </c>
      <c r="C192" s="30" t="s">
        <v>699</v>
      </c>
      <c r="D192" s="30" t="s">
        <v>699</v>
      </c>
      <c r="E192" s="30" t="s">
        <v>699</v>
      </c>
      <c r="F192" s="30" t="s">
        <v>699</v>
      </c>
      <c r="G192" s="30" t="s">
        <v>699</v>
      </c>
      <c r="H192" s="30" t="s">
        <v>699</v>
      </c>
      <c r="I192" s="30" t="s">
        <v>699</v>
      </c>
      <c r="J192" s="30" t="s">
        <v>699</v>
      </c>
      <c r="K192" s="30">
        <v>183327</v>
      </c>
      <c r="L192" s="30">
        <v>183327</v>
      </c>
      <c r="M192" s="30" t="s">
        <v>699</v>
      </c>
      <c r="N192" s="30">
        <v>75447</v>
      </c>
      <c r="O192" s="30">
        <v>107880</v>
      </c>
      <c r="P192" s="30" t="s">
        <v>699</v>
      </c>
      <c r="Q192" s="30" t="s">
        <v>699</v>
      </c>
      <c r="R192" s="32" t="s">
        <v>720</v>
      </c>
      <c r="S192" s="29"/>
      <c r="T192" s="29"/>
      <c r="U192" s="29"/>
      <c r="V192" s="29"/>
      <c r="W192" s="29"/>
      <c r="X192" s="29"/>
      <c r="Y192" s="29"/>
    </row>
    <row r="193" spans="1:25" s="30" customFormat="1" ht="10.5" customHeight="1" x14ac:dyDescent="0.15">
      <c r="A193" s="237" t="s">
        <v>513</v>
      </c>
      <c r="B193" s="30" t="s">
        <v>699</v>
      </c>
      <c r="C193" s="30" t="s">
        <v>699</v>
      </c>
      <c r="D193" s="30" t="s">
        <v>699</v>
      </c>
      <c r="E193" s="30">
        <v>143228</v>
      </c>
      <c r="F193" s="30" t="s">
        <v>699</v>
      </c>
      <c r="G193" s="30" t="s">
        <v>699</v>
      </c>
      <c r="H193" s="30">
        <v>143228</v>
      </c>
      <c r="I193" s="30" t="s">
        <v>699</v>
      </c>
      <c r="J193" s="30" t="s">
        <v>699</v>
      </c>
      <c r="K193" s="30">
        <v>31163</v>
      </c>
      <c r="L193" s="30">
        <v>31163</v>
      </c>
      <c r="M193" s="30" t="s">
        <v>699</v>
      </c>
      <c r="N193" s="30">
        <v>31163</v>
      </c>
      <c r="O193" s="30" t="s">
        <v>699</v>
      </c>
      <c r="P193" s="30" t="s">
        <v>699</v>
      </c>
      <c r="Q193" s="30" t="s">
        <v>699</v>
      </c>
      <c r="R193" s="32" t="s">
        <v>78</v>
      </c>
      <c r="S193" s="29"/>
      <c r="T193" s="29"/>
      <c r="U193" s="29"/>
      <c r="V193" s="29"/>
      <c r="W193" s="29"/>
      <c r="X193" s="29"/>
      <c r="Y193" s="29"/>
    </row>
    <row r="194" spans="1:25" s="30" customFormat="1" ht="10.5" customHeight="1" x14ac:dyDescent="0.15">
      <c r="A194" s="237" t="s">
        <v>514</v>
      </c>
      <c r="B194" s="30" t="s">
        <v>699</v>
      </c>
      <c r="C194" s="30" t="s">
        <v>699</v>
      </c>
      <c r="D194" s="30" t="s">
        <v>699</v>
      </c>
      <c r="E194" s="30">
        <v>95084</v>
      </c>
      <c r="F194" s="30" t="s">
        <v>699</v>
      </c>
      <c r="G194" s="30" t="s">
        <v>699</v>
      </c>
      <c r="H194" s="30">
        <v>95084</v>
      </c>
      <c r="I194" s="30" t="s">
        <v>699</v>
      </c>
      <c r="J194" s="30" t="s">
        <v>699</v>
      </c>
      <c r="K194" s="30">
        <v>77876</v>
      </c>
      <c r="L194" s="30">
        <v>77876</v>
      </c>
      <c r="M194" s="30" t="s">
        <v>699</v>
      </c>
      <c r="N194" s="30">
        <v>77876</v>
      </c>
      <c r="O194" s="30" t="s">
        <v>699</v>
      </c>
      <c r="P194" s="30" t="s">
        <v>699</v>
      </c>
      <c r="Q194" s="30" t="s">
        <v>699</v>
      </c>
      <c r="R194" s="32" t="s">
        <v>79</v>
      </c>
      <c r="S194" s="29"/>
      <c r="T194" s="29"/>
      <c r="U194" s="29"/>
      <c r="V194" s="29"/>
      <c r="W194" s="29"/>
      <c r="X194" s="29"/>
      <c r="Y194" s="29"/>
    </row>
    <row r="195" spans="1:25" s="30" customFormat="1" ht="10.5" customHeight="1" x14ac:dyDescent="0.15">
      <c r="A195" s="237" t="s">
        <v>515</v>
      </c>
      <c r="B195" s="30" t="s">
        <v>699</v>
      </c>
      <c r="C195" s="30" t="s">
        <v>699</v>
      </c>
      <c r="D195" s="30" t="s">
        <v>699</v>
      </c>
      <c r="E195" s="30">
        <v>92706</v>
      </c>
      <c r="F195" s="30" t="s">
        <v>699</v>
      </c>
      <c r="G195" s="30" t="s">
        <v>699</v>
      </c>
      <c r="H195" s="30">
        <v>92706</v>
      </c>
      <c r="I195" s="30" t="s">
        <v>699</v>
      </c>
      <c r="J195" s="30" t="s">
        <v>699</v>
      </c>
      <c r="K195" s="30">
        <v>35078</v>
      </c>
      <c r="L195" s="30">
        <v>35078</v>
      </c>
      <c r="M195" s="30" t="s">
        <v>699</v>
      </c>
      <c r="N195" s="30">
        <v>35078</v>
      </c>
      <c r="O195" s="30" t="s">
        <v>699</v>
      </c>
      <c r="P195" s="30" t="s">
        <v>699</v>
      </c>
      <c r="Q195" s="30" t="s">
        <v>699</v>
      </c>
      <c r="R195" s="32" t="s">
        <v>80</v>
      </c>
      <c r="S195" s="29"/>
      <c r="T195" s="29"/>
      <c r="U195" s="29"/>
      <c r="V195" s="29"/>
      <c r="W195" s="29"/>
      <c r="X195" s="29"/>
      <c r="Y195" s="29"/>
    </row>
    <row r="196" spans="1:25" s="30" customFormat="1" ht="10.5" customHeight="1" x14ac:dyDescent="0.15">
      <c r="A196" s="237" t="s">
        <v>864</v>
      </c>
      <c r="B196" s="30" t="s">
        <v>699</v>
      </c>
      <c r="C196" s="30" t="s">
        <v>699</v>
      </c>
      <c r="D196" s="30" t="s">
        <v>699</v>
      </c>
      <c r="E196" s="30">
        <v>88041</v>
      </c>
      <c r="F196" s="30" t="s">
        <v>699</v>
      </c>
      <c r="G196" s="30" t="s">
        <v>699</v>
      </c>
      <c r="H196" s="30">
        <v>88041</v>
      </c>
      <c r="I196" s="30" t="s">
        <v>699</v>
      </c>
      <c r="J196" s="30" t="s">
        <v>699</v>
      </c>
      <c r="K196" s="30">
        <v>66230</v>
      </c>
      <c r="L196" s="30">
        <v>66230</v>
      </c>
      <c r="M196" s="30" t="s">
        <v>699</v>
      </c>
      <c r="N196" s="30">
        <v>32676</v>
      </c>
      <c r="O196" s="30" t="s">
        <v>699</v>
      </c>
      <c r="P196" s="30" t="s">
        <v>699</v>
      </c>
      <c r="Q196" s="30" t="s">
        <v>699</v>
      </c>
      <c r="R196" s="32" t="s">
        <v>865</v>
      </c>
      <c r="S196" s="29"/>
      <c r="T196" s="29"/>
      <c r="U196" s="29"/>
      <c r="V196" s="29"/>
      <c r="W196" s="29"/>
      <c r="X196" s="29"/>
      <c r="Y196" s="29"/>
    </row>
    <row r="197" spans="1:25" s="30" customFormat="1" ht="10.5" customHeight="1" x14ac:dyDescent="0.15">
      <c r="A197" s="240"/>
      <c r="R197" s="32"/>
      <c r="S197" s="29"/>
      <c r="T197" s="29"/>
      <c r="U197" s="29"/>
      <c r="V197" s="29"/>
      <c r="W197" s="29"/>
      <c r="X197" s="29"/>
      <c r="Y197" s="29"/>
    </row>
    <row r="198" spans="1:25" s="30" customFormat="1" ht="10.5" customHeight="1" x14ac:dyDescent="0.15">
      <c r="A198" s="237" t="s">
        <v>866</v>
      </c>
      <c r="B198" s="30" t="s">
        <v>699</v>
      </c>
      <c r="C198" s="30" t="s">
        <v>699</v>
      </c>
      <c r="D198" s="30" t="s">
        <v>699</v>
      </c>
      <c r="E198" s="30" t="s">
        <v>699</v>
      </c>
      <c r="F198" s="30" t="s">
        <v>699</v>
      </c>
      <c r="G198" s="30" t="s">
        <v>699</v>
      </c>
      <c r="H198" s="30" t="s">
        <v>699</v>
      </c>
      <c r="I198" s="30" t="s">
        <v>699</v>
      </c>
      <c r="J198" s="30" t="s">
        <v>699</v>
      </c>
      <c r="K198" s="30">
        <v>35991</v>
      </c>
      <c r="L198" s="30">
        <v>35991</v>
      </c>
      <c r="M198" s="30" t="s">
        <v>699</v>
      </c>
      <c r="N198" s="30">
        <v>35991</v>
      </c>
      <c r="O198" s="30" t="s">
        <v>699</v>
      </c>
      <c r="P198" s="30" t="s">
        <v>699</v>
      </c>
      <c r="Q198" s="30" t="s">
        <v>699</v>
      </c>
      <c r="R198" s="32" t="s">
        <v>721</v>
      </c>
      <c r="S198" s="29"/>
      <c r="T198" s="29"/>
      <c r="U198" s="29"/>
      <c r="V198" s="29"/>
      <c r="W198" s="29"/>
      <c r="X198" s="29"/>
      <c r="Y198" s="29"/>
    </row>
    <row r="199" spans="1:25" s="30" customFormat="1" ht="10.5" customHeight="1" x14ac:dyDescent="0.15">
      <c r="A199" s="237" t="s">
        <v>516</v>
      </c>
      <c r="B199" s="30" t="s">
        <v>699</v>
      </c>
      <c r="C199" s="30" t="s">
        <v>699</v>
      </c>
      <c r="D199" s="30" t="s">
        <v>699</v>
      </c>
      <c r="E199" s="30" t="s">
        <v>699</v>
      </c>
      <c r="F199" s="30" t="s">
        <v>699</v>
      </c>
      <c r="G199" s="30" t="s">
        <v>699</v>
      </c>
      <c r="H199" s="30" t="s">
        <v>699</v>
      </c>
      <c r="I199" s="30" t="s">
        <v>699</v>
      </c>
      <c r="J199" s="30" t="s">
        <v>699</v>
      </c>
      <c r="K199" s="30">
        <v>107880</v>
      </c>
      <c r="L199" s="30">
        <v>107880</v>
      </c>
      <c r="M199" s="30" t="s">
        <v>699</v>
      </c>
      <c r="N199" s="30" t="s">
        <v>699</v>
      </c>
      <c r="O199" s="30">
        <v>107880</v>
      </c>
      <c r="P199" s="30" t="s">
        <v>699</v>
      </c>
      <c r="Q199" s="30" t="s">
        <v>699</v>
      </c>
      <c r="R199" s="32" t="s">
        <v>66</v>
      </c>
      <c r="S199" s="29"/>
      <c r="T199" s="29"/>
      <c r="U199" s="29"/>
      <c r="V199" s="29"/>
      <c r="W199" s="29"/>
      <c r="X199" s="29"/>
      <c r="Y199" s="29"/>
    </row>
    <row r="200" spans="1:25" s="30" customFormat="1" ht="10.5" customHeight="1" x14ac:dyDescent="0.15">
      <c r="A200" s="237" t="s">
        <v>517</v>
      </c>
      <c r="B200" s="30" t="s">
        <v>699</v>
      </c>
      <c r="C200" s="30" t="s">
        <v>699</v>
      </c>
      <c r="D200" s="30" t="s">
        <v>699</v>
      </c>
      <c r="E200" s="30" t="s">
        <v>699</v>
      </c>
      <c r="F200" s="30" t="s">
        <v>699</v>
      </c>
      <c r="G200" s="30" t="s">
        <v>699</v>
      </c>
      <c r="H200" s="30" t="s">
        <v>699</v>
      </c>
      <c r="I200" s="30" t="s">
        <v>699</v>
      </c>
      <c r="J200" s="30" t="s">
        <v>699</v>
      </c>
      <c r="K200" s="30">
        <v>39456</v>
      </c>
      <c r="L200" s="30">
        <v>39456</v>
      </c>
      <c r="M200" s="30" t="s">
        <v>699</v>
      </c>
      <c r="N200" s="30">
        <v>39456</v>
      </c>
      <c r="O200" s="30" t="s">
        <v>699</v>
      </c>
      <c r="P200" s="30" t="s">
        <v>699</v>
      </c>
      <c r="Q200" s="30" t="s">
        <v>699</v>
      </c>
      <c r="R200" s="32" t="s">
        <v>67</v>
      </c>
      <c r="S200" s="29"/>
      <c r="T200" s="29"/>
      <c r="U200" s="29"/>
      <c r="V200" s="29"/>
      <c r="W200" s="29"/>
      <c r="X200" s="29"/>
      <c r="Y200" s="29"/>
    </row>
    <row r="201" spans="1:25" s="30" customFormat="1" ht="10.5" customHeight="1" x14ac:dyDescent="0.15">
      <c r="A201" s="237" t="s">
        <v>518</v>
      </c>
      <c r="B201" s="30" t="s">
        <v>699</v>
      </c>
      <c r="C201" s="30" t="s">
        <v>699</v>
      </c>
      <c r="D201" s="30" t="s">
        <v>699</v>
      </c>
      <c r="E201" s="30">
        <v>48359</v>
      </c>
      <c r="F201" s="30" t="s">
        <v>699</v>
      </c>
      <c r="G201" s="30" t="s">
        <v>699</v>
      </c>
      <c r="H201" s="30">
        <v>48359</v>
      </c>
      <c r="I201" s="30" t="s">
        <v>699</v>
      </c>
      <c r="J201" s="30" t="s">
        <v>699</v>
      </c>
      <c r="K201" s="30">
        <v>13198</v>
      </c>
      <c r="L201" s="30">
        <v>13198</v>
      </c>
      <c r="M201" s="30" t="s">
        <v>699</v>
      </c>
      <c r="N201" s="30">
        <v>13198</v>
      </c>
      <c r="O201" s="30" t="s">
        <v>699</v>
      </c>
      <c r="P201" s="30" t="s">
        <v>699</v>
      </c>
      <c r="Q201" s="30" t="s">
        <v>699</v>
      </c>
      <c r="R201" s="32" t="s">
        <v>68</v>
      </c>
      <c r="S201" s="29"/>
      <c r="T201" s="29"/>
      <c r="U201" s="29"/>
      <c r="V201" s="29"/>
      <c r="W201" s="29"/>
      <c r="X201" s="29"/>
      <c r="Y201" s="29"/>
    </row>
    <row r="202" spans="1:25" s="30" customFormat="1" ht="10.5" customHeight="1" x14ac:dyDescent="0.15">
      <c r="A202" s="237" t="s">
        <v>519</v>
      </c>
      <c r="B202" s="30" t="s">
        <v>699</v>
      </c>
      <c r="C202" s="30" t="s">
        <v>699</v>
      </c>
      <c r="D202" s="30" t="s">
        <v>699</v>
      </c>
      <c r="E202" s="30">
        <v>45657</v>
      </c>
      <c r="F202" s="30" t="s">
        <v>699</v>
      </c>
      <c r="G202" s="30" t="s">
        <v>699</v>
      </c>
      <c r="H202" s="30">
        <v>45657</v>
      </c>
      <c r="I202" s="30" t="s">
        <v>699</v>
      </c>
      <c r="J202" s="30" t="s">
        <v>699</v>
      </c>
      <c r="K202" s="30">
        <v>17965</v>
      </c>
      <c r="L202" s="30">
        <v>17965</v>
      </c>
      <c r="M202" s="30" t="s">
        <v>699</v>
      </c>
      <c r="N202" s="30">
        <v>17965</v>
      </c>
      <c r="O202" s="30" t="s">
        <v>699</v>
      </c>
      <c r="P202" s="30" t="s">
        <v>699</v>
      </c>
      <c r="Q202" s="30" t="s">
        <v>699</v>
      </c>
      <c r="R202" s="33" t="s">
        <v>81</v>
      </c>
      <c r="S202" s="29"/>
      <c r="T202" s="29"/>
      <c r="U202" s="29"/>
      <c r="V202" s="29"/>
      <c r="W202" s="29"/>
      <c r="X202" s="29"/>
      <c r="Y202" s="29"/>
    </row>
    <row r="203" spans="1:25" s="30" customFormat="1" ht="10.5" customHeight="1" x14ac:dyDescent="0.15">
      <c r="A203" s="237" t="s">
        <v>520</v>
      </c>
      <c r="B203" s="30" t="s">
        <v>699</v>
      </c>
      <c r="C203" s="30" t="s">
        <v>699</v>
      </c>
      <c r="D203" s="30" t="s">
        <v>699</v>
      </c>
      <c r="E203" s="30">
        <v>49212</v>
      </c>
      <c r="F203" s="30" t="s">
        <v>699</v>
      </c>
      <c r="G203" s="30" t="s">
        <v>699</v>
      </c>
      <c r="H203" s="30">
        <v>49212</v>
      </c>
      <c r="I203" s="30" t="s">
        <v>699</v>
      </c>
      <c r="J203" s="30" t="s">
        <v>699</v>
      </c>
      <c r="K203" s="30" t="s">
        <v>699</v>
      </c>
      <c r="L203" s="30" t="s">
        <v>699</v>
      </c>
      <c r="M203" s="30" t="s">
        <v>699</v>
      </c>
      <c r="N203" s="30" t="s">
        <v>699</v>
      </c>
      <c r="O203" s="30" t="s">
        <v>699</v>
      </c>
      <c r="P203" s="30" t="s">
        <v>699</v>
      </c>
      <c r="Q203" s="30" t="s">
        <v>699</v>
      </c>
      <c r="R203" s="32" t="s">
        <v>82</v>
      </c>
      <c r="S203" s="29"/>
      <c r="T203" s="29"/>
      <c r="U203" s="29"/>
      <c r="V203" s="29"/>
      <c r="W203" s="29"/>
      <c r="X203" s="29"/>
      <c r="Y203" s="29"/>
    </row>
    <row r="204" spans="1:25" s="30" customFormat="1" ht="10.5" customHeight="1" x14ac:dyDescent="0.15">
      <c r="A204" s="237" t="s">
        <v>521</v>
      </c>
      <c r="B204" s="30" t="s">
        <v>699</v>
      </c>
      <c r="C204" s="30" t="s">
        <v>699</v>
      </c>
      <c r="D204" s="30" t="s">
        <v>699</v>
      </c>
      <c r="E204" s="30" t="s">
        <v>699</v>
      </c>
      <c r="F204" s="30" t="s">
        <v>699</v>
      </c>
      <c r="G204" s="30" t="s">
        <v>699</v>
      </c>
      <c r="H204" s="30" t="s">
        <v>699</v>
      </c>
      <c r="I204" s="30" t="s">
        <v>699</v>
      </c>
      <c r="J204" s="30" t="s">
        <v>699</v>
      </c>
      <c r="K204" s="30">
        <v>41336</v>
      </c>
      <c r="L204" s="30">
        <v>41336</v>
      </c>
      <c r="M204" s="30" t="s">
        <v>699</v>
      </c>
      <c r="N204" s="30">
        <v>41336</v>
      </c>
      <c r="O204" s="30" t="s">
        <v>699</v>
      </c>
      <c r="P204" s="30" t="s">
        <v>699</v>
      </c>
      <c r="Q204" s="30" t="s">
        <v>699</v>
      </c>
      <c r="R204" s="32" t="s">
        <v>83</v>
      </c>
      <c r="S204" s="29"/>
      <c r="T204" s="29"/>
      <c r="U204" s="29"/>
      <c r="V204" s="29"/>
      <c r="W204" s="29"/>
      <c r="X204" s="29"/>
      <c r="Y204" s="29"/>
    </row>
    <row r="205" spans="1:25" s="30" customFormat="1" ht="10.5" customHeight="1" x14ac:dyDescent="0.15">
      <c r="A205" s="237" t="s">
        <v>522</v>
      </c>
      <c r="B205" s="30" t="s">
        <v>699</v>
      </c>
      <c r="C205" s="30" t="s">
        <v>699</v>
      </c>
      <c r="D205" s="30" t="s">
        <v>699</v>
      </c>
      <c r="E205" s="30">
        <v>39377</v>
      </c>
      <c r="F205" s="30" t="s">
        <v>699</v>
      </c>
      <c r="G205" s="30" t="s">
        <v>699</v>
      </c>
      <c r="H205" s="30">
        <v>39377</v>
      </c>
      <c r="I205" s="30" t="s">
        <v>699</v>
      </c>
      <c r="J205" s="30" t="s">
        <v>699</v>
      </c>
      <c r="K205" s="30" t="s">
        <v>699</v>
      </c>
      <c r="L205" s="30" t="s">
        <v>699</v>
      </c>
      <c r="M205" s="30" t="s">
        <v>699</v>
      </c>
      <c r="N205" s="30" t="s">
        <v>699</v>
      </c>
      <c r="O205" s="30" t="s">
        <v>699</v>
      </c>
      <c r="P205" s="30" t="s">
        <v>699</v>
      </c>
      <c r="Q205" s="30" t="s">
        <v>699</v>
      </c>
      <c r="R205" s="32" t="s">
        <v>84</v>
      </c>
      <c r="S205" s="29"/>
      <c r="T205" s="29"/>
      <c r="U205" s="29"/>
      <c r="V205" s="29"/>
      <c r="W205" s="29"/>
      <c r="X205" s="29"/>
      <c r="Y205" s="29"/>
    </row>
    <row r="206" spans="1:25" s="30" customFormat="1" ht="10.5" customHeight="1" x14ac:dyDescent="0.15">
      <c r="A206" s="237" t="s">
        <v>523</v>
      </c>
      <c r="B206" s="30" t="s">
        <v>699</v>
      </c>
      <c r="C206" s="30" t="s">
        <v>699</v>
      </c>
      <c r="D206" s="30" t="s">
        <v>699</v>
      </c>
      <c r="E206" s="30">
        <v>55707</v>
      </c>
      <c r="F206" s="30" t="s">
        <v>699</v>
      </c>
      <c r="G206" s="30" t="s">
        <v>699</v>
      </c>
      <c r="H206" s="30">
        <v>55707</v>
      </c>
      <c r="I206" s="30" t="s">
        <v>699</v>
      </c>
      <c r="J206" s="30" t="s">
        <v>699</v>
      </c>
      <c r="K206" s="30">
        <v>36540</v>
      </c>
      <c r="L206" s="30">
        <v>36540</v>
      </c>
      <c r="M206" s="30" t="s">
        <v>699</v>
      </c>
      <c r="N206" s="30">
        <v>36540</v>
      </c>
      <c r="O206" s="30" t="s">
        <v>699</v>
      </c>
      <c r="P206" s="30" t="s">
        <v>699</v>
      </c>
      <c r="Q206" s="30" t="s">
        <v>699</v>
      </c>
      <c r="R206" s="32" t="s">
        <v>85</v>
      </c>
      <c r="S206" s="29"/>
      <c r="T206" s="29"/>
      <c r="U206" s="29"/>
      <c r="V206" s="29"/>
      <c r="W206" s="29"/>
      <c r="X206" s="29"/>
      <c r="Y206" s="29"/>
    </row>
    <row r="207" spans="1:25" s="30" customFormat="1" ht="10.5" customHeight="1" x14ac:dyDescent="0.15">
      <c r="A207" s="237" t="s">
        <v>524</v>
      </c>
      <c r="B207" s="30" t="s">
        <v>699</v>
      </c>
      <c r="C207" s="30" t="s">
        <v>699</v>
      </c>
      <c r="D207" s="30" t="s">
        <v>699</v>
      </c>
      <c r="E207" s="30" t="s">
        <v>699</v>
      </c>
      <c r="F207" s="30" t="s">
        <v>699</v>
      </c>
      <c r="G207" s="30" t="s">
        <v>699</v>
      </c>
      <c r="H207" s="30" t="s">
        <v>699</v>
      </c>
      <c r="I207" s="30" t="s">
        <v>699</v>
      </c>
      <c r="J207" s="30" t="s">
        <v>699</v>
      </c>
      <c r="K207" s="30" t="s">
        <v>699</v>
      </c>
      <c r="L207" s="30" t="s">
        <v>699</v>
      </c>
      <c r="M207" s="30" t="s">
        <v>699</v>
      </c>
      <c r="N207" s="30" t="s">
        <v>699</v>
      </c>
      <c r="O207" s="30" t="s">
        <v>699</v>
      </c>
      <c r="P207" s="30" t="s">
        <v>699</v>
      </c>
      <c r="Q207" s="30" t="s">
        <v>699</v>
      </c>
      <c r="R207" s="32" t="s">
        <v>69</v>
      </c>
      <c r="S207" s="29"/>
      <c r="T207" s="29"/>
      <c r="U207" s="29"/>
      <c r="V207" s="29"/>
      <c r="W207" s="29"/>
      <c r="X207" s="29"/>
      <c r="Y207" s="29"/>
    </row>
    <row r="208" spans="1:25" s="30" customFormat="1" ht="10.5" customHeight="1" x14ac:dyDescent="0.15">
      <c r="A208" s="237" t="s">
        <v>525</v>
      </c>
      <c r="B208" s="30" t="s">
        <v>699</v>
      </c>
      <c r="C208" s="30" t="s">
        <v>699</v>
      </c>
      <c r="D208" s="30" t="s">
        <v>699</v>
      </c>
      <c r="E208" s="30">
        <v>47572</v>
      </c>
      <c r="F208" s="30" t="s">
        <v>699</v>
      </c>
      <c r="G208" s="30" t="s">
        <v>699</v>
      </c>
      <c r="H208" s="30">
        <v>47572</v>
      </c>
      <c r="I208" s="30" t="s">
        <v>699</v>
      </c>
      <c r="J208" s="30" t="s">
        <v>699</v>
      </c>
      <c r="K208" s="30">
        <v>35078</v>
      </c>
      <c r="L208" s="30">
        <v>35078</v>
      </c>
      <c r="M208" s="30" t="s">
        <v>699</v>
      </c>
      <c r="N208" s="30">
        <v>35078</v>
      </c>
      <c r="O208" s="30" t="s">
        <v>699</v>
      </c>
      <c r="P208" s="30" t="s">
        <v>699</v>
      </c>
      <c r="Q208" s="30" t="s">
        <v>699</v>
      </c>
      <c r="R208" s="32" t="s">
        <v>70</v>
      </c>
      <c r="S208" s="29"/>
      <c r="T208" s="29"/>
      <c r="U208" s="29"/>
      <c r="V208" s="29"/>
      <c r="W208" s="29"/>
      <c r="X208" s="29"/>
      <c r="Y208" s="29"/>
    </row>
    <row r="209" spans="1:25" s="30" customFormat="1" ht="10.5" customHeight="1" x14ac:dyDescent="0.15">
      <c r="A209" s="237" t="s">
        <v>526</v>
      </c>
      <c r="B209" s="30" t="s">
        <v>699</v>
      </c>
      <c r="C209" s="30" t="s">
        <v>699</v>
      </c>
      <c r="D209" s="30" t="s">
        <v>699</v>
      </c>
      <c r="E209" s="30">
        <v>45134</v>
      </c>
      <c r="F209" s="30" t="s">
        <v>699</v>
      </c>
      <c r="G209" s="30" t="s">
        <v>699</v>
      </c>
      <c r="H209" s="30">
        <v>45134</v>
      </c>
      <c r="I209" s="30" t="s">
        <v>699</v>
      </c>
      <c r="J209" s="30" t="s">
        <v>699</v>
      </c>
      <c r="K209" s="30" t="s">
        <v>699</v>
      </c>
      <c r="L209" s="30" t="s">
        <v>699</v>
      </c>
      <c r="M209" s="30" t="s">
        <v>699</v>
      </c>
      <c r="N209" s="30" t="s">
        <v>699</v>
      </c>
      <c r="O209" s="30" t="s">
        <v>699</v>
      </c>
      <c r="P209" s="30" t="s">
        <v>699</v>
      </c>
      <c r="Q209" s="30" t="s">
        <v>699</v>
      </c>
      <c r="R209" s="32" t="s">
        <v>71</v>
      </c>
      <c r="S209" s="29"/>
      <c r="T209" s="29"/>
      <c r="U209" s="29"/>
      <c r="V209" s="29"/>
      <c r="W209" s="29"/>
      <c r="X209" s="29"/>
      <c r="Y209" s="29"/>
    </row>
    <row r="210" spans="1:25" s="30" customFormat="1" ht="10.5" customHeight="1" x14ac:dyDescent="0.15">
      <c r="A210" s="237" t="s">
        <v>867</v>
      </c>
      <c r="B210" s="30" t="s">
        <v>699</v>
      </c>
      <c r="C210" s="30" t="s">
        <v>699</v>
      </c>
      <c r="D210" s="30" t="s">
        <v>699</v>
      </c>
      <c r="E210" s="30">
        <v>45639</v>
      </c>
      <c r="F210" s="30" t="s">
        <v>699</v>
      </c>
      <c r="G210" s="30" t="s">
        <v>699</v>
      </c>
      <c r="H210" s="30">
        <v>45639</v>
      </c>
      <c r="I210" s="30" t="s">
        <v>699</v>
      </c>
      <c r="J210" s="30" t="s">
        <v>699</v>
      </c>
      <c r="K210" s="30" t="s">
        <v>699</v>
      </c>
      <c r="L210" s="30" t="s">
        <v>699</v>
      </c>
      <c r="M210" s="30" t="s">
        <v>699</v>
      </c>
      <c r="N210" s="30" t="s">
        <v>699</v>
      </c>
      <c r="O210" s="30" t="s">
        <v>699</v>
      </c>
      <c r="P210" s="30" t="s">
        <v>699</v>
      </c>
      <c r="Q210" s="30" t="s">
        <v>699</v>
      </c>
      <c r="R210" s="32" t="s">
        <v>868</v>
      </c>
      <c r="S210" s="29"/>
      <c r="T210" s="29"/>
      <c r="U210" s="29"/>
      <c r="V210" s="29"/>
      <c r="W210" s="29"/>
      <c r="X210" s="29"/>
      <c r="Y210" s="29"/>
    </row>
    <row r="211" spans="1:25" s="30" customFormat="1" ht="10.5" customHeight="1" x14ac:dyDescent="0.15">
      <c r="A211" s="237" t="s">
        <v>527</v>
      </c>
      <c r="B211" s="30" t="s">
        <v>699</v>
      </c>
      <c r="C211" s="30" t="s">
        <v>699</v>
      </c>
      <c r="D211" s="30" t="s">
        <v>699</v>
      </c>
      <c r="E211" s="30" t="s">
        <v>699</v>
      </c>
      <c r="F211" s="30" t="s">
        <v>699</v>
      </c>
      <c r="G211" s="30" t="s">
        <v>699</v>
      </c>
      <c r="H211" s="30" t="s">
        <v>699</v>
      </c>
      <c r="I211" s="30" t="s">
        <v>699</v>
      </c>
      <c r="J211" s="30" t="s">
        <v>699</v>
      </c>
      <c r="K211" s="30">
        <v>33554</v>
      </c>
      <c r="L211" s="30">
        <v>33554</v>
      </c>
      <c r="M211" s="30" t="s">
        <v>699</v>
      </c>
      <c r="N211" s="30" t="s">
        <v>699</v>
      </c>
      <c r="O211" s="30" t="s">
        <v>699</v>
      </c>
      <c r="P211" s="30" t="s">
        <v>699</v>
      </c>
      <c r="Q211" s="30" t="s">
        <v>699</v>
      </c>
      <c r="R211" s="32" t="s">
        <v>66</v>
      </c>
      <c r="S211" s="29"/>
      <c r="T211" s="29"/>
      <c r="U211" s="29"/>
      <c r="V211" s="29"/>
      <c r="W211" s="29"/>
      <c r="X211" s="29"/>
      <c r="Y211" s="29"/>
    </row>
    <row r="212" spans="1:25" s="30" customFormat="1" ht="10.5" customHeight="1" x14ac:dyDescent="0.15">
      <c r="A212" s="242" t="s">
        <v>528</v>
      </c>
      <c r="B212" s="252" t="s">
        <v>699</v>
      </c>
      <c r="C212" s="253" t="s">
        <v>699</v>
      </c>
      <c r="D212" s="253" t="s">
        <v>699</v>
      </c>
      <c r="E212" s="253">
        <v>42402</v>
      </c>
      <c r="F212" s="253" t="s">
        <v>699</v>
      </c>
      <c r="G212" s="253" t="s">
        <v>699</v>
      </c>
      <c r="H212" s="253">
        <v>42402</v>
      </c>
      <c r="I212" s="253" t="s">
        <v>699</v>
      </c>
      <c r="J212" s="253" t="s">
        <v>699</v>
      </c>
      <c r="K212" s="253">
        <v>32676</v>
      </c>
      <c r="L212" s="253">
        <v>32676</v>
      </c>
      <c r="M212" s="253" t="s">
        <v>699</v>
      </c>
      <c r="N212" s="253">
        <v>32676</v>
      </c>
      <c r="O212" s="253" t="s">
        <v>699</v>
      </c>
      <c r="P212" s="253" t="s">
        <v>699</v>
      </c>
      <c r="Q212" s="253" t="s">
        <v>699</v>
      </c>
      <c r="R212" s="254" t="s">
        <v>67</v>
      </c>
      <c r="S212" s="29"/>
      <c r="T212" s="29"/>
      <c r="U212" s="29"/>
      <c r="V212" s="29"/>
      <c r="W212" s="29"/>
      <c r="X212" s="29"/>
      <c r="Y212" s="29"/>
    </row>
    <row r="213" spans="1:25" ht="23.25" customHeight="1" x14ac:dyDescent="0.25">
      <c r="G213" s="35" t="s">
        <v>869</v>
      </c>
    </row>
    <row r="214" spans="1:25" s="17" customFormat="1" ht="11.25" customHeight="1" x14ac:dyDescent="0.15">
      <c r="A214" s="148"/>
      <c r="B214" s="255" t="s">
        <v>104</v>
      </c>
      <c r="C214" s="151"/>
      <c r="D214" s="151"/>
      <c r="E214" s="151"/>
      <c r="F214" s="148"/>
      <c r="G214" s="894" t="s">
        <v>72</v>
      </c>
      <c r="S214" s="16"/>
      <c r="T214" s="16"/>
      <c r="U214" s="16"/>
      <c r="V214" s="16"/>
      <c r="W214" s="16"/>
      <c r="X214" s="16"/>
      <c r="Y214" s="16"/>
    </row>
    <row r="215" spans="1:25" s="28" customFormat="1" ht="28.5" customHeight="1" x14ac:dyDescent="0.15">
      <c r="A215" s="24" t="s">
        <v>150</v>
      </c>
      <c r="B215" s="158" t="s">
        <v>631</v>
      </c>
      <c r="C215" s="153"/>
      <c r="D215" s="153"/>
      <c r="E215" s="154"/>
      <c r="F215" s="159" t="s">
        <v>740</v>
      </c>
      <c r="G215" s="895"/>
      <c r="S215" s="13"/>
      <c r="T215" s="13"/>
      <c r="U215" s="13"/>
      <c r="V215" s="13"/>
      <c r="W215" s="13"/>
      <c r="X215" s="13"/>
      <c r="Y215" s="13"/>
    </row>
    <row r="216" spans="1:25" s="28" customFormat="1" ht="28.5" customHeight="1" x14ac:dyDescent="0.15">
      <c r="A216" s="24"/>
      <c r="B216" s="152" t="s">
        <v>536</v>
      </c>
      <c r="C216" s="152" t="s">
        <v>742</v>
      </c>
      <c r="D216" s="159" t="s">
        <v>881</v>
      </c>
      <c r="E216" s="152" t="s">
        <v>697</v>
      </c>
      <c r="F216" s="259" t="s">
        <v>1082</v>
      </c>
      <c r="G216" s="895"/>
      <c r="S216" s="13"/>
      <c r="T216" s="13"/>
      <c r="U216" s="13"/>
      <c r="V216" s="13"/>
      <c r="W216" s="13"/>
      <c r="X216" s="13"/>
      <c r="Y216" s="13"/>
    </row>
    <row r="217" spans="1:25" s="28" customFormat="1" ht="12" customHeight="1" x14ac:dyDescent="0.15">
      <c r="A217" s="256"/>
      <c r="B217" s="15" t="str">
        <f>UPPER("PYRENEES")</f>
        <v>PYRENEES</v>
      </c>
      <c r="C217" s="15" t="str">
        <f>UPPER("PLUTO-C")</f>
        <v>PLUTO-C</v>
      </c>
      <c r="D217" s="15" t="str">
        <f>UPPER("ICHTHY-C")</f>
        <v>ICHTHY-C</v>
      </c>
      <c r="E217" s="15" t="str">
        <f>UPPER("CLIFHEAD")</f>
        <v>CLIFHEAD</v>
      </c>
      <c r="F217" s="15" t="str">
        <f>UPPER("PAPUA-FO")</f>
        <v>PAPUA-FO</v>
      </c>
      <c r="G217" s="896"/>
      <c r="S217" s="13"/>
      <c r="T217" s="13"/>
      <c r="U217" s="13"/>
      <c r="V217" s="13"/>
      <c r="W217" s="13"/>
      <c r="X217" s="13"/>
      <c r="Y217" s="13"/>
    </row>
    <row r="218" spans="1:25" s="30" customFormat="1" ht="10.5" customHeight="1" x14ac:dyDescent="0.15">
      <c r="A218" s="233" t="s">
        <v>855</v>
      </c>
      <c r="B218" s="155" t="s">
        <v>699</v>
      </c>
      <c r="C218" s="156">
        <v>51355</v>
      </c>
      <c r="D218" s="156" t="s">
        <v>699</v>
      </c>
      <c r="E218" s="156" t="s">
        <v>699</v>
      </c>
      <c r="F218" s="161">
        <v>74115</v>
      </c>
      <c r="G218" s="157" t="s">
        <v>512</v>
      </c>
      <c r="S218" s="29"/>
      <c r="T218" s="29"/>
      <c r="U218" s="29"/>
      <c r="V218" s="29"/>
      <c r="W218" s="29"/>
      <c r="X218" s="29"/>
      <c r="Y218" s="29"/>
    </row>
    <row r="219" spans="1:25" s="30" customFormat="1" ht="10.5" customHeight="1" x14ac:dyDescent="0.15">
      <c r="A219" s="237" t="s">
        <v>628</v>
      </c>
      <c r="B219" s="30">
        <v>3930</v>
      </c>
      <c r="C219" s="30" t="s">
        <v>699</v>
      </c>
      <c r="D219" s="30" t="s">
        <v>699</v>
      </c>
      <c r="E219" s="30" t="s">
        <v>699</v>
      </c>
      <c r="F219" s="135">
        <v>30364</v>
      </c>
      <c r="G219" s="32" t="s">
        <v>629</v>
      </c>
      <c r="S219" s="29"/>
      <c r="T219" s="29"/>
      <c r="U219" s="29"/>
      <c r="V219" s="29"/>
      <c r="W219" s="29"/>
      <c r="X219" s="29"/>
      <c r="Y219" s="29"/>
    </row>
    <row r="220" spans="1:25" s="30" customFormat="1" ht="10.5" customHeight="1" x14ac:dyDescent="0.15">
      <c r="A220" s="237" t="s">
        <v>856</v>
      </c>
      <c r="B220" s="30">
        <v>149496</v>
      </c>
      <c r="C220" s="30" t="s">
        <v>699</v>
      </c>
      <c r="D220" s="30">
        <v>287439</v>
      </c>
      <c r="E220" s="30">
        <v>16759</v>
      </c>
      <c r="F220" s="135" t="s">
        <v>699</v>
      </c>
      <c r="G220" s="32" t="s">
        <v>692</v>
      </c>
      <c r="S220" s="29"/>
      <c r="T220" s="29"/>
      <c r="U220" s="29"/>
      <c r="V220" s="29"/>
      <c r="W220" s="29"/>
      <c r="X220" s="29"/>
      <c r="Y220" s="29"/>
    </row>
    <row r="221" spans="1:25" s="30" customFormat="1" ht="10.5" customHeight="1" x14ac:dyDescent="0.15">
      <c r="A221" s="237" t="s">
        <v>857</v>
      </c>
      <c r="B221" s="30">
        <v>11755</v>
      </c>
      <c r="C221" s="30" t="s">
        <v>699</v>
      </c>
      <c r="D221" s="30">
        <v>197041</v>
      </c>
      <c r="E221" s="30">
        <v>16136</v>
      </c>
      <c r="F221" s="135" t="s">
        <v>699</v>
      </c>
      <c r="G221" s="32" t="s">
        <v>718</v>
      </c>
      <c r="S221" s="29"/>
      <c r="T221" s="29"/>
      <c r="U221" s="29"/>
      <c r="V221" s="29"/>
      <c r="W221" s="29"/>
      <c r="X221" s="29"/>
      <c r="Y221" s="29"/>
    </row>
    <row r="222" spans="1:25" s="30" customFormat="1" ht="10.5" customHeight="1" x14ac:dyDescent="0.15">
      <c r="A222" s="237" t="s">
        <v>858</v>
      </c>
      <c r="B222" s="30" t="s">
        <v>699</v>
      </c>
      <c r="C222" s="30" t="s">
        <v>699</v>
      </c>
      <c r="D222" s="30" t="s">
        <v>699</v>
      </c>
      <c r="E222" s="30" t="s">
        <v>699</v>
      </c>
      <c r="F222" s="135" t="s">
        <v>699</v>
      </c>
      <c r="G222" s="32" t="s">
        <v>859</v>
      </c>
      <c r="S222" s="29"/>
      <c r="T222" s="29"/>
      <c r="U222" s="29"/>
      <c r="V222" s="29"/>
      <c r="W222" s="29"/>
      <c r="X222" s="29"/>
      <c r="Y222" s="29"/>
    </row>
    <row r="223" spans="1:25" s="30" customFormat="1" ht="10.5" customHeight="1" x14ac:dyDescent="0.15">
      <c r="A223" s="240"/>
      <c r="F223" s="135"/>
      <c r="G223" s="32"/>
      <c r="S223" s="29"/>
      <c r="T223" s="29"/>
      <c r="U223" s="29"/>
      <c r="V223" s="29"/>
      <c r="W223" s="29"/>
      <c r="X223" s="29"/>
      <c r="Y223" s="29"/>
    </row>
    <row r="224" spans="1:25" s="30" customFormat="1" ht="10.5" customHeight="1" x14ac:dyDescent="0.15">
      <c r="A224" s="237" t="s">
        <v>860</v>
      </c>
      <c r="B224" s="30">
        <v>11755</v>
      </c>
      <c r="C224" s="30" t="s">
        <v>699</v>
      </c>
      <c r="D224" s="30">
        <v>197041</v>
      </c>
      <c r="E224" s="30">
        <v>16136</v>
      </c>
      <c r="F224" s="135" t="s">
        <v>699</v>
      </c>
      <c r="G224" s="32" t="s">
        <v>719</v>
      </c>
      <c r="S224" s="29"/>
      <c r="T224" s="29"/>
      <c r="U224" s="29"/>
      <c r="V224" s="29"/>
      <c r="W224" s="29"/>
      <c r="X224" s="29"/>
      <c r="Y224" s="29"/>
    </row>
    <row r="225" spans="1:25" s="30" customFormat="1" ht="10.5" customHeight="1" x14ac:dyDescent="0.15">
      <c r="A225" s="237" t="s">
        <v>861</v>
      </c>
      <c r="B225" s="30">
        <v>33554</v>
      </c>
      <c r="C225" s="30" t="s">
        <v>699</v>
      </c>
      <c r="D225" s="30" t="s">
        <v>699</v>
      </c>
      <c r="E225" s="30" t="s">
        <v>699</v>
      </c>
      <c r="F225" s="135" t="s">
        <v>699</v>
      </c>
      <c r="G225" s="32" t="s">
        <v>862</v>
      </c>
      <c r="S225" s="29"/>
      <c r="T225" s="29"/>
      <c r="U225" s="29"/>
      <c r="V225" s="29"/>
      <c r="W225" s="29"/>
      <c r="X225" s="29"/>
      <c r="Y225" s="29"/>
    </row>
    <row r="226" spans="1:25" s="30" customFormat="1" ht="10.5" customHeight="1" x14ac:dyDescent="0.15">
      <c r="A226" s="240"/>
      <c r="F226" s="135"/>
      <c r="G226" s="32"/>
      <c r="S226" s="29"/>
      <c r="T226" s="29"/>
      <c r="U226" s="29"/>
      <c r="V226" s="29"/>
      <c r="W226" s="29"/>
      <c r="X226" s="29"/>
      <c r="Y226" s="29"/>
    </row>
    <row r="227" spans="1:25" s="30" customFormat="1" ht="10.5" customHeight="1" x14ac:dyDescent="0.15">
      <c r="A227" s="237" t="s">
        <v>863</v>
      </c>
      <c r="B227" s="30" t="s">
        <v>699</v>
      </c>
      <c r="C227" s="30" t="s">
        <v>699</v>
      </c>
      <c r="D227" s="30" t="s">
        <v>699</v>
      </c>
      <c r="E227" s="30" t="s">
        <v>699</v>
      </c>
      <c r="F227" s="135" t="s">
        <v>699</v>
      </c>
      <c r="G227" s="32" t="s">
        <v>720</v>
      </c>
      <c r="S227" s="29"/>
      <c r="T227" s="29"/>
      <c r="U227" s="29"/>
      <c r="V227" s="29"/>
      <c r="W227" s="29"/>
      <c r="X227" s="29"/>
      <c r="Y227" s="29"/>
    </row>
    <row r="228" spans="1:25" s="30" customFormat="1" ht="10.5" customHeight="1" x14ac:dyDescent="0.15">
      <c r="A228" s="237" t="s">
        <v>513</v>
      </c>
      <c r="B228" s="30" t="s">
        <v>699</v>
      </c>
      <c r="C228" s="30" t="s">
        <v>699</v>
      </c>
      <c r="D228" s="30" t="s">
        <v>699</v>
      </c>
      <c r="E228" s="30" t="s">
        <v>699</v>
      </c>
      <c r="F228" s="135" t="s">
        <v>699</v>
      </c>
      <c r="G228" s="32" t="s">
        <v>78</v>
      </c>
      <c r="S228" s="29"/>
      <c r="T228" s="29"/>
      <c r="U228" s="29"/>
      <c r="V228" s="29"/>
      <c r="W228" s="29"/>
      <c r="X228" s="29"/>
      <c r="Y228" s="29"/>
    </row>
    <row r="229" spans="1:25" s="30" customFormat="1" ht="10.5" customHeight="1" x14ac:dyDescent="0.15">
      <c r="A229" s="237" t="s">
        <v>514</v>
      </c>
      <c r="B229" s="30" t="s">
        <v>699</v>
      </c>
      <c r="C229" s="30" t="s">
        <v>699</v>
      </c>
      <c r="D229" s="30" t="s">
        <v>699</v>
      </c>
      <c r="E229" s="30" t="s">
        <v>699</v>
      </c>
      <c r="F229" s="135" t="s">
        <v>699</v>
      </c>
      <c r="G229" s="32" t="s">
        <v>79</v>
      </c>
      <c r="S229" s="29"/>
      <c r="T229" s="29"/>
      <c r="U229" s="29"/>
      <c r="V229" s="29"/>
      <c r="W229" s="29"/>
      <c r="X229" s="29"/>
      <c r="Y229" s="29"/>
    </row>
    <row r="230" spans="1:25" s="30" customFormat="1" ht="10.5" customHeight="1" x14ac:dyDescent="0.15">
      <c r="A230" s="237" t="s">
        <v>515</v>
      </c>
      <c r="B230" s="30" t="s">
        <v>699</v>
      </c>
      <c r="C230" s="30" t="s">
        <v>699</v>
      </c>
      <c r="D230" s="30" t="s">
        <v>699</v>
      </c>
      <c r="E230" s="30" t="s">
        <v>699</v>
      </c>
      <c r="F230" s="135" t="s">
        <v>699</v>
      </c>
      <c r="G230" s="32" t="s">
        <v>80</v>
      </c>
      <c r="S230" s="29"/>
      <c r="T230" s="29"/>
      <c r="U230" s="29"/>
      <c r="V230" s="29"/>
      <c r="W230" s="29"/>
      <c r="X230" s="29"/>
      <c r="Y230" s="29"/>
    </row>
    <row r="231" spans="1:25" s="30" customFormat="1" ht="10.5" customHeight="1" x14ac:dyDescent="0.15">
      <c r="A231" s="237" t="s">
        <v>864</v>
      </c>
      <c r="B231" s="30">
        <v>33554</v>
      </c>
      <c r="C231" s="30" t="s">
        <v>699</v>
      </c>
      <c r="D231" s="30" t="s">
        <v>699</v>
      </c>
      <c r="E231" s="30" t="s">
        <v>699</v>
      </c>
      <c r="F231" s="135" t="s">
        <v>699</v>
      </c>
      <c r="G231" s="32" t="s">
        <v>865</v>
      </c>
      <c r="S231" s="29"/>
      <c r="T231" s="29"/>
      <c r="U231" s="29"/>
      <c r="V231" s="29"/>
      <c r="W231" s="29"/>
      <c r="X231" s="29"/>
      <c r="Y231" s="29"/>
    </row>
    <row r="232" spans="1:25" s="30" customFormat="1" ht="10.5" customHeight="1" x14ac:dyDescent="0.15">
      <c r="A232" s="240"/>
      <c r="F232" s="135"/>
      <c r="G232" s="32"/>
      <c r="S232" s="29"/>
      <c r="T232" s="29"/>
      <c r="U232" s="29"/>
      <c r="V232" s="29"/>
      <c r="W232" s="29"/>
      <c r="X232" s="29"/>
      <c r="Y232" s="29"/>
    </row>
    <row r="233" spans="1:25" s="30" customFormat="1" ht="10.5" customHeight="1" x14ac:dyDescent="0.15">
      <c r="A233" s="237" t="s">
        <v>866</v>
      </c>
      <c r="B233" s="30" t="s">
        <v>699</v>
      </c>
      <c r="C233" s="30" t="s">
        <v>699</v>
      </c>
      <c r="D233" s="30" t="s">
        <v>699</v>
      </c>
      <c r="E233" s="30" t="s">
        <v>699</v>
      </c>
      <c r="F233" s="135" t="s">
        <v>699</v>
      </c>
      <c r="G233" s="32" t="s">
        <v>721</v>
      </c>
      <c r="S233" s="29"/>
      <c r="T233" s="29"/>
      <c r="U233" s="29"/>
      <c r="V233" s="29"/>
      <c r="W233" s="29"/>
      <c r="X233" s="29"/>
      <c r="Y233" s="29"/>
    </row>
    <row r="234" spans="1:25" s="30" customFormat="1" ht="10.5" customHeight="1" x14ac:dyDescent="0.15">
      <c r="A234" s="237" t="s">
        <v>516</v>
      </c>
      <c r="B234" s="30" t="s">
        <v>699</v>
      </c>
      <c r="C234" s="30" t="s">
        <v>699</v>
      </c>
      <c r="D234" s="30" t="s">
        <v>699</v>
      </c>
      <c r="E234" s="30" t="s">
        <v>699</v>
      </c>
      <c r="F234" s="135" t="s">
        <v>699</v>
      </c>
      <c r="G234" s="32" t="s">
        <v>66</v>
      </c>
      <c r="S234" s="29"/>
      <c r="T234" s="29"/>
      <c r="U234" s="29"/>
      <c r="V234" s="29"/>
      <c r="W234" s="29"/>
      <c r="X234" s="29"/>
      <c r="Y234" s="29"/>
    </row>
    <row r="235" spans="1:25" s="30" customFormat="1" ht="10.5" customHeight="1" x14ac:dyDescent="0.15">
      <c r="A235" s="237" t="s">
        <v>517</v>
      </c>
      <c r="B235" s="30" t="s">
        <v>699</v>
      </c>
      <c r="C235" s="30" t="s">
        <v>699</v>
      </c>
      <c r="D235" s="30" t="s">
        <v>699</v>
      </c>
      <c r="E235" s="30" t="s">
        <v>699</v>
      </c>
      <c r="F235" s="135" t="s">
        <v>699</v>
      </c>
      <c r="G235" s="32" t="s">
        <v>67</v>
      </c>
      <c r="S235" s="29"/>
      <c r="T235" s="29"/>
      <c r="U235" s="29"/>
      <c r="V235" s="29"/>
      <c r="W235" s="29"/>
      <c r="X235" s="29"/>
      <c r="Y235" s="29"/>
    </row>
    <row r="236" spans="1:25" s="30" customFormat="1" ht="10.5" customHeight="1" x14ac:dyDescent="0.15">
      <c r="A236" s="237" t="s">
        <v>518</v>
      </c>
      <c r="B236" s="30" t="s">
        <v>699</v>
      </c>
      <c r="C236" s="30" t="s">
        <v>699</v>
      </c>
      <c r="D236" s="30" t="s">
        <v>699</v>
      </c>
      <c r="E236" s="30" t="s">
        <v>699</v>
      </c>
      <c r="F236" s="135" t="s">
        <v>699</v>
      </c>
      <c r="G236" s="32" t="s">
        <v>68</v>
      </c>
      <c r="S236" s="29"/>
      <c r="T236" s="29"/>
      <c r="U236" s="29"/>
      <c r="V236" s="29"/>
      <c r="W236" s="29"/>
      <c r="X236" s="29"/>
      <c r="Y236" s="29"/>
    </row>
    <row r="237" spans="1:25" s="30" customFormat="1" ht="10.5" customHeight="1" x14ac:dyDescent="0.15">
      <c r="A237" s="237" t="s">
        <v>519</v>
      </c>
      <c r="B237" s="30" t="s">
        <v>699</v>
      </c>
      <c r="C237" s="30" t="s">
        <v>699</v>
      </c>
      <c r="D237" s="30" t="s">
        <v>699</v>
      </c>
      <c r="E237" s="30" t="s">
        <v>699</v>
      </c>
      <c r="F237" s="135" t="s">
        <v>699</v>
      </c>
      <c r="G237" s="33" t="s">
        <v>81</v>
      </c>
      <c r="S237" s="29"/>
      <c r="T237" s="29"/>
      <c r="U237" s="29"/>
      <c r="V237" s="29"/>
      <c r="W237" s="29"/>
      <c r="X237" s="29"/>
      <c r="Y237" s="29"/>
    </row>
    <row r="238" spans="1:25" s="30" customFormat="1" ht="10.5" customHeight="1" x14ac:dyDescent="0.15">
      <c r="A238" s="237" t="s">
        <v>520</v>
      </c>
      <c r="B238" s="30" t="s">
        <v>699</v>
      </c>
      <c r="C238" s="30" t="s">
        <v>699</v>
      </c>
      <c r="D238" s="30" t="s">
        <v>699</v>
      </c>
      <c r="E238" s="30" t="s">
        <v>699</v>
      </c>
      <c r="F238" s="135" t="s">
        <v>699</v>
      </c>
      <c r="G238" s="32" t="s">
        <v>82</v>
      </c>
      <c r="S238" s="29"/>
      <c r="T238" s="29"/>
      <c r="U238" s="29"/>
      <c r="V238" s="29"/>
      <c r="W238" s="29"/>
      <c r="X238" s="29"/>
      <c r="Y238" s="29"/>
    </row>
    <row r="239" spans="1:25" s="30" customFormat="1" ht="10.5" customHeight="1" x14ac:dyDescent="0.15">
      <c r="A239" s="237" t="s">
        <v>521</v>
      </c>
      <c r="B239" s="30" t="s">
        <v>699</v>
      </c>
      <c r="C239" s="30" t="s">
        <v>699</v>
      </c>
      <c r="D239" s="30" t="s">
        <v>699</v>
      </c>
      <c r="E239" s="30" t="s">
        <v>699</v>
      </c>
      <c r="F239" s="135" t="s">
        <v>699</v>
      </c>
      <c r="G239" s="32" t="s">
        <v>83</v>
      </c>
      <c r="S239" s="29"/>
      <c r="T239" s="29"/>
      <c r="U239" s="29"/>
      <c r="V239" s="29"/>
      <c r="W239" s="29"/>
      <c r="X239" s="29"/>
      <c r="Y239" s="29"/>
    </row>
    <row r="240" spans="1:25" s="30" customFormat="1" ht="10.5" customHeight="1" x14ac:dyDescent="0.15">
      <c r="A240" s="237" t="s">
        <v>522</v>
      </c>
      <c r="B240" s="30" t="s">
        <v>699</v>
      </c>
      <c r="C240" s="30" t="s">
        <v>699</v>
      </c>
      <c r="D240" s="30" t="s">
        <v>699</v>
      </c>
      <c r="E240" s="30" t="s">
        <v>699</v>
      </c>
      <c r="F240" s="135" t="s">
        <v>699</v>
      </c>
      <c r="G240" s="32" t="s">
        <v>84</v>
      </c>
      <c r="S240" s="29"/>
      <c r="T240" s="29"/>
      <c r="U240" s="29"/>
      <c r="V240" s="29"/>
      <c r="W240" s="29"/>
      <c r="X240" s="29"/>
      <c r="Y240" s="29"/>
    </row>
    <row r="241" spans="1:25" s="30" customFormat="1" ht="10.5" customHeight="1" x14ac:dyDescent="0.15">
      <c r="A241" s="237" t="s">
        <v>523</v>
      </c>
      <c r="B241" s="30" t="s">
        <v>699</v>
      </c>
      <c r="C241" s="30" t="s">
        <v>699</v>
      </c>
      <c r="D241" s="30" t="s">
        <v>699</v>
      </c>
      <c r="E241" s="30" t="s">
        <v>699</v>
      </c>
      <c r="F241" s="135" t="s">
        <v>699</v>
      </c>
      <c r="G241" s="32" t="s">
        <v>85</v>
      </c>
      <c r="S241" s="29"/>
      <c r="T241" s="29"/>
      <c r="U241" s="29"/>
      <c r="V241" s="29"/>
      <c r="W241" s="29"/>
      <c r="X241" s="29"/>
      <c r="Y241" s="29"/>
    </row>
    <row r="242" spans="1:25" s="30" customFormat="1" ht="10.5" customHeight="1" x14ac:dyDescent="0.15">
      <c r="A242" s="237" t="s">
        <v>524</v>
      </c>
      <c r="B242" s="30" t="s">
        <v>699</v>
      </c>
      <c r="C242" s="30" t="s">
        <v>699</v>
      </c>
      <c r="D242" s="30" t="s">
        <v>699</v>
      </c>
      <c r="E242" s="30" t="s">
        <v>699</v>
      </c>
      <c r="F242" s="135" t="s">
        <v>699</v>
      </c>
      <c r="G242" s="32" t="s">
        <v>69</v>
      </c>
      <c r="S242" s="29"/>
      <c r="T242" s="29"/>
      <c r="U242" s="29"/>
      <c r="V242" s="29"/>
      <c r="W242" s="29"/>
      <c r="X242" s="29"/>
      <c r="Y242" s="29"/>
    </row>
    <row r="243" spans="1:25" s="30" customFormat="1" ht="10.5" customHeight="1" x14ac:dyDescent="0.15">
      <c r="A243" s="237" t="s">
        <v>525</v>
      </c>
      <c r="B243" s="30" t="s">
        <v>699</v>
      </c>
      <c r="C243" s="30" t="s">
        <v>699</v>
      </c>
      <c r="D243" s="30" t="s">
        <v>699</v>
      </c>
      <c r="E243" s="30" t="s">
        <v>699</v>
      </c>
      <c r="F243" s="135" t="s">
        <v>699</v>
      </c>
      <c r="G243" s="32" t="s">
        <v>70</v>
      </c>
      <c r="S243" s="29"/>
      <c r="T243" s="29"/>
      <c r="U243" s="29"/>
      <c r="V243" s="29"/>
      <c r="W243" s="29"/>
      <c r="X243" s="29"/>
      <c r="Y243" s="29"/>
    </row>
    <row r="244" spans="1:25" s="30" customFormat="1" ht="10.5" customHeight="1" x14ac:dyDescent="0.15">
      <c r="A244" s="237" t="s">
        <v>526</v>
      </c>
      <c r="B244" s="30" t="s">
        <v>699</v>
      </c>
      <c r="C244" s="30" t="s">
        <v>699</v>
      </c>
      <c r="D244" s="30" t="s">
        <v>699</v>
      </c>
      <c r="E244" s="30" t="s">
        <v>699</v>
      </c>
      <c r="F244" s="135" t="s">
        <v>699</v>
      </c>
      <c r="G244" s="32" t="s">
        <v>71</v>
      </c>
      <c r="S244" s="29"/>
      <c r="T244" s="29"/>
      <c r="U244" s="29"/>
      <c r="V244" s="29"/>
      <c r="W244" s="29"/>
      <c r="X244" s="29"/>
      <c r="Y244" s="29"/>
    </row>
    <row r="245" spans="1:25" s="30" customFormat="1" ht="10.5" customHeight="1" x14ac:dyDescent="0.15">
      <c r="A245" s="237" t="s">
        <v>867</v>
      </c>
      <c r="B245" s="30" t="s">
        <v>699</v>
      </c>
      <c r="C245" s="30" t="s">
        <v>699</v>
      </c>
      <c r="D245" s="30" t="s">
        <v>699</v>
      </c>
      <c r="E245" s="30" t="s">
        <v>699</v>
      </c>
      <c r="F245" s="135" t="s">
        <v>699</v>
      </c>
      <c r="G245" s="32" t="s">
        <v>868</v>
      </c>
      <c r="S245" s="29"/>
      <c r="T245" s="29"/>
      <c r="U245" s="29"/>
      <c r="V245" s="29"/>
      <c r="W245" s="29"/>
      <c r="X245" s="29"/>
      <c r="Y245" s="29"/>
    </row>
    <row r="246" spans="1:25" s="30" customFormat="1" ht="10.5" customHeight="1" x14ac:dyDescent="0.15">
      <c r="A246" s="237" t="s">
        <v>527</v>
      </c>
      <c r="B246" s="30">
        <v>33554</v>
      </c>
      <c r="C246" s="30" t="s">
        <v>699</v>
      </c>
      <c r="D246" s="30" t="s">
        <v>699</v>
      </c>
      <c r="E246" s="30" t="s">
        <v>699</v>
      </c>
      <c r="F246" s="135" t="s">
        <v>699</v>
      </c>
      <c r="G246" s="32" t="s">
        <v>66</v>
      </c>
      <c r="S246" s="29"/>
      <c r="T246" s="29"/>
      <c r="U246" s="29"/>
      <c r="V246" s="29"/>
      <c r="W246" s="29"/>
      <c r="X246" s="29"/>
      <c r="Y246" s="29"/>
    </row>
    <row r="247" spans="1:25" s="30" customFormat="1" ht="10.5" customHeight="1" x14ac:dyDescent="0.15">
      <c r="A247" s="242" t="s">
        <v>528</v>
      </c>
      <c r="B247" s="252" t="s">
        <v>699</v>
      </c>
      <c r="C247" s="253" t="s">
        <v>699</v>
      </c>
      <c r="D247" s="253" t="s">
        <v>699</v>
      </c>
      <c r="E247" s="253" t="s">
        <v>699</v>
      </c>
      <c r="F247" s="260" t="s">
        <v>699</v>
      </c>
      <c r="G247" s="254" t="s">
        <v>67</v>
      </c>
      <c r="S247" s="29"/>
      <c r="T247" s="29"/>
      <c r="U247" s="29"/>
      <c r="V247" s="29"/>
      <c r="W247" s="29"/>
      <c r="X247" s="29"/>
      <c r="Y247" s="29"/>
    </row>
    <row r="248" spans="1:25" ht="23.25" customHeight="1" x14ac:dyDescent="0.25"/>
  </sheetData>
  <mergeCells count="8">
    <mergeCell ref="R179:R182"/>
    <mergeCell ref="G214:G217"/>
    <mergeCell ref="A3:E3"/>
    <mergeCell ref="R4:R7"/>
    <mergeCell ref="R39:R42"/>
    <mergeCell ref="R74:R77"/>
    <mergeCell ref="R109:R112"/>
    <mergeCell ref="R144:R147"/>
  </mergeCells>
  <phoneticPr fontId="34"/>
  <pageMargins left="0.59055118110236227" right="0.59055118110236227" top="0.59055118110236227" bottom="0.59055118110236227" header="0.19685039370078741" footer="0.31496062992125984"/>
  <pageSetup paperSize="9" scale="91" pageOrder="overThenDown" orientation="portrait" r:id="rId1"/>
  <headerFooter alignWithMargins="0"/>
  <rowBreaks count="1" manualBreakCount="1">
    <brk id="72" max="17" man="1"/>
  </rowBreaks>
  <colBreaks count="1" manualBreakCount="1">
    <brk id="9" max="246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111"/>
  <sheetViews>
    <sheetView view="pageBreakPreview" zoomScaleNormal="100" zoomScaleSheetLayoutView="100" workbookViewId="0">
      <pane xSplit="1" topLeftCell="B1" activePane="topRight" state="frozen"/>
      <selection pane="topRight"/>
    </sheetView>
  </sheetViews>
  <sheetFormatPr defaultColWidth="8.125" defaultRowHeight="24" x14ac:dyDescent="0.15"/>
  <cols>
    <col min="1" max="1" width="14.875" style="261" customWidth="1"/>
    <col min="2" max="17" width="8.75" style="261" customWidth="1"/>
    <col min="18" max="18" width="9.75" style="261" customWidth="1"/>
    <col min="19" max="19" width="9.25" style="261" customWidth="1"/>
    <col min="20" max="20" width="20.125" style="261" customWidth="1"/>
    <col min="21" max="16384" width="8.125" style="261"/>
  </cols>
  <sheetData>
    <row r="1" spans="1:19" ht="3" customHeight="1" x14ac:dyDescent="0.15"/>
    <row r="2" spans="1:19" ht="5.25" customHeight="1" x14ac:dyDescent="0.15"/>
    <row r="3" spans="1:19" ht="18.75" customHeight="1" x14ac:dyDescent="0.15">
      <c r="A3" s="262" t="s">
        <v>155</v>
      </c>
      <c r="B3" s="263"/>
      <c r="C3" s="263"/>
      <c r="I3" s="23" t="s">
        <v>361</v>
      </c>
      <c r="Q3" s="22" t="s">
        <v>869</v>
      </c>
      <c r="R3" s="22"/>
      <c r="S3" s="264"/>
    </row>
    <row r="4" spans="1:19" s="202" customFormat="1" ht="12" customHeight="1" x14ac:dyDescent="0.15">
      <c r="A4" s="265"/>
      <c r="B4" s="266"/>
      <c r="C4" s="267"/>
      <c r="D4" s="268"/>
      <c r="E4" s="268"/>
      <c r="F4" s="268"/>
      <c r="G4" s="268"/>
      <c r="H4" s="268"/>
      <c r="I4" s="268"/>
      <c r="J4" s="268"/>
      <c r="K4" s="268"/>
      <c r="L4" s="268"/>
      <c r="M4" s="268"/>
      <c r="N4" s="268"/>
      <c r="O4" s="268"/>
      <c r="P4" s="268"/>
      <c r="Q4" s="268"/>
      <c r="R4" s="898" t="s">
        <v>72</v>
      </c>
    </row>
    <row r="5" spans="1:19" s="26" customFormat="1" ht="13.5" customHeight="1" x14ac:dyDescent="0.15">
      <c r="A5" s="228"/>
      <c r="B5" s="229" t="s">
        <v>49</v>
      </c>
      <c r="C5" s="229" t="s">
        <v>156</v>
      </c>
      <c r="D5" s="227"/>
      <c r="E5" s="269"/>
      <c r="F5" s="227"/>
      <c r="G5" s="270"/>
      <c r="H5" s="270"/>
      <c r="I5" s="270"/>
      <c r="J5" s="270"/>
      <c r="K5" s="270"/>
      <c r="L5" s="270"/>
      <c r="M5" s="270"/>
      <c r="N5" s="269"/>
      <c r="O5" s="227"/>
      <c r="P5" s="269"/>
      <c r="Q5" s="227"/>
      <c r="R5" s="899"/>
    </row>
    <row r="6" spans="1:19" s="26" customFormat="1" ht="33.75" customHeight="1" x14ac:dyDescent="0.15">
      <c r="A6" s="228" t="s">
        <v>150</v>
      </c>
      <c r="B6" s="229" t="s">
        <v>48</v>
      </c>
      <c r="C6" s="229" t="s">
        <v>157</v>
      </c>
      <c r="D6" s="14" t="s">
        <v>722</v>
      </c>
      <c r="E6" s="209" t="s">
        <v>506</v>
      </c>
      <c r="F6" s="229" t="s">
        <v>74</v>
      </c>
      <c r="G6" s="227" t="s">
        <v>107</v>
      </c>
      <c r="H6" s="270"/>
      <c r="I6" s="269"/>
      <c r="J6" s="227" t="s">
        <v>113</v>
      </c>
      <c r="K6" s="269"/>
      <c r="L6" s="227" t="s">
        <v>35</v>
      </c>
      <c r="M6" s="270"/>
      <c r="N6" s="269"/>
      <c r="O6" s="229" t="s">
        <v>142</v>
      </c>
      <c r="P6" s="209" t="s">
        <v>486</v>
      </c>
      <c r="Q6" s="211" t="s">
        <v>101</v>
      </c>
      <c r="R6" s="899"/>
    </row>
    <row r="7" spans="1:19" s="26" customFormat="1" ht="22.5" customHeight="1" x14ac:dyDescent="0.15">
      <c r="A7" s="228"/>
      <c r="B7" s="229"/>
      <c r="C7" s="229"/>
      <c r="D7" s="229" t="s">
        <v>76</v>
      </c>
      <c r="E7" s="209" t="s">
        <v>507</v>
      </c>
      <c r="F7" s="229" t="s">
        <v>77</v>
      </c>
      <c r="G7" s="229" t="s">
        <v>34</v>
      </c>
      <c r="H7" s="209" t="s">
        <v>110</v>
      </c>
      <c r="I7" s="209" t="s">
        <v>111</v>
      </c>
      <c r="J7" s="229" t="s">
        <v>16</v>
      </c>
      <c r="K7" s="209" t="s">
        <v>693</v>
      </c>
      <c r="L7" s="229" t="s">
        <v>18</v>
      </c>
      <c r="M7" s="209" t="s">
        <v>36</v>
      </c>
      <c r="N7" s="209" t="s">
        <v>37</v>
      </c>
      <c r="O7" s="229" t="s">
        <v>21</v>
      </c>
      <c r="P7" s="209" t="s">
        <v>44</v>
      </c>
      <c r="Q7" s="211" t="s">
        <v>45</v>
      </c>
      <c r="R7" s="899"/>
    </row>
    <row r="8" spans="1:19" s="26" customFormat="1" ht="13.5" customHeight="1" x14ac:dyDescent="0.15">
      <c r="A8" s="228"/>
      <c r="B8" s="213"/>
      <c r="C8" s="213"/>
      <c r="D8" s="213"/>
      <c r="E8" s="213" t="str">
        <f>PROPER("Domestic")</f>
        <v>Domestic</v>
      </c>
      <c r="F8" s="213"/>
      <c r="G8" s="213"/>
      <c r="H8" s="213" t="str">
        <f>UPPER("SUTUDEN")</f>
        <v>SUTUDEN</v>
      </c>
      <c r="I8" s="213" t="str">
        <f>UPPER("CHIM-SAO")</f>
        <v>CHIM-SAO</v>
      </c>
      <c r="J8" s="213"/>
      <c r="K8" s="213" t="str">
        <f>UPPER("KIKEH")</f>
        <v>KIKEH</v>
      </c>
      <c r="L8" s="213"/>
      <c r="M8" s="213" t="str">
        <f>UPPER("DURI")</f>
        <v>DURI</v>
      </c>
      <c r="N8" s="213" t="str">
        <f>UPPER("SUMATR-L")</f>
        <v>SUMATR-L</v>
      </c>
      <c r="O8" s="213"/>
      <c r="P8" s="213" t="str">
        <f>UPPER("NILE")</f>
        <v>NILE</v>
      </c>
      <c r="Q8" s="232"/>
      <c r="R8" s="900"/>
    </row>
    <row r="9" spans="1:19" s="274" customFormat="1" ht="9.75" customHeight="1" x14ac:dyDescent="0.15">
      <c r="A9" s="233" t="s">
        <v>855</v>
      </c>
      <c r="B9" s="271">
        <v>507367</v>
      </c>
      <c r="C9" s="272">
        <v>254198</v>
      </c>
      <c r="D9" s="272">
        <v>34948</v>
      </c>
      <c r="E9" s="272">
        <v>34948</v>
      </c>
      <c r="F9" s="272">
        <v>219250</v>
      </c>
      <c r="G9" s="272" t="s">
        <v>699</v>
      </c>
      <c r="H9" s="272" t="s">
        <v>699</v>
      </c>
      <c r="I9" s="272" t="s">
        <v>699</v>
      </c>
      <c r="J9" s="272" t="s">
        <v>699</v>
      </c>
      <c r="K9" s="272" t="s">
        <v>699</v>
      </c>
      <c r="L9" s="272">
        <v>219250</v>
      </c>
      <c r="M9" s="272">
        <v>135931</v>
      </c>
      <c r="N9" s="272">
        <v>83319</v>
      </c>
      <c r="O9" s="272" t="s">
        <v>699</v>
      </c>
      <c r="P9" s="272" t="s">
        <v>699</v>
      </c>
      <c r="Q9" s="272" t="s">
        <v>699</v>
      </c>
      <c r="R9" s="273" t="s">
        <v>512</v>
      </c>
    </row>
    <row r="10" spans="1:19" s="274" customFormat="1" ht="9.75" customHeight="1" x14ac:dyDescent="0.15">
      <c r="A10" s="237" t="s">
        <v>628</v>
      </c>
      <c r="B10" s="275">
        <v>333153</v>
      </c>
      <c r="C10" s="274">
        <v>183125</v>
      </c>
      <c r="D10" s="274">
        <v>3000</v>
      </c>
      <c r="E10" s="274">
        <v>3000</v>
      </c>
      <c r="F10" s="274">
        <v>138093</v>
      </c>
      <c r="G10" s="274">
        <v>97729</v>
      </c>
      <c r="H10" s="274">
        <v>6315</v>
      </c>
      <c r="I10" s="274">
        <v>91414</v>
      </c>
      <c r="J10" s="274" t="s">
        <v>699</v>
      </c>
      <c r="K10" s="274" t="s">
        <v>699</v>
      </c>
      <c r="L10" s="274">
        <v>40364</v>
      </c>
      <c r="M10" s="274">
        <v>32976</v>
      </c>
      <c r="N10" s="274">
        <v>7388</v>
      </c>
      <c r="O10" s="274">
        <v>19468</v>
      </c>
      <c r="P10" s="274">
        <v>19468</v>
      </c>
      <c r="Q10" s="274">
        <v>22564</v>
      </c>
      <c r="R10" s="276" t="s">
        <v>629</v>
      </c>
    </row>
    <row r="11" spans="1:19" s="274" customFormat="1" ht="9.75" customHeight="1" x14ac:dyDescent="0.15">
      <c r="A11" s="237" t="s">
        <v>856</v>
      </c>
      <c r="B11" s="275">
        <v>219540</v>
      </c>
      <c r="C11" s="274">
        <v>114203</v>
      </c>
      <c r="D11" s="274">
        <v>11153</v>
      </c>
      <c r="E11" s="274">
        <v>11153</v>
      </c>
      <c r="F11" s="274">
        <v>70014</v>
      </c>
      <c r="G11" s="274">
        <v>31232</v>
      </c>
      <c r="H11" s="274">
        <v>31232</v>
      </c>
      <c r="I11" s="274" t="s">
        <v>699</v>
      </c>
      <c r="J11" s="274">
        <v>25273</v>
      </c>
      <c r="K11" s="274">
        <v>25273</v>
      </c>
      <c r="L11" s="274">
        <v>13509</v>
      </c>
      <c r="M11" s="274">
        <v>13509</v>
      </c>
      <c r="N11" s="274" t="s">
        <v>699</v>
      </c>
      <c r="O11" s="274" t="s">
        <v>699</v>
      </c>
      <c r="P11" s="274" t="s">
        <v>699</v>
      </c>
      <c r="Q11" s="274">
        <v>33036</v>
      </c>
      <c r="R11" s="276" t="s">
        <v>692</v>
      </c>
    </row>
    <row r="12" spans="1:19" s="274" customFormat="1" ht="9.75" customHeight="1" x14ac:dyDescent="0.15">
      <c r="A12" s="237" t="s">
        <v>857</v>
      </c>
      <c r="B12" s="275">
        <v>77283</v>
      </c>
      <c r="C12" s="274">
        <v>5002</v>
      </c>
      <c r="D12" s="274" t="s">
        <v>699</v>
      </c>
      <c r="E12" s="274" t="s">
        <v>699</v>
      </c>
      <c r="F12" s="274">
        <v>5002</v>
      </c>
      <c r="G12" s="274" t="s">
        <v>699</v>
      </c>
      <c r="H12" s="274" t="s">
        <v>699</v>
      </c>
      <c r="I12" s="274" t="s">
        <v>699</v>
      </c>
      <c r="J12" s="274">
        <v>5002</v>
      </c>
      <c r="K12" s="274">
        <v>5002</v>
      </c>
      <c r="L12" s="274" t="s">
        <v>699</v>
      </c>
      <c r="M12" s="274" t="s">
        <v>699</v>
      </c>
      <c r="N12" s="274" t="s">
        <v>699</v>
      </c>
      <c r="O12" s="274" t="s">
        <v>699</v>
      </c>
      <c r="P12" s="274" t="s">
        <v>699</v>
      </c>
      <c r="Q12" s="274" t="s">
        <v>699</v>
      </c>
      <c r="R12" s="276" t="s">
        <v>718</v>
      </c>
    </row>
    <row r="13" spans="1:19" s="274" customFormat="1" ht="9.75" customHeight="1" x14ac:dyDescent="0.15">
      <c r="A13" s="237" t="s">
        <v>858</v>
      </c>
      <c r="B13" s="275">
        <v>39700</v>
      </c>
      <c r="C13" s="274">
        <v>17004</v>
      </c>
      <c r="D13" s="274" t="s">
        <v>699</v>
      </c>
      <c r="E13" s="274" t="s">
        <v>699</v>
      </c>
      <c r="F13" s="274">
        <v>17004</v>
      </c>
      <c r="G13" s="274">
        <v>15672</v>
      </c>
      <c r="H13" s="274">
        <v>15672</v>
      </c>
      <c r="I13" s="274" t="s">
        <v>699</v>
      </c>
      <c r="J13" s="274">
        <v>1332</v>
      </c>
      <c r="K13" s="274">
        <v>1332</v>
      </c>
      <c r="L13" s="274" t="s">
        <v>699</v>
      </c>
      <c r="M13" s="274" t="s">
        <v>699</v>
      </c>
      <c r="N13" s="274" t="s">
        <v>699</v>
      </c>
      <c r="O13" s="274" t="s">
        <v>699</v>
      </c>
      <c r="P13" s="274" t="s">
        <v>699</v>
      </c>
      <c r="Q13" s="274" t="s">
        <v>699</v>
      </c>
      <c r="R13" s="276" t="s">
        <v>859</v>
      </c>
    </row>
    <row r="14" spans="1:19" s="274" customFormat="1" ht="9.75" customHeight="1" x14ac:dyDescent="0.15">
      <c r="A14" s="240"/>
      <c r="B14" s="275"/>
      <c r="R14" s="276"/>
    </row>
    <row r="15" spans="1:19" s="274" customFormat="1" ht="9.75" customHeight="1" x14ac:dyDescent="0.15">
      <c r="A15" s="237" t="s">
        <v>860</v>
      </c>
      <c r="B15" s="275">
        <v>70510</v>
      </c>
      <c r="C15" s="274" t="s">
        <v>699</v>
      </c>
      <c r="D15" s="274" t="s">
        <v>699</v>
      </c>
      <c r="E15" s="274" t="s">
        <v>699</v>
      </c>
      <c r="F15" s="274" t="s">
        <v>699</v>
      </c>
      <c r="G15" s="274" t="s">
        <v>699</v>
      </c>
      <c r="H15" s="274" t="s">
        <v>699</v>
      </c>
      <c r="I15" s="274" t="s">
        <v>699</v>
      </c>
      <c r="J15" s="274" t="s">
        <v>699</v>
      </c>
      <c r="K15" s="274" t="s">
        <v>699</v>
      </c>
      <c r="L15" s="274" t="s">
        <v>699</v>
      </c>
      <c r="M15" s="274" t="s">
        <v>699</v>
      </c>
      <c r="N15" s="274" t="s">
        <v>699</v>
      </c>
      <c r="O15" s="274" t="s">
        <v>699</v>
      </c>
      <c r="P15" s="274" t="s">
        <v>699</v>
      </c>
      <c r="Q15" s="274" t="s">
        <v>699</v>
      </c>
      <c r="R15" s="276" t="s">
        <v>719</v>
      </c>
    </row>
    <row r="16" spans="1:19" s="274" customFormat="1" ht="9.75" customHeight="1" x14ac:dyDescent="0.15">
      <c r="A16" s="237" t="s">
        <v>861</v>
      </c>
      <c r="B16" s="275">
        <v>46797</v>
      </c>
      <c r="C16" s="274">
        <v>22006</v>
      </c>
      <c r="D16" s="274" t="s">
        <v>699</v>
      </c>
      <c r="E16" s="274" t="s">
        <v>699</v>
      </c>
      <c r="F16" s="274">
        <v>22006</v>
      </c>
      <c r="G16" s="274">
        <v>20674</v>
      </c>
      <c r="H16" s="274">
        <v>20674</v>
      </c>
      <c r="I16" s="274" t="s">
        <v>699</v>
      </c>
      <c r="J16" s="274">
        <v>1332</v>
      </c>
      <c r="K16" s="274">
        <v>1332</v>
      </c>
      <c r="L16" s="274" t="s">
        <v>699</v>
      </c>
      <c r="M16" s="274" t="s">
        <v>699</v>
      </c>
      <c r="N16" s="274" t="s">
        <v>699</v>
      </c>
      <c r="O16" s="274" t="s">
        <v>699</v>
      </c>
      <c r="P16" s="274" t="s">
        <v>699</v>
      </c>
      <c r="Q16" s="274" t="s">
        <v>699</v>
      </c>
      <c r="R16" s="276" t="s">
        <v>862</v>
      </c>
    </row>
    <row r="17" spans="1:18" s="274" customFormat="1" ht="9.75" customHeight="1" x14ac:dyDescent="0.15">
      <c r="A17" s="240"/>
      <c r="B17" s="275"/>
      <c r="R17" s="276"/>
    </row>
    <row r="18" spans="1:18" s="274" customFormat="1" ht="9.75" customHeight="1" x14ac:dyDescent="0.15">
      <c r="A18" s="237" t="s">
        <v>863</v>
      </c>
      <c r="B18" s="275">
        <v>5741</v>
      </c>
      <c r="C18" s="274" t="s">
        <v>699</v>
      </c>
      <c r="D18" s="274" t="s">
        <v>699</v>
      </c>
      <c r="E18" s="274" t="s">
        <v>699</v>
      </c>
      <c r="F18" s="274" t="s">
        <v>699</v>
      </c>
      <c r="G18" s="274" t="s">
        <v>699</v>
      </c>
      <c r="H18" s="274" t="s">
        <v>699</v>
      </c>
      <c r="I18" s="274" t="s">
        <v>699</v>
      </c>
      <c r="J18" s="274" t="s">
        <v>699</v>
      </c>
      <c r="K18" s="274" t="s">
        <v>699</v>
      </c>
      <c r="L18" s="274" t="s">
        <v>699</v>
      </c>
      <c r="M18" s="274" t="s">
        <v>699</v>
      </c>
      <c r="N18" s="274" t="s">
        <v>699</v>
      </c>
      <c r="O18" s="274" t="s">
        <v>699</v>
      </c>
      <c r="P18" s="274" t="s">
        <v>699</v>
      </c>
      <c r="Q18" s="274" t="s">
        <v>699</v>
      </c>
      <c r="R18" s="276" t="s">
        <v>720</v>
      </c>
    </row>
    <row r="19" spans="1:18" s="274" customFormat="1" ht="9.75" customHeight="1" x14ac:dyDescent="0.15">
      <c r="A19" s="237" t="s">
        <v>513</v>
      </c>
      <c r="B19" s="275">
        <v>2707</v>
      </c>
      <c r="C19" s="274" t="s">
        <v>699</v>
      </c>
      <c r="D19" s="274" t="s">
        <v>699</v>
      </c>
      <c r="E19" s="274" t="s">
        <v>699</v>
      </c>
      <c r="F19" s="274" t="s">
        <v>699</v>
      </c>
      <c r="G19" s="274" t="s">
        <v>699</v>
      </c>
      <c r="H19" s="274" t="s">
        <v>699</v>
      </c>
      <c r="I19" s="274" t="s">
        <v>699</v>
      </c>
      <c r="J19" s="274" t="s">
        <v>699</v>
      </c>
      <c r="K19" s="274" t="s">
        <v>699</v>
      </c>
      <c r="L19" s="274" t="s">
        <v>699</v>
      </c>
      <c r="M19" s="274" t="s">
        <v>699</v>
      </c>
      <c r="N19" s="274" t="s">
        <v>699</v>
      </c>
      <c r="O19" s="274" t="s">
        <v>699</v>
      </c>
      <c r="P19" s="274" t="s">
        <v>699</v>
      </c>
      <c r="Q19" s="274" t="s">
        <v>699</v>
      </c>
      <c r="R19" s="276" t="s">
        <v>78</v>
      </c>
    </row>
    <row r="20" spans="1:18" s="274" customFormat="1" ht="9.75" customHeight="1" x14ac:dyDescent="0.15">
      <c r="A20" s="237" t="s">
        <v>514</v>
      </c>
      <c r="B20" s="275">
        <v>28504</v>
      </c>
      <c r="C20" s="274">
        <v>17004</v>
      </c>
      <c r="D20" s="274" t="s">
        <v>699</v>
      </c>
      <c r="E20" s="274" t="s">
        <v>699</v>
      </c>
      <c r="F20" s="274">
        <v>17004</v>
      </c>
      <c r="G20" s="274">
        <v>15672</v>
      </c>
      <c r="H20" s="274">
        <v>15672</v>
      </c>
      <c r="I20" s="274" t="s">
        <v>699</v>
      </c>
      <c r="J20" s="274">
        <v>1332</v>
      </c>
      <c r="K20" s="274">
        <v>1332</v>
      </c>
      <c r="L20" s="274" t="s">
        <v>699</v>
      </c>
      <c r="M20" s="274" t="s">
        <v>699</v>
      </c>
      <c r="N20" s="274" t="s">
        <v>699</v>
      </c>
      <c r="O20" s="274" t="s">
        <v>699</v>
      </c>
      <c r="P20" s="274" t="s">
        <v>699</v>
      </c>
      <c r="Q20" s="274" t="s">
        <v>699</v>
      </c>
      <c r="R20" s="276" t="s">
        <v>79</v>
      </c>
    </row>
    <row r="21" spans="1:18" s="274" customFormat="1" ht="9.75" customHeight="1" x14ac:dyDescent="0.15">
      <c r="A21" s="237" t="s">
        <v>515</v>
      </c>
      <c r="B21" s="275">
        <v>2748</v>
      </c>
      <c r="C21" s="274" t="s">
        <v>699</v>
      </c>
      <c r="D21" s="274" t="s">
        <v>699</v>
      </c>
      <c r="E21" s="274" t="s">
        <v>699</v>
      </c>
      <c r="F21" s="274" t="s">
        <v>699</v>
      </c>
      <c r="G21" s="274" t="s">
        <v>699</v>
      </c>
      <c r="H21" s="274" t="s">
        <v>699</v>
      </c>
      <c r="I21" s="274" t="s">
        <v>699</v>
      </c>
      <c r="J21" s="274" t="s">
        <v>699</v>
      </c>
      <c r="K21" s="274" t="s">
        <v>699</v>
      </c>
      <c r="L21" s="274" t="s">
        <v>699</v>
      </c>
      <c r="M21" s="274" t="s">
        <v>699</v>
      </c>
      <c r="N21" s="274" t="s">
        <v>699</v>
      </c>
      <c r="O21" s="274" t="s">
        <v>699</v>
      </c>
      <c r="P21" s="274" t="s">
        <v>699</v>
      </c>
      <c r="Q21" s="274" t="s">
        <v>699</v>
      </c>
      <c r="R21" s="276" t="s">
        <v>80</v>
      </c>
    </row>
    <row r="22" spans="1:18" s="274" customFormat="1" ht="9.75" customHeight="1" x14ac:dyDescent="0.15">
      <c r="A22" s="237" t="s">
        <v>864</v>
      </c>
      <c r="B22" s="275">
        <v>12838</v>
      </c>
      <c r="C22" s="274">
        <v>5002</v>
      </c>
      <c r="D22" s="274" t="s">
        <v>699</v>
      </c>
      <c r="E22" s="274" t="s">
        <v>699</v>
      </c>
      <c r="F22" s="274">
        <v>5002</v>
      </c>
      <c r="G22" s="274">
        <v>5002</v>
      </c>
      <c r="H22" s="274">
        <v>5002</v>
      </c>
      <c r="I22" s="274" t="s">
        <v>699</v>
      </c>
      <c r="J22" s="274" t="s">
        <v>699</v>
      </c>
      <c r="K22" s="274" t="s">
        <v>699</v>
      </c>
      <c r="L22" s="274" t="s">
        <v>699</v>
      </c>
      <c r="M22" s="274" t="s">
        <v>699</v>
      </c>
      <c r="N22" s="274" t="s">
        <v>699</v>
      </c>
      <c r="O22" s="274" t="s">
        <v>699</v>
      </c>
      <c r="P22" s="274" t="s">
        <v>699</v>
      </c>
      <c r="Q22" s="274" t="s">
        <v>699</v>
      </c>
      <c r="R22" s="276" t="s">
        <v>865</v>
      </c>
    </row>
    <row r="23" spans="1:18" s="274" customFormat="1" ht="9.75" customHeight="1" x14ac:dyDescent="0.15">
      <c r="A23" s="240"/>
      <c r="B23" s="275"/>
      <c r="R23" s="276"/>
    </row>
    <row r="24" spans="1:18" s="274" customFormat="1" ht="9.75" customHeight="1" x14ac:dyDescent="0.15">
      <c r="A24" s="237" t="s">
        <v>866</v>
      </c>
      <c r="B24" s="275">
        <v>2217</v>
      </c>
      <c r="C24" s="274" t="s">
        <v>699</v>
      </c>
      <c r="D24" s="274" t="s">
        <v>699</v>
      </c>
      <c r="E24" s="274" t="s">
        <v>699</v>
      </c>
      <c r="F24" s="274" t="s">
        <v>699</v>
      </c>
      <c r="G24" s="274" t="s">
        <v>699</v>
      </c>
      <c r="H24" s="274" t="s">
        <v>699</v>
      </c>
      <c r="I24" s="274" t="s">
        <v>699</v>
      </c>
      <c r="J24" s="274" t="s">
        <v>699</v>
      </c>
      <c r="K24" s="274" t="s">
        <v>699</v>
      </c>
      <c r="L24" s="274" t="s">
        <v>699</v>
      </c>
      <c r="M24" s="274" t="s">
        <v>699</v>
      </c>
      <c r="N24" s="274" t="s">
        <v>699</v>
      </c>
      <c r="O24" s="274" t="s">
        <v>699</v>
      </c>
      <c r="P24" s="274" t="s">
        <v>699</v>
      </c>
      <c r="Q24" s="274" t="s">
        <v>699</v>
      </c>
      <c r="R24" s="276" t="s">
        <v>721</v>
      </c>
    </row>
    <row r="25" spans="1:18" s="274" customFormat="1" ht="9.75" customHeight="1" x14ac:dyDescent="0.15">
      <c r="A25" s="237" t="s">
        <v>516</v>
      </c>
      <c r="B25" s="275">
        <v>1846</v>
      </c>
      <c r="C25" s="274" t="s">
        <v>699</v>
      </c>
      <c r="D25" s="274" t="s">
        <v>699</v>
      </c>
      <c r="E25" s="274" t="s">
        <v>699</v>
      </c>
      <c r="F25" s="274" t="s">
        <v>699</v>
      </c>
      <c r="G25" s="274" t="s">
        <v>699</v>
      </c>
      <c r="H25" s="274" t="s">
        <v>699</v>
      </c>
      <c r="I25" s="274" t="s">
        <v>699</v>
      </c>
      <c r="J25" s="274" t="s">
        <v>699</v>
      </c>
      <c r="K25" s="274" t="s">
        <v>699</v>
      </c>
      <c r="L25" s="274" t="s">
        <v>699</v>
      </c>
      <c r="M25" s="274" t="s">
        <v>699</v>
      </c>
      <c r="N25" s="274" t="s">
        <v>699</v>
      </c>
      <c r="O25" s="274" t="s">
        <v>699</v>
      </c>
      <c r="P25" s="274" t="s">
        <v>699</v>
      </c>
      <c r="Q25" s="274" t="s">
        <v>699</v>
      </c>
      <c r="R25" s="276" t="s">
        <v>66</v>
      </c>
    </row>
    <row r="26" spans="1:18" s="274" customFormat="1" ht="9.75" customHeight="1" x14ac:dyDescent="0.15">
      <c r="A26" s="237" t="s">
        <v>517</v>
      </c>
      <c r="B26" s="275">
        <v>1678</v>
      </c>
      <c r="C26" s="274" t="s">
        <v>699</v>
      </c>
      <c r="D26" s="274" t="s">
        <v>699</v>
      </c>
      <c r="E26" s="274" t="s">
        <v>699</v>
      </c>
      <c r="F26" s="274" t="s">
        <v>699</v>
      </c>
      <c r="G26" s="274" t="s">
        <v>699</v>
      </c>
      <c r="H26" s="274" t="s">
        <v>699</v>
      </c>
      <c r="I26" s="274" t="s">
        <v>699</v>
      </c>
      <c r="J26" s="274" t="s">
        <v>699</v>
      </c>
      <c r="K26" s="274" t="s">
        <v>699</v>
      </c>
      <c r="L26" s="274" t="s">
        <v>699</v>
      </c>
      <c r="M26" s="274" t="s">
        <v>699</v>
      </c>
      <c r="N26" s="274" t="s">
        <v>699</v>
      </c>
      <c r="O26" s="274" t="s">
        <v>699</v>
      </c>
      <c r="P26" s="274" t="s">
        <v>699</v>
      </c>
      <c r="Q26" s="274" t="s">
        <v>699</v>
      </c>
      <c r="R26" s="276" t="s">
        <v>67</v>
      </c>
    </row>
    <row r="27" spans="1:18" s="274" customFormat="1" ht="9.75" customHeight="1" x14ac:dyDescent="0.15">
      <c r="A27" s="237" t="s">
        <v>518</v>
      </c>
      <c r="B27" s="275">
        <v>1049</v>
      </c>
      <c r="C27" s="274" t="s">
        <v>699</v>
      </c>
      <c r="D27" s="274" t="s">
        <v>699</v>
      </c>
      <c r="E27" s="274" t="s">
        <v>699</v>
      </c>
      <c r="F27" s="274" t="s">
        <v>699</v>
      </c>
      <c r="G27" s="274" t="s">
        <v>699</v>
      </c>
      <c r="H27" s="274" t="s">
        <v>699</v>
      </c>
      <c r="I27" s="274" t="s">
        <v>699</v>
      </c>
      <c r="J27" s="274" t="s">
        <v>699</v>
      </c>
      <c r="K27" s="274" t="s">
        <v>699</v>
      </c>
      <c r="L27" s="274" t="s">
        <v>699</v>
      </c>
      <c r="M27" s="274" t="s">
        <v>699</v>
      </c>
      <c r="N27" s="274" t="s">
        <v>699</v>
      </c>
      <c r="O27" s="274" t="s">
        <v>699</v>
      </c>
      <c r="P27" s="274" t="s">
        <v>699</v>
      </c>
      <c r="Q27" s="274" t="s">
        <v>699</v>
      </c>
      <c r="R27" s="276" t="s">
        <v>68</v>
      </c>
    </row>
    <row r="28" spans="1:18" s="274" customFormat="1" ht="9.75" customHeight="1" x14ac:dyDescent="0.15">
      <c r="A28" s="237" t="s">
        <v>519</v>
      </c>
      <c r="B28" s="275">
        <v>1448</v>
      </c>
      <c r="C28" s="274" t="s">
        <v>699</v>
      </c>
      <c r="D28" s="274" t="s">
        <v>699</v>
      </c>
      <c r="E28" s="274" t="s">
        <v>699</v>
      </c>
      <c r="F28" s="274" t="s">
        <v>699</v>
      </c>
      <c r="G28" s="274" t="s">
        <v>699</v>
      </c>
      <c r="H28" s="274" t="s">
        <v>699</v>
      </c>
      <c r="I28" s="274" t="s">
        <v>699</v>
      </c>
      <c r="J28" s="274" t="s">
        <v>699</v>
      </c>
      <c r="K28" s="274" t="s">
        <v>699</v>
      </c>
      <c r="L28" s="274" t="s">
        <v>699</v>
      </c>
      <c r="M28" s="274" t="s">
        <v>699</v>
      </c>
      <c r="N28" s="274" t="s">
        <v>699</v>
      </c>
      <c r="O28" s="274" t="s">
        <v>699</v>
      </c>
      <c r="P28" s="274" t="s">
        <v>699</v>
      </c>
      <c r="Q28" s="274" t="s">
        <v>699</v>
      </c>
      <c r="R28" s="277" t="s">
        <v>81</v>
      </c>
    </row>
    <row r="29" spans="1:18" s="274" customFormat="1" ht="9.75" customHeight="1" x14ac:dyDescent="0.15">
      <c r="A29" s="237" t="s">
        <v>520</v>
      </c>
      <c r="B29" s="275">
        <v>210</v>
      </c>
      <c r="C29" s="274" t="s">
        <v>699</v>
      </c>
      <c r="D29" s="274" t="s">
        <v>699</v>
      </c>
      <c r="E29" s="274" t="s">
        <v>699</v>
      </c>
      <c r="F29" s="274" t="s">
        <v>699</v>
      </c>
      <c r="G29" s="274" t="s">
        <v>699</v>
      </c>
      <c r="H29" s="274" t="s">
        <v>699</v>
      </c>
      <c r="I29" s="274" t="s">
        <v>699</v>
      </c>
      <c r="J29" s="274" t="s">
        <v>699</v>
      </c>
      <c r="K29" s="274" t="s">
        <v>699</v>
      </c>
      <c r="L29" s="274" t="s">
        <v>699</v>
      </c>
      <c r="M29" s="274" t="s">
        <v>699</v>
      </c>
      <c r="N29" s="274" t="s">
        <v>699</v>
      </c>
      <c r="O29" s="274" t="s">
        <v>699</v>
      </c>
      <c r="P29" s="274" t="s">
        <v>699</v>
      </c>
      <c r="Q29" s="274" t="s">
        <v>699</v>
      </c>
      <c r="R29" s="276" t="s">
        <v>82</v>
      </c>
    </row>
    <row r="30" spans="1:18" s="274" customFormat="1" ht="9.75" customHeight="1" x14ac:dyDescent="0.15">
      <c r="A30" s="237" t="s">
        <v>521</v>
      </c>
      <c r="B30" s="275">
        <v>2511</v>
      </c>
      <c r="C30" s="274" t="s">
        <v>699</v>
      </c>
      <c r="D30" s="274" t="s">
        <v>699</v>
      </c>
      <c r="E30" s="274" t="s">
        <v>699</v>
      </c>
      <c r="F30" s="274" t="s">
        <v>699</v>
      </c>
      <c r="G30" s="274" t="s">
        <v>699</v>
      </c>
      <c r="H30" s="274" t="s">
        <v>699</v>
      </c>
      <c r="I30" s="274" t="s">
        <v>699</v>
      </c>
      <c r="J30" s="274" t="s">
        <v>699</v>
      </c>
      <c r="K30" s="274" t="s">
        <v>699</v>
      </c>
      <c r="L30" s="274" t="s">
        <v>699</v>
      </c>
      <c r="M30" s="274" t="s">
        <v>699</v>
      </c>
      <c r="N30" s="274" t="s">
        <v>699</v>
      </c>
      <c r="O30" s="274" t="s">
        <v>699</v>
      </c>
      <c r="P30" s="274" t="s">
        <v>699</v>
      </c>
      <c r="Q30" s="274" t="s">
        <v>699</v>
      </c>
      <c r="R30" s="276" t="s">
        <v>83</v>
      </c>
    </row>
    <row r="31" spans="1:18" s="274" customFormat="1" ht="9.75" customHeight="1" x14ac:dyDescent="0.15">
      <c r="A31" s="237" t="s">
        <v>522</v>
      </c>
      <c r="B31" s="275">
        <v>18981</v>
      </c>
      <c r="C31" s="274">
        <v>13002</v>
      </c>
      <c r="D31" s="274" t="s">
        <v>699</v>
      </c>
      <c r="E31" s="274" t="s">
        <v>699</v>
      </c>
      <c r="F31" s="274">
        <v>13002</v>
      </c>
      <c r="G31" s="274">
        <v>11670</v>
      </c>
      <c r="H31" s="274">
        <v>11670</v>
      </c>
      <c r="I31" s="274" t="s">
        <v>699</v>
      </c>
      <c r="J31" s="274">
        <v>1332</v>
      </c>
      <c r="K31" s="274">
        <v>1332</v>
      </c>
      <c r="L31" s="274" t="s">
        <v>699</v>
      </c>
      <c r="M31" s="274" t="s">
        <v>699</v>
      </c>
      <c r="N31" s="274" t="s">
        <v>699</v>
      </c>
      <c r="O31" s="274" t="s">
        <v>699</v>
      </c>
      <c r="P31" s="274" t="s">
        <v>699</v>
      </c>
      <c r="Q31" s="274" t="s">
        <v>699</v>
      </c>
      <c r="R31" s="276" t="s">
        <v>84</v>
      </c>
    </row>
    <row r="32" spans="1:18" s="274" customFormat="1" ht="9.75" customHeight="1" x14ac:dyDescent="0.15">
      <c r="A32" s="237" t="s">
        <v>523</v>
      </c>
      <c r="B32" s="275">
        <v>7012</v>
      </c>
      <c r="C32" s="274">
        <v>4002</v>
      </c>
      <c r="D32" s="274" t="s">
        <v>699</v>
      </c>
      <c r="E32" s="274" t="s">
        <v>699</v>
      </c>
      <c r="F32" s="274">
        <v>4002</v>
      </c>
      <c r="G32" s="274">
        <v>4002</v>
      </c>
      <c r="H32" s="274">
        <v>4002</v>
      </c>
      <c r="I32" s="274" t="s">
        <v>699</v>
      </c>
      <c r="J32" s="274" t="s">
        <v>699</v>
      </c>
      <c r="K32" s="274" t="s">
        <v>699</v>
      </c>
      <c r="L32" s="274" t="s">
        <v>699</v>
      </c>
      <c r="M32" s="274" t="s">
        <v>699</v>
      </c>
      <c r="N32" s="274" t="s">
        <v>699</v>
      </c>
      <c r="O32" s="274" t="s">
        <v>699</v>
      </c>
      <c r="P32" s="274" t="s">
        <v>699</v>
      </c>
      <c r="Q32" s="274" t="s">
        <v>699</v>
      </c>
      <c r="R32" s="276" t="s">
        <v>85</v>
      </c>
    </row>
    <row r="33" spans="1:18" s="274" customFormat="1" ht="9.75" customHeight="1" x14ac:dyDescent="0.15">
      <c r="A33" s="237" t="s">
        <v>524</v>
      </c>
      <c r="B33" s="275">
        <v>0</v>
      </c>
      <c r="C33" s="274" t="s">
        <v>699</v>
      </c>
      <c r="D33" s="274" t="s">
        <v>699</v>
      </c>
      <c r="E33" s="274" t="s">
        <v>699</v>
      </c>
      <c r="F33" s="274" t="s">
        <v>699</v>
      </c>
      <c r="G33" s="274" t="s">
        <v>699</v>
      </c>
      <c r="H33" s="274" t="s">
        <v>699</v>
      </c>
      <c r="I33" s="274" t="s">
        <v>699</v>
      </c>
      <c r="J33" s="274" t="s">
        <v>699</v>
      </c>
      <c r="K33" s="274" t="s">
        <v>699</v>
      </c>
      <c r="L33" s="274" t="s">
        <v>699</v>
      </c>
      <c r="M33" s="274" t="s">
        <v>699</v>
      </c>
      <c r="N33" s="274" t="s">
        <v>699</v>
      </c>
      <c r="O33" s="274" t="s">
        <v>699</v>
      </c>
      <c r="P33" s="274" t="s">
        <v>699</v>
      </c>
      <c r="Q33" s="274" t="s">
        <v>699</v>
      </c>
      <c r="R33" s="276" t="s">
        <v>69</v>
      </c>
    </row>
    <row r="34" spans="1:18" s="274" customFormat="1" ht="9.75" customHeight="1" x14ac:dyDescent="0.15">
      <c r="A34" s="237" t="s">
        <v>525</v>
      </c>
      <c r="B34" s="275">
        <v>1071</v>
      </c>
      <c r="C34" s="274" t="s">
        <v>699</v>
      </c>
      <c r="D34" s="274" t="s">
        <v>699</v>
      </c>
      <c r="E34" s="274" t="s">
        <v>699</v>
      </c>
      <c r="F34" s="274" t="s">
        <v>699</v>
      </c>
      <c r="G34" s="274" t="s">
        <v>699</v>
      </c>
      <c r="H34" s="274" t="s">
        <v>699</v>
      </c>
      <c r="I34" s="274" t="s">
        <v>699</v>
      </c>
      <c r="J34" s="274" t="s">
        <v>699</v>
      </c>
      <c r="K34" s="274" t="s">
        <v>699</v>
      </c>
      <c r="L34" s="274" t="s">
        <v>699</v>
      </c>
      <c r="M34" s="274" t="s">
        <v>699</v>
      </c>
      <c r="N34" s="274" t="s">
        <v>699</v>
      </c>
      <c r="O34" s="274" t="s">
        <v>699</v>
      </c>
      <c r="P34" s="274" t="s">
        <v>699</v>
      </c>
      <c r="Q34" s="274" t="s">
        <v>699</v>
      </c>
      <c r="R34" s="276" t="s">
        <v>70</v>
      </c>
    </row>
    <row r="35" spans="1:18" s="274" customFormat="1" ht="9.75" customHeight="1" x14ac:dyDescent="0.15">
      <c r="A35" s="237" t="s">
        <v>526</v>
      </c>
      <c r="B35" s="275">
        <v>1677</v>
      </c>
      <c r="C35" s="274" t="s">
        <v>699</v>
      </c>
      <c r="D35" s="274" t="s">
        <v>699</v>
      </c>
      <c r="E35" s="274" t="s">
        <v>699</v>
      </c>
      <c r="F35" s="274" t="s">
        <v>699</v>
      </c>
      <c r="G35" s="274" t="s">
        <v>699</v>
      </c>
      <c r="H35" s="274" t="s">
        <v>699</v>
      </c>
      <c r="I35" s="274" t="s">
        <v>699</v>
      </c>
      <c r="J35" s="274" t="s">
        <v>699</v>
      </c>
      <c r="K35" s="274" t="s">
        <v>699</v>
      </c>
      <c r="L35" s="274" t="s">
        <v>699</v>
      </c>
      <c r="M35" s="274" t="s">
        <v>699</v>
      </c>
      <c r="N35" s="274" t="s">
        <v>699</v>
      </c>
      <c r="O35" s="274" t="s">
        <v>699</v>
      </c>
      <c r="P35" s="274" t="s">
        <v>699</v>
      </c>
      <c r="Q35" s="274" t="s">
        <v>699</v>
      </c>
      <c r="R35" s="276" t="s">
        <v>71</v>
      </c>
    </row>
    <row r="36" spans="1:18" s="274" customFormat="1" ht="9.75" customHeight="1" x14ac:dyDescent="0.15">
      <c r="A36" s="237" t="s">
        <v>867</v>
      </c>
      <c r="B36" s="275">
        <v>3998</v>
      </c>
      <c r="C36" s="274" t="s">
        <v>699</v>
      </c>
      <c r="D36" s="274" t="s">
        <v>699</v>
      </c>
      <c r="E36" s="274" t="s">
        <v>699</v>
      </c>
      <c r="F36" s="274" t="s">
        <v>699</v>
      </c>
      <c r="G36" s="274" t="s">
        <v>699</v>
      </c>
      <c r="H36" s="274" t="s">
        <v>699</v>
      </c>
      <c r="I36" s="274" t="s">
        <v>699</v>
      </c>
      <c r="J36" s="274" t="s">
        <v>699</v>
      </c>
      <c r="K36" s="274" t="s">
        <v>699</v>
      </c>
      <c r="L36" s="274" t="s">
        <v>699</v>
      </c>
      <c r="M36" s="274" t="s">
        <v>699</v>
      </c>
      <c r="N36" s="274" t="s">
        <v>699</v>
      </c>
      <c r="O36" s="274" t="s">
        <v>699</v>
      </c>
      <c r="P36" s="274" t="s">
        <v>699</v>
      </c>
      <c r="Q36" s="274" t="s">
        <v>699</v>
      </c>
      <c r="R36" s="276" t="s">
        <v>868</v>
      </c>
    </row>
    <row r="37" spans="1:18" s="274" customFormat="1" ht="9.75" customHeight="1" x14ac:dyDescent="0.15">
      <c r="A37" s="237" t="s">
        <v>527</v>
      </c>
      <c r="B37" s="275">
        <v>4308</v>
      </c>
      <c r="C37" s="274">
        <v>2001</v>
      </c>
      <c r="D37" s="274" t="s">
        <v>699</v>
      </c>
      <c r="E37" s="274" t="s">
        <v>699</v>
      </c>
      <c r="F37" s="274">
        <v>2001</v>
      </c>
      <c r="G37" s="274">
        <v>2001</v>
      </c>
      <c r="H37" s="274">
        <v>2001</v>
      </c>
      <c r="I37" s="274" t="s">
        <v>699</v>
      </c>
      <c r="J37" s="274" t="s">
        <v>699</v>
      </c>
      <c r="K37" s="274" t="s">
        <v>699</v>
      </c>
      <c r="L37" s="274" t="s">
        <v>699</v>
      </c>
      <c r="M37" s="274" t="s">
        <v>699</v>
      </c>
      <c r="N37" s="274" t="s">
        <v>699</v>
      </c>
      <c r="O37" s="274" t="s">
        <v>699</v>
      </c>
      <c r="P37" s="274" t="s">
        <v>699</v>
      </c>
      <c r="Q37" s="274" t="s">
        <v>699</v>
      </c>
      <c r="R37" s="276" t="s">
        <v>66</v>
      </c>
    </row>
    <row r="38" spans="1:18" s="274" customFormat="1" ht="9.75" customHeight="1" x14ac:dyDescent="0.15">
      <c r="A38" s="242" t="s">
        <v>528</v>
      </c>
      <c r="B38" s="278">
        <v>4532</v>
      </c>
      <c r="C38" s="279">
        <v>3001</v>
      </c>
      <c r="D38" s="279" t="s">
        <v>699</v>
      </c>
      <c r="E38" s="279" t="s">
        <v>699</v>
      </c>
      <c r="F38" s="279">
        <v>3001</v>
      </c>
      <c r="G38" s="279">
        <v>3001</v>
      </c>
      <c r="H38" s="279">
        <v>3001</v>
      </c>
      <c r="I38" s="279" t="s">
        <v>699</v>
      </c>
      <c r="J38" s="279" t="s">
        <v>699</v>
      </c>
      <c r="K38" s="279" t="s">
        <v>699</v>
      </c>
      <c r="L38" s="279" t="s">
        <v>699</v>
      </c>
      <c r="M38" s="279" t="s">
        <v>699</v>
      </c>
      <c r="N38" s="279" t="s">
        <v>699</v>
      </c>
      <c r="O38" s="279" t="s">
        <v>699</v>
      </c>
      <c r="P38" s="279" t="s">
        <v>699</v>
      </c>
      <c r="Q38" s="279" t="s">
        <v>699</v>
      </c>
      <c r="R38" s="280" t="s">
        <v>67</v>
      </c>
    </row>
    <row r="39" spans="1:18" ht="21.75" customHeight="1" x14ac:dyDescent="0.15">
      <c r="I39" s="23" t="s">
        <v>86</v>
      </c>
    </row>
    <row r="40" spans="1:18" s="202" customFormat="1" ht="12" customHeight="1" x14ac:dyDescent="0.15">
      <c r="A40" s="265"/>
      <c r="B40" s="281" t="s">
        <v>158</v>
      </c>
      <c r="C40" s="267"/>
      <c r="D40" s="268"/>
      <c r="E40" s="268"/>
      <c r="F40" s="268"/>
      <c r="G40" s="268"/>
      <c r="H40" s="268"/>
      <c r="I40" s="268"/>
      <c r="J40" s="268"/>
      <c r="K40" s="265"/>
      <c r="L40" s="267"/>
      <c r="M40" s="268"/>
      <c r="N40" s="268"/>
      <c r="O40" s="268"/>
      <c r="P40" s="268"/>
      <c r="Q40" s="268"/>
      <c r="R40" s="898" t="s">
        <v>72</v>
      </c>
    </row>
    <row r="41" spans="1:18" s="26" customFormat="1" ht="13.5" customHeight="1" x14ac:dyDescent="0.15">
      <c r="A41" s="228"/>
      <c r="B41" s="281" t="s">
        <v>104</v>
      </c>
      <c r="C41" s="229" t="s">
        <v>159</v>
      </c>
      <c r="D41" s="227"/>
      <c r="E41" s="269"/>
      <c r="F41" s="227"/>
      <c r="G41" s="269"/>
      <c r="H41" s="227"/>
      <c r="I41" s="270"/>
      <c r="J41" s="270"/>
      <c r="K41" s="269"/>
      <c r="L41" s="229" t="s">
        <v>161</v>
      </c>
      <c r="M41" s="227"/>
      <c r="N41" s="269"/>
      <c r="O41" s="227"/>
      <c r="P41" s="269"/>
      <c r="Q41" s="227"/>
      <c r="R41" s="899"/>
    </row>
    <row r="42" spans="1:18" s="26" customFormat="1" ht="33.75" customHeight="1" x14ac:dyDescent="0.15">
      <c r="A42" s="228" t="s">
        <v>150</v>
      </c>
      <c r="B42" s="209" t="s">
        <v>698</v>
      </c>
      <c r="C42" s="229" t="s">
        <v>160</v>
      </c>
      <c r="D42" s="229" t="s">
        <v>75</v>
      </c>
      <c r="E42" s="282" t="s">
        <v>162</v>
      </c>
      <c r="F42" s="229" t="s">
        <v>142</v>
      </c>
      <c r="G42" s="209" t="s">
        <v>359</v>
      </c>
      <c r="H42" s="229" t="s">
        <v>101</v>
      </c>
      <c r="I42" s="227" t="s">
        <v>147</v>
      </c>
      <c r="J42" s="270"/>
      <c r="K42" s="269"/>
      <c r="L42" s="229" t="s">
        <v>163</v>
      </c>
      <c r="M42" s="14" t="s">
        <v>722</v>
      </c>
      <c r="N42" s="209" t="s">
        <v>506</v>
      </c>
      <c r="O42" s="229" t="s">
        <v>74</v>
      </c>
      <c r="P42" s="209" t="s">
        <v>164</v>
      </c>
      <c r="Q42" s="211" t="s">
        <v>75</v>
      </c>
      <c r="R42" s="899"/>
    </row>
    <row r="43" spans="1:18" s="26" customFormat="1" ht="22.5" customHeight="1" x14ac:dyDescent="0.15">
      <c r="A43" s="228"/>
      <c r="B43" s="209" t="s">
        <v>741</v>
      </c>
      <c r="C43" s="229"/>
      <c r="D43" s="229" t="s">
        <v>38</v>
      </c>
      <c r="E43" s="209" t="s">
        <v>734</v>
      </c>
      <c r="F43" s="229" t="s">
        <v>21</v>
      </c>
      <c r="G43" s="209" t="s">
        <v>738</v>
      </c>
      <c r="H43" s="229" t="s">
        <v>45</v>
      </c>
      <c r="I43" s="229" t="s">
        <v>46</v>
      </c>
      <c r="J43" s="283" t="s">
        <v>632</v>
      </c>
      <c r="K43" s="209" t="s">
        <v>742</v>
      </c>
      <c r="L43" s="229"/>
      <c r="M43" s="229" t="s">
        <v>76</v>
      </c>
      <c r="N43" s="209" t="s">
        <v>507</v>
      </c>
      <c r="O43" s="229" t="s">
        <v>77</v>
      </c>
      <c r="P43" s="209" t="s">
        <v>36</v>
      </c>
      <c r="Q43" s="211" t="s">
        <v>38</v>
      </c>
      <c r="R43" s="899"/>
    </row>
    <row r="44" spans="1:18" s="26" customFormat="1" ht="13.5" customHeight="1" x14ac:dyDescent="0.15">
      <c r="A44" s="247"/>
      <c r="B44" s="213" t="str">
        <f>UPPER("VANGOG-B")</f>
        <v>VANGOG-B</v>
      </c>
      <c r="C44" s="213"/>
      <c r="D44" s="213"/>
      <c r="E44" s="213" t="str">
        <f>UPPER("SHARJA-C")</f>
        <v>SHARJA-C</v>
      </c>
      <c r="F44" s="213"/>
      <c r="G44" s="213" t="str">
        <f>UPPER("TEMANE-C")</f>
        <v>TEMANE-C</v>
      </c>
      <c r="H44" s="213"/>
      <c r="I44" s="213"/>
      <c r="J44" s="213" t="str">
        <f>UPPER("N･W･S-C")</f>
        <v>N･W･S-C</v>
      </c>
      <c r="K44" s="213" t="str">
        <f>UPPER("PLUTO-C")</f>
        <v>PLUTO-C</v>
      </c>
      <c r="L44" s="213"/>
      <c r="M44" s="213"/>
      <c r="N44" s="213" t="str">
        <f>PROPER("Domestic")</f>
        <v>Domestic</v>
      </c>
      <c r="O44" s="213"/>
      <c r="P44" s="213" t="str">
        <f>UPPER("DURI")</f>
        <v>DURI</v>
      </c>
      <c r="Q44" s="232"/>
      <c r="R44" s="900"/>
    </row>
    <row r="45" spans="1:18" s="274" customFormat="1" ht="9.75" customHeight="1" x14ac:dyDescent="0.15">
      <c r="A45" s="233" t="s">
        <v>855</v>
      </c>
      <c r="B45" s="271" t="s">
        <v>699</v>
      </c>
      <c r="C45" s="272">
        <v>123388</v>
      </c>
      <c r="D45" s="272">
        <v>37026</v>
      </c>
      <c r="E45" s="272">
        <v>37026</v>
      </c>
      <c r="F45" s="272">
        <v>35007</v>
      </c>
      <c r="G45" s="272">
        <v>35007</v>
      </c>
      <c r="H45" s="272">
        <v>51355</v>
      </c>
      <c r="I45" s="272">
        <v>51355</v>
      </c>
      <c r="J45" s="272" t="s">
        <v>699</v>
      </c>
      <c r="K45" s="272">
        <v>51355</v>
      </c>
      <c r="L45" s="272">
        <v>129781</v>
      </c>
      <c r="M45" s="272" t="s">
        <v>699</v>
      </c>
      <c r="N45" s="272" t="s">
        <v>699</v>
      </c>
      <c r="O45" s="272">
        <v>8947</v>
      </c>
      <c r="P45" s="272">
        <v>8947</v>
      </c>
      <c r="Q45" s="272">
        <v>5334</v>
      </c>
      <c r="R45" s="273" t="s">
        <v>512</v>
      </c>
    </row>
    <row r="46" spans="1:18" s="274" customFormat="1" ht="9.75" customHeight="1" x14ac:dyDescent="0.15">
      <c r="A46" s="237" t="s">
        <v>628</v>
      </c>
      <c r="B46" s="274">
        <v>22564</v>
      </c>
      <c r="C46" s="274">
        <v>48240</v>
      </c>
      <c r="D46" s="274" t="s">
        <v>699</v>
      </c>
      <c r="E46" s="274" t="s">
        <v>699</v>
      </c>
      <c r="F46" s="274" t="s">
        <v>699</v>
      </c>
      <c r="G46" s="274" t="s">
        <v>699</v>
      </c>
      <c r="H46" s="274">
        <v>48240</v>
      </c>
      <c r="I46" s="274">
        <v>48240</v>
      </c>
      <c r="J46" s="274">
        <v>48240</v>
      </c>
      <c r="K46" s="274" t="s">
        <v>699</v>
      </c>
      <c r="L46" s="274">
        <v>101788</v>
      </c>
      <c r="M46" s="274" t="s">
        <v>699</v>
      </c>
      <c r="N46" s="274" t="s">
        <v>699</v>
      </c>
      <c r="O46" s="274" t="s">
        <v>699</v>
      </c>
      <c r="P46" s="274" t="s">
        <v>699</v>
      </c>
      <c r="Q46" s="274">
        <v>400</v>
      </c>
      <c r="R46" s="276" t="s">
        <v>629</v>
      </c>
    </row>
    <row r="47" spans="1:18" s="274" customFormat="1" ht="9.75" customHeight="1" x14ac:dyDescent="0.15">
      <c r="A47" s="237" t="s">
        <v>856</v>
      </c>
      <c r="B47" s="274">
        <v>33036</v>
      </c>
      <c r="C47" s="274" t="s">
        <v>699</v>
      </c>
      <c r="D47" s="274" t="s">
        <v>699</v>
      </c>
      <c r="E47" s="274" t="s">
        <v>699</v>
      </c>
      <c r="F47" s="274" t="s">
        <v>699</v>
      </c>
      <c r="G47" s="274" t="s">
        <v>699</v>
      </c>
      <c r="H47" s="274" t="s">
        <v>699</v>
      </c>
      <c r="I47" s="274" t="s">
        <v>699</v>
      </c>
      <c r="J47" s="274" t="s">
        <v>699</v>
      </c>
      <c r="K47" s="274" t="s">
        <v>699</v>
      </c>
      <c r="L47" s="274">
        <v>105337</v>
      </c>
      <c r="M47" s="274" t="s">
        <v>699</v>
      </c>
      <c r="N47" s="274" t="s">
        <v>699</v>
      </c>
      <c r="O47" s="274" t="s">
        <v>699</v>
      </c>
      <c r="P47" s="274" t="s">
        <v>699</v>
      </c>
      <c r="Q47" s="274" t="s">
        <v>699</v>
      </c>
      <c r="R47" s="276" t="s">
        <v>692</v>
      </c>
    </row>
    <row r="48" spans="1:18" s="274" customFormat="1" ht="9.75" customHeight="1" x14ac:dyDescent="0.15">
      <c r="A48" s="237" t="s">
        <v>857</v>
      </c>
      <c r="B48" s="274" t="s">
        <v>699</v>
      </c>
      <c r="C48" s="274">
        <v>48521</v>
      </c>
      <c r="D48" s="274" t="s">
        <v>699</v>
      </c>
      <c r="E48" s="274" t="s">
        <v>699</v>
      </c>
      <c r="F48" s="274" t="s">
        <v>699</v>
      </c>
      <c r="G48" s="274" t="s">
        <v>699</v>
      </c>
      <c r="H48" s="274">
        <v>48521</v>
      </c>
      <c r="I48" s="274">
        <v>48521</v>
      </c>
      <c r="J48" s="274">
        <v>48521</v>
      </c>
      <c r="K48" s="274" t="s">
        <v>699</v>
      </c>
      <c r="L48" s="274">
        <v>23760</v>
      </c>
      <c r="M48" s="274">
        <v>23760</v>
      </c>
      <c r="N48" s="274">
        <v>23760</v>
      </c>
      <c r="O48" s="274" t="s">
        <v>699</v>
      </c>
      <c r="P48" s="274" t="s">
        <v>699</v>
      </c>
      <c r="Q48" s="274" t="s">
        <v>699</v>
      </c>
      <c r="R48" s="276" t="s">
        <v>718</v>
      </c>
    </row>
    <row r="49" spans="1:18" s="274" customFormat="1" ht="9.75" customHeight="1" x14ac:dyDescent="0.15">
      <c r="A49" s="237" t="s">
        <v>858</v>
      </c>
      <c r="B49" s="274" t="s">
        <v>699</v>
      </c>
      <c r="C49" s="274" t="s">
        <v>699</v>
      </c>
      <c r="D49" s="274" t="s">
        <v>699</v>
      </c>
      <c r="E49" s="274" t="s">
        <v>699</v>
      </c>
      <c r="F49" s="274" t="s">
        <v>699</v>
      </c>
      <c r="G49" s="274" t="s">
        <v>699</v>
      </c>
      <c r="H49" s="274" t="s">
        <v>699</v>
      </c>
      <c r="I49" s="274" t="s">
        <v>699</v>
      </c>
      <c r="J49" s="274" t="s">
        <v>699</v>
      </c>
      <c r="K49" s="274" t="s">
        <v>699</v>
      </c>
      <c r="L49" s="274">
        <v>22696</v>
      </c>
      <c r="M49" s="274">
        <v>22696</v>
      </c>
      <c r="N49" s="274">
        <v>22696</v>
      </c>
      <c r="O49" s="274" t="s">
        <v>699</v>
      </c>
      <c r="P49" s="274" t="s">
        <v>699</v>
      </c>
      <c r="Q49" s="274" t="s">
        <v>699</v>
      </c>
      <c r="R49" s="276" t="s">
        <v>859</v>
      </c>
    </row>
    <row r="50" spans="1:18" s="274" customFormat="1" ht="9.75" customHeight="1" x14ac:dyDescent="0.15">
      <c r="A50" s="240"/>
      <c r="R50" s="276"/>
    </row>
    <row r="51" spans="1:18" s="274" customFormat="1" ht="9.75" customHeight="1" x14ac:dyDescent="0.15">
      <c r="A51" s="237" t="s">
        <v>860</v>
      </c>
      <c r="B51" s="274" t="s">
        <v>699</v>
      </c>
      <c r="C51" s="274">
        <v>48521</v>
      </c>
      <c r="D51" s="274" t="s">
        <v>699</v>
      </c>
      <c r="E51" s="274" t="s">
        <v>699</v>
      </c>
      <c r="F51" s="274" t="s">
        <v>699</v>
      </c>
      <c r="G51" s="274" t="s">
        <v>699</v>
      </c>
      <c r="H51" s="274">
        <v>48521</v>
      </c>
      <c r="I51" s="274">
        <v>48521</v>
      </c>
      <c r="J51" s="274">
        <v>48521</v>
      </c>
      <c r="K51" s="274" t="s">
        <v>699</v>
      </c>
      <c r="L51" s="274">
        <v>21989</v>
      </c>
      <c r="M51" s="274">
        <v>21989</v>
      </c>
      <c r="N51" s="274">
        <v>21989</v>
      </c>
      <c r="O51" s="274" t="s">
        <v>699</v>
      </c>
      <c r="P51" s="274" t="s">
        <v>699</v>
      </c>
      <c r="Q51" s="274" t="s">
        <v>699</v>
      </c>
      <c r="R51" s="276" t="s">
        <v>719</v>
      </c>
    </row>
    <row r="52" spans="1:18" s="274" customFormat="1" ht="9.75" customHeight="1" x14ac:dyDescent="0.15">
      <c r="A52" s="237" t="s">
        <v>861</v>
      </c>
      <c r="B52" s="274" t="s">
        <v>699</v>
      </c>
      <c r="C52" s="274" t="s">
        <v>699</v>
      </c>
      <c r="D52" s="274" t="s">
        <v>699</v>
      </c>
      <c r="E52" s="274" t="s">
        <v>699</v>
      </c>
      <c r="F52" s="274" t="s">
        <v>699</v>
      </c>
      <c r="G52" s="274" t="s">
        <v>699</v>
      </c>
      <c r="H52" s="274" t="s">
        <v>699</v>
      </c>
      <c r="I52" s="274" t="s">
        <v>699</v>
      </c>
      <c r="J52" s="274" t="s">
        <v>699</v>
      </c>
      <c r="K52" s="274" t="s">
        <v>699</v>
      </c>
      <c r="L52" s="274">
        <v>24791</v>
      </c>
      <c r="M52" s="274">
        <v>24791</v>
      </c>
      <c r="N52" s="274">
        <v>24791</v>
      </c>
      <c r="O52" s="274" t="s">
        <v>699</v>
      </c>
      <c r="P52" s="274" t="s">
        <v>699</v>
      </c>
      <c r="Q52" s="274" t="s">
        <v>699</v>
      </c>
      <c r="R52" s="276" t="s">
        <v>862</v>
      </c>
    </row>
    <row r="53" spans="1:18" s="274" customFormat="1" ht="9.75" customHeight="1" x14ac:dyDescent="0.15">
      <c r="A53" s="240"/>
      <c r="R53" s="276"/>
    </row>
    <row r="54" spans="1:18" s="274" customFormat="1" ht="9.75" customHeight="1" x14ac:dyDescent="0.15">
      <c r="A54" s="237" t="s">
        <v>863</v>
      </c>
      <c r="B54" s="274" t="s">
        <v>699</v>
      </c>
      <c r="C54" s="274" t="s">
        <v>699</v>
      </c>
      <c r="D54" s="274" t="s">
        <v>699</v>
      </c>
      <c r="E54" s="274" t="s">
        <v>699</v>
      </c>
      <c r="F54" s="274" t="s">
        <v>699</v>
      </c>
      <c r="G54" s="274" t="s">
        <v>699</v>
      </c>
      <c r="H54" s="274" t="s">
        <v>699</v>
      </c>
      <c r="I54" s="274" t="s">
        <v>699</v>
      </c>
      <c r="J54" s="274" t="s">
        <v>699</v>
      </c>
      <c r="K54" s="274" t="s">
        <v>699</v>
      </c>
      <c r="L54" s="274">
        <v>5741</v>
      </c>
      <c r="M54" s="274">
        <v>5741</v>
      </c>
      <c r="N54" s="274">
        <v>5741</v>
      </c>
      <c r="O54" s="274" t="s">
        <v>699</v>
      </c>
      <c r="P54" s="274" t="s">
        <v>699</v>
      </c>
      <c r="Q54" s="274" t="s">
        <v>699</v>
      </c>
      <c r="R54" s="276" t="s">
        <v>720</v>
      </c>
    </row>
    <row r="55" spans="1:18" s="274" customFormat="1" ht="9.75" customHeight="1" x14ac:dyDescent="0.15">
      <c r="A55" s="237" t="s">
        <v>513</v>
      </c>
      <c r="B55" s="274" t="s">
        <v>699</v>
      </c>
      <c r="C55" s="274" t="s">
        <v>699</v>
      </c>
      <c r="D55" s="274" t="s">
        <v>699</v>
      </c>
      <c r="E55" s="274" t="s">
        <v>699</v>
      </c>
      <c r="F55" s="274" t="s">
        <v>699</v>
      </c>
      <c r="G55" s="274" t="s">
        <v>699</v>
      </c>
      <c r="H55" s="274" t="s">
        <v>699</v>
      </c>
      <c r="I55" s="274" t="s">
        <v>699</v>
      </c>
      <c r="J55" s="274" t="s">
        <v>699</v>
      </c>
      <c r="K55" s="274" t="s">
        <v>699</v>
      </c>
      <c r="L55" s="274">
        <v>2707</v>
      </c>
      <c r="M55" s="274">
        <v>2707</v>
      </c>
      <c r="N55" s="274">
        <v>2707</v>
      </c>
      <c r="O55" s="274" t="s">
        <v>699</v>
      </c>
      <c r="P55" s="274" t="s">
        <v>699</v>
      </c>
      <c r="Q55" s="274" t="s">
        <v>699</v>
      </c>
      <c r="R55" s="276" t="s">
        <v>78</v>
      </c>
    </row>
    <row r="56" spans="1:18" s="274" customFormat="1" ht="9.75" customHeight="1" x14ac:dyDescent="0.15">
      <c r="A56" s="237" t="s">
        <v>514</v>
      </c>
      <c r="B56" s="274" t="s">
        <v>699</v>
      </c>
      <c r="C56" s="274" t="s">
        <v>699</v>
      </c>
      <c r="D56" s="274" t="s">
        <v>699</v>
      </c>
      <c r="E56" s="274" t="s">
        <v>699</v>
      </c>
      <c r="F56" s="274" t="s">
        <v>699</v>
      </c>
      <c r="G56" s="274" t="s">
        <v>699</v>
      </c>
      <c r="H56" s="274" t="s">
        <v>699</v>
      </c>
      <c r="I56" s="274" t="s">
        <v>699</v>
      </c>
      <c r="J56" s="274" t="s">
        <v>699</v>
      </c>
      <c r="K56" s="274" t="s">
        <v>699</v>
      </c>
      <c r="L56" s="274">
        <v>11500</v>
      </c>
      <c r="M56" s="274">
        <v>11500</v>
      </c>
      <c r="N56" s="274">
        <v>11500</v>
      </c>
      <c r="O56" s="274" t="s">
        <v>699</v>
      </c>
      <c r="P56" s="274" t="s">
        <v>699</v>
      </c>
      <c r="Q56" s="274" t="s">
        <v>699</v>
      </c>
      <c r="R56" s="276" t="s">
        <v>79</v>
      </c>
    </row>
    <row r="57" spans="1:18" s="274" customFormat="1" ht="9.75" customHeight="1" x14ac:dyDescent="0.15">
      <c r="A57" s="237" t="s">
        <v>515</v>
      </c>
      <c r="B57" s="274" t="s">
        <v>699</v>
      </c>
      <c r="C57" s="274" t="s">
        <v>699</v>
      </c>
      <c r="D57" s="274" t="s">
        <v>699</v>
      </c>
      <c r="E57" s="274" t="s">
        <v>699</v>
      </c>
      <c r="F57" s="274" t="s">
        <v>699</v>
      </c>
      <c r="G57" s="274" t="s">
        <v>699</v>
      </c>
      <c r="H57" s="274" t="s">
        <v>699</v>
      </c>
      <c r="I57" s="274" t="s">
        <v>699</v>
      </c>
      <c r="J57" s="274" t="s">
        <v>699</v>
      </c>
      <c r="K57" s="274" t="s">
        <v>699</v>
      </c>
      <c r="L57" s="274">
        <v>2748</v>
      </c>
      <c r="M57" s="274">
        <v>2748</v>
      </c>
      <c r="N57" s="274">
        <v>2748</v>
      </c>
      <c r="O57" s="274" t="s">
        <v>699</v>
      </c>
      <c r="P57" s="274" t="s">
        <v>699</v>
      </c>
      <c r="Q57" s="274" t="s">
        <v>699</v>
      </c>
      <c r="R57" s="276" t="s">
        <v>80</v>
      </c>
    </row>
    <row r="58" spans="1:18" s="274" customFormat="1" ht="9.75" customHeight="1" x14ac:dyDescent="0.15">
      <c r="A58" s="237" t="s">
        <v>864</v>
      </c>
      <c r="B58" s="274" t="s">
        <v>699</v>
      </c>
      <c r="C58" s="274" t="s">
        <v>699</v>
      </c>
      <c r="D58" s="274" t="s">
        <v>699</v>
      </c>
      <c r="E58" s="274" t="s">
        <v>699</v>
      </c>
      <c r="F58" s="274" t="s">
        <v>699</v>
      </c>
      <c r="G58" s="274" t="s">
        <v>699</v>
      </c>
      <c r="H58" s="274" t="s">
        <v>699</v>
      </c>
      <c r="I58" s="274" t="s">
        <v>699</v>
      </c>
      <c r="J58" s="274" t="s">
        <v>699</v>
      </c>
      <c r="K58" s="274" t="s">
        <v>699</v>
      </c>
      <c r="L58" s="274">
        <v>7836</v>
      </c>
      <c r="M58" s="274">
        <v>7836</v>
      </c>
      <c r="N58" s="274">
        <v>7836</v>
      </c>
      <c r="O58" s="274" t="s">
        <v>699</v>
      </c>
      <c r="P58" s="274" t="s">
        <v>699</v>
      </c>
      <c r="Q58" s="274" t="s">
        <v>699</v>
      </c>
      <c r="R58" s="276" t="s">
        <v>865</v>
      </c>
    </row>
    <row r="59" spans="1:18" s="274" customFormat="1" ht="9.75" customHeight="1" x14ac:dyDescent="0.15">
      <c r="A59" s="240"/>
      <c r="R59" s="276"/>
    </row>
    <row r="60" spans="1:18" s="274" customFormat="1" ht="9.75" customHeight="1" x14ac:dyDescent="0.15">
      <c r="A60" s="237" t="s">
        <v>866</v>
      </c>
      <c r="B60" s="274" t="s">
        <v>699</v>
      </c>
      <c r="C60" s="274" t="s">
        <v>699</v>
      </c>
      <c r="D60" s="274" t="s">
        <v>699</v>
      </c>
      <c r="E60" s="274" t="s">
        <v>699</v>
      </c>
      <c r="F60" s="274" t="s">
        <v>699</v>
      </c>
      <c r="G60" s="274" t="s">
        <v>699</v>
      </c>
      <c r="H60" s="274" t="s">
        <v>699</v>
      </c>
      <c r="I60" s="274" t="s">
        <v>699</v>
      </c>
      <c r="J60" s="274" t="s">
        <v>699</v>
      </c>
      <c r="K60" s="274" t="s">
        <v>699</v>
      </c>
      <c r="L60" s="274">
        <v>2217</v>
      </c>
      <c r="M60" s="274">
        <v>2217</v>
      </c>
      <c r="N60" s="274">
        <v>2217</v>
      </c>
      <c r="O60" s="274" t="s">
        <v>699</v>
      </c>
      <c r="P60" s="274" t="s">
        <v>699</v>
      </c>
      <c r="Q60" s="274" t="s">
        <v>699</v>
      </c>
      <c r="R60" s="276" t="s">
        <v>721</v>
      </c>
    </row>
    <row r="61" spans="1:18" s="274" customFormat="1" ht="9.75" customHeight="1" x14ac:dyDescent="0.15">
      <c r="A61" s="237" t="s">
        <v>516</v>
      </c>
      <c r="B61" s="274" t="s">
        <v>699</v>
      </c>
      <c r="C61" s="274" t="s">
        <v>699</v>
      </c>
      <c r="D61" s="274" t="s">
        <v>699</v>
      </c>
      <c r="E61" s="274" t="s">
        <v>699</v>
      </c>
      <c r="F61" s="274" t="s">
        <v>699</v>
      </c>
      <c r="G61" s="274" t="s">
        <v>699</v>
      </c>
      <c r="H61" s="274" t="s">
        <v>699</v>
      </c>
      <c r="I61" s="274" t="s">
        <v>699</v>
      </c>
      <c r="J61" s="274" t="s">
        <v>699</v>
      </c>
      <c r="K61" s="274" t="s">
        <v>699</v>
      </c>
      <c r="L61" s="274">
        <v>1846</v>
      </c>
      <c r="M61" s="274">
        <v>1846</v>
      </c>
      <c r="N61" s="274">
        <v>1846</v>
      </c>
      <c r="O61" s="274" t="s">
        <v>699</v>
      </c>
      <c r="P61" s="274" t="s">
        <v>699</v>
      </c>
      <c r="Q61" s="274" t="s">
        <v>699</v>
      </c>
      <c r="R61" s="276" t="s">
        <v>66</v>
      </c>
    </row>
    <row r="62" spans="1:18" s="274" customFormat="1" ht="9.75" customHeight="1" x14ac:dyDescent="0.15">
      <c r="A62" s="237" t="s">
        <v>517</v>
      </c>
      <c r="B62" s="274" t="s">
        <v>699</v>
      </c>
      <c r="C62" s="274" t="s">
        <v>699</v>
      </c>
      <c r="D62" s="274" t="s">
        <v>699</v>
      </c>
      <c r="E62" s="274" t="s">
        <v>699</v>
      </c>
      <c r="F62" s="274" t="s">
        <v>699</v>
      </c>
      <c r="G62" s="274" t="s">
        <v>699</v>
      </c>
      <c r="H62" s="274" t="s">
        <v>699</v>
      </c>
      <c r="I62" s="274" t="s">
        <v>699</v>
      </c>
      <c r="J62" s="274" t="s">
        <v>699</v>
      </c>
      <c r="K62" s="274" t="s">
        <v>699</v>
      </c>
      <c r="L62" s="274">
        <v>1678</v>
      </c>
      <c r="M62" s="274">
        <v>1678</v>
      </c>
      <c r="N62" s="274">
        <v>1678</v>
      </c>
      <c r="O62" s="274" t="s">
        <v>699</v>
      </c>
      <c r="P62" s="274" t="s">
        <v>699</v>
      </c>
      <c r="Q62" s="274" t="s">
        <v>699</v>
      </c>
      <c r="R62" s="276" t="s">
        <v>67</v>
      </c>
    </row>
    <row r="63" spans="1:18" s="274" customFormat="1" ht="9.75" customHeight="1" x14ac:dyDescent="0.15">
      <c r="A63" s="237" t="s">
        <v>518</v>
      </c>
      <c r="B63" s="274" t="s">
        <v>699</v>
      </c>
      <c r="C63" s="274" t="s">
        <v>699</v>
      </c>
      <c r="D63" s="274" t="s">
        <v>699</v>
      </c>
      <c r="E63" s="274" t="s">
        <v>699</v>
      </c>
      <c r="F63" s="274" t="s">
        <v>699</v>
      </c>
      <c r="G63" s="274" t="s">
        <v>699</v>
      </c>
      <c r="H63" s="274" t="s">
        <v>699</v>
      </c>
      <c r="I63" s="274" t="s">
        <v>699</v>
      </c>
      <c r="J63" s="274" t="s">
        <v>699</v>
      </c>
      <c r="K63" s="274" t="s">
        <v>699</v>
      </c>
      <c r="L63" s="274">
        <v>1049</v>
      </c>
      <c r="M63" s="274">
        <v>1049</v>
      </c>
      <c r="N63" s="274">
        <v>1049</v>
      </c>
      <c r="O63" s="274" t="s">
        <v>699</v>
      </c>
      <c r="P63" s="274" t="s">
        <v>699</v>
      </c>
      <c r="Q63" s="274" t="s">
        <v>699</v>
      </c>
      <c r="R63" s="276" t="s">
        <v>68</v>
      </c>
    </row>
    <row r="64" spans="1:18" s="274" customFormat="1" ht="9.75" customHeight="1" x14ac:dyDescent="0.15">
      <c r="A64" s="237" t="s">
        <v>519</v>
      </c>
      <c r="B64" s="274" t="s">
        <v>699</v>
      </c>
      <c r="C64" s="274" t="s">
        <v>699</v>
      </c>
      <c r="D64" s="274" t="s">
        <v>699</v>
      </c>
      <c r="E64" s="274" t="s">
        <v>699</v>
      </c>
      <c r="F64" s="274" t="s">
        <v>699</v>
      </c>
      <c r="G64" s="274" t="s">
        <v>699</v>
      </c>
      <c r="H64" s="274" t="s">
        <v>699</v>
      </c>
      <c r="I64" s="274" t="s">
        <v>699</v>
      </c>
      <c r="J64" s="274" t="s">
        <v>699</v>
      </c>
      <c r="K64" s="274" t="s">
        <v>699</v>
      </c>
      <c r="L64" s="274">
        <v>1448</v>
      </c>
      <c r="M64" s="274">
        <v>1448</v>
      </c>
      <c r="N64" s="274">
        <v>1448</v>
      </c>
      <c r="O64" s="274" t="s">
        <v>699</v>
      </c>
      <c r="P64" s="274" t="s">
        <v>699</v>
      </c>
      <c r="Q64" s="274" t="s">
        <v>699</v>
      </c>
      <c r="R64" s="277" t="s">
        <v>81</v>
      </c>
    </row>
    <row r="65" spans="1:18" s="274" customFormat="1" ht="9.75" customHeight="1" x14ac:dyDescent="0.15">
      <c r="A65" s="237" t="s">
        <v>520</v>
      </c>
      <c r="B65" s="274" t="s">
        <v>699</v>
      </c>
      <c r="C65" s="274" t="s">
        <v>699</v>
      </c>
      <c r="D65" s="274" t="s">
        <v>699</v>
      </c>
      <c r="E65" s="274" t="s">
        <v>699</v>
      </c>
      <c r="F65" s="274" t="s">
        <v>699</v>
      </c>
      <c r="G65" s="274" t="s">
        <v>699</v>
      </c>
      <c r="H65" s="274" t="s">
        <v>699</v>
      </c>
      <c r="I65" s="274" t="s">
        <v>699</v>
      </c>
      <c r="J65" s="274" t="s">
        <v>699</v>
      </c>
      <c r="K65" s="274" t="s">
        <v>699</v>
      </c>
      <c r="L65" s="274">
        <v>210</v>
      </c>
      <c r="M65" s="274">
        <v>210</v>
      </c>
      <c r="N65" s="274">
        <v>210</v>
      </c>
      <c r="O65" s="274" t="s">
        <v>699</v>
      </c>
      <c r="P65" s="274" t="s">
        <v>699</v>
      </c>
      <c r="Q65" s="274" t="s">
        <v>699</v>
      </c>
      <c r="R65" s="276" t="s">
        <v>82</v>
      </c>
    </row>
    <row r="66" spans="1:18" s="274" customFormat="1" ht="9.75" customHeight="1" x14ac:dyDescent="0.15">
      <c r="A66" s="237" t="s">
        <v>521</v>
      </c>
      <c r="B66" s="274" t="s">
        <v>699</v>
      </c>
      <c r="C66" s="274" t="s">
        <v>699</v>
      </c>
      <c r="D66" s="274" t="s">
        <v>699</v>
      </c>
      <c r="E66" s="274" t="s">
        <v>699</v>
      </c>
      <c r="F66" s="274" t="s">
        <v>699</v>
      </c>
      <c r="G66" s="274" t="s">
        <v>699</v>
      </c>
      <c r="H66" s="274" t="s">
        <v>699</v>
      </c>
      <c r="I66" s="274" t="s">
        <v>699</v>
      </c>
      <c r="J66" s="274" t="s">
        <v>699</v>
      </c>
      <c r="K66" s="274" t="s">
        <v>699</v>
      </c>
      <c r="L66" s="274">
        <v>2511</v>
      </c>
      <c r="M66" s="274">
        <v>2511</v>
      </c>
      <c r="N66" s="274">
        <v>2511</v>
      </c>
      <c r="O66" s="274" t="s">
        <v>699</v>
      </c>
      <c r="P66" s="274" t="s">
        <v>699</v>
      </c>
      <c r="Q66" s="274" t="s">
        <v>699</v>
      </c>
      <c r="R66" s="276" t="s">
        <v>83</v>
      </c>
    </row>
    <row r="67" spans="1:18" s="274" customFormat="1" ht="9.75" customHeight="1" x14ac:dyDescent="0.15">
      <c r="A67" s="237" t="s">
        <v>522</v>
      </c>
      <c r="B67" s="274" t="s">
        <v>699</v>
      </c>
      <c r="C67" s="274" t="s">
        <v>699</v>
      </c>
      <c r="D67" s="274" t="s">
        <v>699</v>
      </c>
      <c r="E67" s="274" t="s">
        <v>699</v>
      </c>
      <c r="F67" s="274" t="s">
        <v>699</v>
      </c>
      <c r="G67" s="274" t="s">
        <v>699</v>
      </c>
      <c r="H67" s="274" t="s">
        <v>699</v>
      </c>
      <c r="I67" s="274" t="s">
        <v>699</v>
      </c>
      <c r="J67" s="274" t="s">
        <v>699</v>
      </c>
      <c r="K67" s="274" t="s">
        <v>699</v>
      </c>
      <c r="L67" s="274">
        <v>5979</v>
      </c>
      <c r="M67" s="274">
        <v>5979</v>
      </c>
      <c r="N67" s="274">
        <v>5979</v>
      </c>
      <c r="O67" s="274" t="s">
        <v>699</v>
      </c>
      <c r="P67" s="274" t="s">
        <v>699</v>
      </c>
      <c r="Q67" s="274" t="s">
        <v>699</v>
      </c>
      <c r="R67" s="276" t="s">
        <v>84</v>
      </c>
    </row>
    <row r="68" spans="1:18" s="274" customFormat="1" ht="9.75" customHeight="1" x14ac:dyDescent="0.15">
      <c r="A68" s="237" t="s">
        <v>523</v>
      </c>
      <c r="B68" s="274" t="s">
        <v>699</v>
      </c>
      <c r="C68" s="274" t="s">
        <v>699</v>
      </c>
      <c r="D68" s="274" t="s">
        <v>699</v>
      </c>
      <c r="E68" s="274" t="s">
        <v>699</v>
      </c>
      <c r="F68" s="274" t="s">
        <v>699</v>
      </c>
      <c r="G68" s="274" t="s">
        <v>699</v>
      </c>
      <c r="H68" s="274" t="s">
        <v>699</v>
      </c>
      <c r="I68" s="274" t="s">
        <v>699</v>
      </c>
      <c r="J68" s="274" t="s">
        <v>699</v>
      </c>
      <c r="K68" s="274" t="s">
        <v>699</v>
      </c>
      <c r="L68" s="274">
        <v>3010</v>
      </c>
      <c r="M68" s="274">
        <v>3010</v>
      </c>
      <c r="N68" s="274">
        <v>3010</v>
      </c>
      <c r="O68" s="274" t="s">
        <v>699</v>
      </c>
      <c r="P68" s="274" t="s">
        <v>699</v>
      </c>
      <c r="Q68" s="274" t="s">
        <v>699</v>
      </c>
      <c r="R68" s="276" t="s">
        <v>85</v>
      </c>
    </row>
    <row r="69" spans="1:18" s="274" customFormat="1" ht="9.75" customHeight="1" x14ac:dyDescent="0.15">
      <c r="A69" s="237" t="s">
        <v>524</v>
      </c>
      <c r="B69" s="274" t="s">
        <v>699</v>
      </c>
      <c r="C69" s="274" t="s">
        <v>699</v>
      </c>
      <c r="D69" s="274" t="s">
        <v>699</v>
      </c>
      <c r="E69" s="274" t="s">
        <v>699</v>
      </c>
      <c r="F69" s="274" t="s">
        <v>699</v>
      </c>
      <c r="G69" s="274" t="s">
        <v>699</v>
      </c>
      <c r="H69" s="274" t="s">
        <v>699</v>
      </c>
      <c r="I69" s="274" t="s">
        <v>699</v>
      </c>
      <c r="J69" s="274" t="s">
        <v>699</v>
      </c>
      <c r="K69" s="274" t="s">
        <v>699</v>
      </c>
      <c r="L69" s="274" t="s">
        <v>699</v>
      </c>
      <c r="M69" s="274" t="s">
        <v>699</v>
      </c>
      <c r="N69" s="274" t="s">
        <v>699</v>
      </c>
      <c r="O69" s="274" t="s">
        <v>699</v>
      </c>
      <c r="P69" s="274" t="s">
        <v>699</v>
      </c>
      <c r="Q69" s="274" t="s">
        <v>699</v>
      </c>
      <c r="R69" s="276" t="s">
        <v>69</v>
      </c>
    </row>
    <row r="70" spans="1:18" s="274" customFormat="1" ht="9.75" customHeight="1" x14ac:dyDescent="0.15">
      <c r="A70" s="237" t="s">
        <v>525</v>
      </c>
      <c r="B70" s="274" t="s">
        <v>699</v>
      </c>
      <c r="C70" s="274" t="s">
        <v>699</v>
      </c>
      <c r="D70" s="274" t="s">
        <v>699</v>
      </c>
      <c r="E70" s="274" t="s">
        <v>699</v>
      </c>
      <c r="F70" s="274" t="s">
        <v>699</v>
      </c>
      <c r="G70" s="274" t="s">
        <v>699</v>
      </c>
      <c r="H70" s="274" t="s">
        <v>699</v>
      </c>
      <c r="I70" s="274" t="s">
        <v>699</v>
      </c>
      <c r="J70" s="274" t="s">
        <v>699</v>
      </c>
      <c r="K70" s="274" t="s">
        <v>699</v>
      </c>
      <c r="L70" s="274">
        <v>1071</v>
      </c>
      <c r="M70" s="274">
        <v>1071</v>
      </c>
      <c r="N70" s="274">
        <v>1071</v>
      </c>
      <c r="O70" s="274" t="s">
        <v>699</v>
      </c>
      <c r="P70" s="274" t="s">
        <v>699</v>
      </c>
      <c r="Q70" s="274" t="s">
        <v>699</v>
      </c>
      <c r="R70" s="276" t="s">
        <v>70</v>
      </c>
    </row>
    <row r="71" spans="1:18" s="274" customFormat="1" ht="9.75" customHeight="1" x14ac:dyDescent="0.15">
      <c r="A71" s="237" t="s">
        <v>526</v>
      </c>
      <c r="B71" s="274" t="s">
        <v>699</v>
      </c>
      <c r="C71" s="274" t="s">
        <v>699</v>
      </c>
      <c r="D71" s="274" t="s">
        <v>699</v>
      </c>
      <c r="E71" s="274" t="s">
        <v>699</v>
      </c>
      <c r="F71" s="274" t="s">
        <v>699</v>
      </c>
      <c r="G71" s="274" t="s">
        <v>699</v>
      </c>
      <c r="H71" s="274" t="s">
        <v>699</v>
      </c>
      <c r="I71" s="274" t="s">
        <v>699</v>
      </c>
      <c r="J71" s="274" t="s">
        <v>699</v>
      </c>
      <c r="K71" s="274" t="s">
        <v>699</v>
      </c>
      <c r="L71" s="274">
        <v>1677</v>
      </c>
      <c r="M71" s="274">
        <v>1677</v>
      </c>
      <c r="N71" s="274">
        <v>1677</v>
      </c>
      <c r="O71" s="274" t="s">
        <v>699</v>
      </c>
      <c r="P71" s="274" t="s">
        <v>699</v>
      </c>
      <c r="Q71" s="274" t="s">
        <v>699</v>
      </c>
      <c r="R71" s="276" t="s">
        <v>71</v>
      </c>
    </row>
    <row r="72" spans="1:18" s="274" customFormat="1" ht="9.75" customHeight="1" x14ac:dyDescent="0.15">
      <c r="A72" s="237" t="s">
        <v>867</v>
      </c>
      <c r="B72" s="274" t="s">
        <v>699</v>
      </c>
      <c r="C72" s="274" t="s">
        <v>699</v>
      </c>
      <c r="D72" s="274" t="s">
        <v>699</v>
      </c>
      <c r="E72" s="274" t="s">
        <v>699</v>
      </c>
      <c r="F72" s="274" t="s">
        <v>699</v>
      </c>
      <c r="G72" s="274" t="s">
        <v>699</v>
      </c>
      <c r="H72" s="274" t="s">
        <v>699</v>
      </c>
      <c r="I72" s="274" t="s">
        <v>699</v>
      </c>
      <c r="J72" s="274" t="s">
        <v>699</v>
      </c>
      <c r="K72" s="274" t="s">
        <v>699</v>
      </c>
      <c r="L72" s="274">
        <v>3998</v>
      </c>
      <c r="M72" s="274">
        <v>3998</v>
      </c>
      <c r="N72" s="274">
        <v>3998</v>
      </c>
      <c r="O72" s="274" t="s">
        <v>699</v>
      </c>
      <c r="P72" s="274" t="s">
        <v>699</v>
      </c>
      <c r="Q72" s="274" t="s">
        <v>699</v>
      </c>
      <c r="R72" s="276" t="s">
        <v>868</v>
      </c>
    </row>
    <row r="73" spans="1:18" s="274" customFormat="1" ht="9.75" customHeight="1" x14ac:dyDescent="0.15">
      <c r="A73" s="237" t="s">
        <v>527</v>
      </c>
      <c r="B73" s="274" t="s">
        <v>699</v>
      </c>
      <c r="C73" s="274" t="s">
        <v>699</v>
      </c>
      <c r="D73" s="274" t="s">
        <v>699</v>
      </c>
      <c r="E73" s="274" t="s">
        <v>699</v>
      </c>
      <c r="F73" s="274" t="s">
        <v>699</v>
      </c>
      <c r="G73" s="274" t="s">
        <v>699</v>
      </c>
      <c r="H73" s="274" t="s">
        <v>699</v>
      </c>
      <c r="I73" s="274" t="s">
        <v>699</v>
      </c>
      <c r="J73" s="274" t="s">
        <v>699</v>
      </c>
      <c r="K73" s="274" t="s">
        <v>699</v>
      </c>
      <c r="L73" s="274">
        <v>2307</v>
      </c>
      <c r="M73" s="274">
        <v>2307</v>
      </c>
      <c r="N73" s="274">
        <v>2307</v>
      </c>
      <c r="O73" s="274" t="s">
        <v>699</v>
      </c>
      <c r="P73" s="274" t="s">
        <v>699</v>
      </c>
      <c r="Q73" s="274" t="s">
        <v>699</v>
      </c>
      <c r="R73" s="276" t="s">
        <v>66</v>
      </c>
    </row>
    <row r="74" spans="1:18" s="274" customFormat="1" ht="9.75" customHeight="1" x14ac:dyDescent="0.15">
      <c r="A74" s="242" t="s">
        <v>528</v>
      </c>
      <c r="B74" s="278" t="s">
        <v>699</v>
      </c>
      <c r="C74" s="279" t="s">
        <v>699</v>
      </c>
      <c r="D74" s="279" t="s">
        <v>699</v>
      </c>
      <c r="E74" s="279" t="s">
        <v>699</v>
      </c>
      <c r="F74" s="279" t="s">
        <v>699</v>
      </c>
      <c r="G74" s="279" t="s">
        <v>699</v>
      </c>
      <c r="H74" s="279" t="s">
        <v>699</v>
      </c>
      <c r="I74" s="279" t="s">
        <v>699</v>
      </c>
      <c r="J74" s="279" t="s">
        <v>699</v>
      </c>
      <c r="K74" s="279" t="s">
        <v>699</v>
      </c>
      <c r="L74" s="279">
        <v>1531</v>
      </c>
      <c r="M74" s="279">
        <v>1531</v>
      </c>
      <c r="N74" s="279">
        <v>1531</v>
      </c>
      <c r="O74" s="279" t="s">
        <v>699</v>
      </c>
      <c r="P74" s="279" t="s">
        <v>699</v>
      </c>
      <c r="Q74" s="279" t="s">
        <v>699</v>
      </c>
      <c r="R74" s="280" t="s">
        <v>67</v>
      </c>
    </row>
    <row r="75" spans="1:18" ht="21.75" customHeight="1" x14ac:dyDescent="0.15">
      <c r="H75" s="22" t="s">
        <v>869</v>
      </c>
    </row>
    <row r="76" spans="1:18" s="202" customFormat="1" ht="12" customHeight="1" x14ac:dyDescent="0.15">
      <c r="A76" s="265"/>
      <c r="B76" s="284" t="s">
        <v>743</v>
      </c>
      <c r="C76" s="268"/>
      <c r="D76" s="268"/>
      <c r="E76" s="268"/>
      <c r="F76" s="268"/>
      <c r="G76" s="265"/>
      <c r="H76" s="898" t="s">
        <v>72</v>
      </c>
    </row>
    <row r="77" spans="1:18" s="26" customFormat="1" ht="13.5" customHeight="1" x14ac:dyDescent="0.15">
      <c r="A77" s="228"/>
      <c r="B77" s="285" t="s">
        <v>87</v>
      </c>
      <c r="C77" s="227"/>
      <c r="D77" s="270"/>
      <c r="E77" s="270"/>
      <c r="F77" s="270"/>
      <c r="G77" s="269"/>
      <c r="H77" s="899"/>
    </row>
    <row r="78" spans="1:18" s="26" customFormat="1" ht="33.75" customHeight="1" x14ac:dyDescent="0.15">
      <c r="A78" s="228" t="s">
        <v>150</v>
      </c>
      <c r="B78" s="209" t="s">
        <v>537</v>
      </c>
      <c r="C78" s="229" t="s">
        <v>101</v>
      </c>
      <c r="D78" s="227" t="s">
        <v>147</v>
      </c>
      <c r="E78" s="270"/>
      <c r="F78" s="270"/>
      <c r="G78" s="269"/>
      <c r="H78" s="899"/>
    </row>
    <row r="79" spans="1:18" s="26" customFormat="1" ht="22.5" customHeight="1" x14ac:dyDescent="0.15">
      <c r="A79" s="228"/>
      <c r="B79" s="209" t="s">
        <v>41</v>
      </c>
      <c r="C79" s="229" t="s">
        <v>45</v>
      </c>
      <c r="D79" s="229" t="s">
        <v>46</v>
      </c>
      <c r="E79" s="209" t="s">
        <v>148</v>
      </c>
      <c r="F79" s="209" t="s">
        <v>149</v>
      </c>
      <c r="G79" s="209" t="s">
        <v>536</v>
      </c>
      <c r="H79" s="899"/>
    </row>
    <row r="80" spans="1:18" s="26" customFormat="1" ht="13.5" customHeight="1" x14ac:dyDescent="0.15">
      <c r="A80" s="247"/>
      <c r="B80" s="213" t="str">
        <f>UPPER("ARAB-L")</f>
        <v>ARAB-L</v>
      </c>
      <c r="C80" s="213"/>
      <c r="D80" s="213"/>
      <c r="E80" s="213" t="str">
        <f>UPPER("WANDOO")</f>
        <v>WANDOO</v>
      </c>
      <c r="F80" s="213" t="str">
        <f>UPPER("STAG")</f>
        <v>STAG</v>
      </c>
      <c r="G80" s="213" t="str">
        <f>UPPER("PYRENEES")</f>
        <v>PYRENEES</v>
      </c>
      <c r="H80" s="900"/>
    </row>
    <row r="81" spans="1:8" s="274" customFormat="1" ht="9.75" customHeight="1" x14ac:dyDescent="0.15">
      <c r="A81" s="233" t="s">
        <v>855</v>
      </c>
      <c r="B81" s="271">
        <v>5334</v>
      </c>
      <c r="C81" s="272">
        <v>115500</v>
      </c>
      <c r="D81" s="272">
        <v>115500</v>
      </c>
      <c r="E81" s="272">
        <v>115500</v>
      </c>
      <c r="F81" s="272" t="s">
        <v>699</v>
      </c>
      <c r="G81" s="286" t="s">
        <v>699</v>
      </c>
      <c r="H81" s="273" t="s">
        <v>512</v>
      </c>
    </row>
    <row r="82" spans="1:8" s="274" customFormat="1" ht="9.75" customHeight="1" x14ac:dyDescent="0.15">
      <c r="A82" s="237" t="s">
        <v>628</v>
      </c>
      <c r="B82" s="274">
        <v>400</v>
      </c>
      <c r="C82" s="274">
        <v>101388</v>
      </c>
      <c r="D82" s="274">
        <v>101388</v>
      </c>
      <c r="E82" s="274">
        <v>101388</v>
      </c>
      <c r="F82" s="274" t="s">
        <v>699</v>
      </c>
      <c r="G82" s="287" t="s">
        <v>699</v>
      </c>
      <c r="H82" s="276" t="s">
        <v>629</v>
      </c>
    </row>
    <row r="83" spans="1:8" s="274" customFormat="1" ht="9.75" customHeight="1" x14ac:dyDescent="0.15">
      <c r="A83" s="237" t="s">
        <v>856</v>
      </c>
      <c r="B83" s="274" t="s">
        <v>699</v>
      </c>
      <c r="C83" s="274">
        <v>105337</v>
      </c>
      <c r="D83" s="274">
        <v>105337</v>
      </c>
      <c r="E83" s="274">
        <v>45370</v>
      </c>
      <c r="F83" s="274">
        <v>8454</v>
      </c>
      <c r="G83" s="287">
        <v>51513</v>
      </c>
      <c r="H83" s="276" t="s">
        <v>692</v>
      </c>
    </row>
    <row r="84" spans="1:8" s="274" customFormat="1" ht="9.75" customHeight="1" x14ac:dyDescent="0.15">
      <c r="A84" s="237" t="s">
        <v>857</v>
      </c>
      <c r="B84" s="274" t="s">
        <v>699</v>
      </c>
      <c r="C84" s="274" t="s">
        <v>699</v>
      </c>
      <c r="D84" s="274" t="s">
        <v>699</v>
      </c>
      <c r="E84" s="274" t="s">
        <v>699</v>
      </c>
      <c r="F84" s="274" t="s">
        <v>699</v>
      </c>
      <c r="G84" s="287" t="s">
        <v>699</v>
      </c>
      <c r="H84" s="276" t="s">
        <v>718</v>
      </c>
    </row>
    <row r="85" spans="1:8" s="274" customFormat="1" ht="9.75" customHeight="1" x14ac:dyDescent="0.15">
      <c r="A85" s="237" t="s">
        <v>858</v>
      </c>
      <c r="B85" s="274" t="s">
        <v>699</v>
      </c>
      <c r="C85" s="274" t="s">
        <v>699</v>
      </c>
      <c r="D85" s="274" t="s">
        <v>699</v>
      </c>
      <c r="E85" s="274" t="s">
        <v>699</v>
      </c>
      <c r="F85" s="274" t="s">
        <v>699</v>
      </c>
      <c r="G85" s="287" t="s">
        <v>699</v>
      </c>
      <c r="H85" s="276" t="s">
        <v>859</v>
      </c>
    </row>
    <row r="86" spans="1:8" s="274" customFormat="1" ht="9.75" customHeight="1" x14ac:dyDescent="0.15">
      <c r="A86" s="240"/>
      <c r="G86" s="287"/>
      <c r="H86" s="276"/>
    </row>
    <row r="87" spans="1:8" s="274" customFormat="1" ht="9.75" customHeight="1" x14ac:dyDescent="0.15">
      <c r="A87" s="237" t="s">
        <v>860</v>
      </c>
      <c r="B87" s="274" t="s">
        <v>699</v>
      </c>
      <c r="C87" s="274" t="s">
        <v>699</v>
      </c>
      <c r="D87" s="274" t="s">
        <v>699</v>
      </c>
      <c r="E87" s="274" t="s">
        <v>699</v>
      </c>
      <c r="F87" s="274" t="s">
        <v>699</v>
      </c>
      <c r="G87" s="287" t="s">
        <v>699</v>
      </c>
      <c r="H87" s="276" t="s">
        <v>719</v>
      </c>
    </row>
    <row r="88" spans="1:8" s="274" customFormat="1" ht="9.75" customHeight="1" x14ac:dyDescent="0.15">
      <c r="A88" s="237" t="s">
        <v>861</v>
      </c>
      <c r="B88" s="274" t="s">
        <v>699</v>
      </c>
      <c r="C88" s="274" t="s">
        <v>699</v>
      </c>
      <c r="D88" s="274" t="s">
        <v>699</v>
      </c>
      <c r="E88" s="274" t="s">
        <v>699</v>
      </c>
      <c r="F88" s="274" t="s">
        <v>699</v>
      </c>
      <c r="G88" s="287" t="s">
        <v>699</v>
      </c>
      <c r="H88" s="276" t="s">
        <v>862</v>
      </c>
    </row>
    <row r="89" spans="1:8" s="274" customFormat="1" ht="9.75" customHeight="1" x14ac:dyDescent="0.15">
      <c r="A89" s="240"/>
      <c r="G89" s="287"/>
      <c r="H89" s="276"/>
    </row>
    <row r="90" spans="1:8" s="274" customFormat="1" ht="9.75" customHeight="1" x14ac:dyDescent="0.15">
      <c r="A90" s="237" t="s">
        <v>863</v>
      </c>
      <c r="B90" s="274" t="s">
        <v>699</v>
      </c>
      <c r="C90" s="274" t="s">
        <v>699</v>
      </c>
      <c r="D90" s="274" t="s">
        <v>699</v>
      </c>
      <c r="E90" s="274" t="s">
        <v>699</v>
      </c>
      <c r="F90" s="274" t="s">
        <v>699</v>
      </c>
      <c r="G90" s="287" t="s">
        <v>699</v>
      </c>
      <c r="H90" s="276" t="s">
        <v>720</v>
      </c>
    </row>
    <row r="91" spans="1:8" s="274" customFormat="1" ht="9.75" customHeight="1" x14ac:dyDescent="0.15">
      <c r="A91" s="237" t="s">
        <v>513</v>
      </c>
      <c r="B91" s="274" t="s">
        <v>699</v>
      </c>
      <c r="C91" s="274" t="s">
        <v>699</v>
      </c>
      <c r="D91" s="274" t="s">
        <v>699</v>
      </c>
      <c r="E91" s="274" t="s">
        <v>699</v>
      </c>
      <c r="F91" s="274" t="s">
        <v>699</v>
      </c>
      <c r="G91" s="287" t="s">
        <v>699</v>
      </c>
      <c r="H91" s="276" t="s">
        <v>78</v>
      </c>
    </row>
    <row r="92" spans="1:8" s="274" customFormat="1" ht="9.75" customHeight="1" x14ac:dyDescent="0.15">
      <c r="A92" s="237" t="s">
        <v>514</v>
      </c>
      <c r="B92" s="274" t="s">
        <v>699</v>
      </c>
      <c r="C92" s="274" t="s">
        <v>699</v>
      </c>
      <c r="D92" s="274" t="s">
        <v>699</v>
      </c>
      <c r="E92" s="274" t="s">
        <v>699</v>
      </c>
      <c r="F92" s="274" t="s">
        <v>699</v>
      </c>
      <c r="G92" s="287" t="s">
        <v>699</v>
      </c>
      <c r="H92" s="276" t="s">
        <v>79</v>
      </c>
    </row>
    <row r="93" spans="1:8" s="274" customFormat="1" ht="9.75" customHeight="1" x14ac:dyDescent="0.15">
      <c r="A93" s="237" t="s">
        <v>515</v>
      </c>
      <c r="B93" s="274" t="s">
        <v>699</v>
      </c>
      <c r="C93" s="274" t="s">
        <v>699</v>
      </c>
      <c r="D93" s="274" t="s">
        <v>699</v>
      </c>
      <c r="E93" s="274" t="s">
        <v>699</v>
      </c>
      <c r="F93" s="274" t="s">
        <v>699</v>
      </c>
      <c r="G93" s="287" t="s">
        <v>699</v>
      </c>
      <c r="H93" s="276" t="s">
        <v>80</v>
      </c>
    </row>
    <row r="94" spans="1:8" s="274" customFormat="1" ht="9.75" customHeight="1" x14ac:dyDescent="0.15">
      <c r="A94" s="237" t="s">
        <v>864</v>
      </c>
      <c r="B94" s="274" t="s">
        <v>699</v>
      </c>
      <c r="C94" s="274" t="s">
        <v>699</v>
      </c>
      <c r="D94" s="274" t="s">
        <v>699</v>
      </c>
      <c r="E94" s="274" t="s">
        <v>699</v>
      </c>
      <c r="F94" s="274" t="s">
        <v>699</v>
      </c>
      <c r="G94" s="287" t="s">
        <v>699</v>
      </c>
      <c r="H94" s="276" t="s">
        <v>865</v>
      </c>
    </row>
    <row r="95" spans="1:8" s="274" customFormat="1" ht="9.75" customHeight="1" x14ac:dyDescent="0.15">
      <c r="A95" s="240"/>
      <c r="G95" s="287"/>
      <c r="H95" s="276"/>
    </row>
    <row r="96" spans="1:8" s="274" customFormat="1" ht="9.75" customHeight="1" x14ac:dyDescent="0.15">
      <c r="A96" s="237" t="s">
        <v>866</v>
      </c>
      <c r="B96" s="274" t="s">
        <v>699</v>
      </c>
      <c r="C96" s="274" t="s">
        <v>699</v>
      </c>
      <c r="D96" s="274" t="s">
        <v>699</v>
      </c>
      <c r="E96" s="274" t="s">
        <v>699</v>
      </c>
      <c r="F96" s="274" t="s">
        <v>699</v>
      </c>
      <c r="G96" s="287" t="s">
        <v>699</v>
      </c>
      <c r="H96" s="276" t="s">
        <v>721</v>
      </c>
    </row>
    <row r="97" spans="1:8" s="274" customFormat="1" ht="9.75" customHeight="1" x14ac:dyDescent="0.15">
      <c r="A97" s="237" t="s">
        <v>516</v>
      </c>
      <c r="B97" s="274" t="s">
        <v>699</v>
      </c>
      <c r="C97" s="274" t="s">
        <v>699</v>
      </c>
      <c r="D97" s="274" t="s">
        <v>699</v>
      </c>
      <c r="E97" s="274" t="s">
        <v>699</v>
      </c>
      <c r="F97" s="274" t="s">
        <v>699</v>
      </c>
      <c r="G97" s="287" t="s">
        <v>699</v>
      </c>
      <c r="H97" s="276" t="s">
        <v>66</v>
      </c>
    </row>
    <row r="98" spans="1:8" s="274" customFormat="1" ht="9.75" customHeight="1" x14ac:dyDescent="0.15">
      <c r="A98" s="237" t="s">
        <v>517</v>
      </c>
      <c r="B98" s="274" t="s">
        <v>699</v>
      </c>
      <c r="C98" s="274" t="s">
        <v>699</v>
      </c>
      <c r="D98" s="274" t="s">
        <v>699</v>
      </c>
      <c r="E98" s="274" t="s">
        <v>699</v>
      </c>
      <c r="F98" s="274" t="s">
        <v>699</v>
      </c>
      <c r="G98" s="287" t="s">
        <v>699</v>
      </c>
      <c r="H98" s="276" t="s">
        <v>67</v>
      </c>
    </row>
    <row r="99" spans="1:8" s="274" customFormat="1" ht="9.75" customHeight="1" x14ac:dyDescent="0.15">
      <c r="A99" s="237" t="s">
        <v>518</v>
      </c>
      <c r="B99" s="274" t="s">
        <v>699</v>
      </c>
      <c r="C99" s="274" t="s">
        <v>699</v>
      </c>
      <c r="D99" s="274" t="s">
        <v>699</v>
      </c>
      <c r="E99" s="274" t="s">
        <v>699</v>
      </c>
      <c r="F99" s="274" t="s">
        <v>699</v>
      </c>
      <c r="G99" s="287" t="s">
        <v>699</v>
      </c>
      <c r="H99" s="276" t="s">
        <v>68</v>
      </c>
    </row>
    <row r="100" spans="1:8" s="274" customFormat="1" ht="9.75" customHeight="1" x14ac:dyDescent="0.15">
      <c r="A100" s="237" t="s">
        <v>519</v>
      </c>
      <c r="B100" s="274" t="s">
        <v>699</v>
      </c>
      <c r="C100" s="274" t="s">
        <v>699</v>
      </c>
      <c r="D100" s="274" t="s">
        <v>699</v>
      </c>
      <c r="E100" s="274" t="s">
        <v>699</v>
      </c>
      <c r="F100" s="274" t="s">
        <v>699</v>
      </c>
      <c r="G100" s="287" t="s">
        <v>699</v>
      </c>
      <c r="H100" s="277" t="s">
        <v>81</v>
      </c>
    </row>
    <row r="101" spans="1:8" s="274" customFormat="1" ht="9.75" customHeight="1" x14ac:dyDescent="0.15">
      <c r="A101" s="237" t="s">
        <v>520</v>
      </c>
      <c r="B101" s="274" t="s">
        <v>699</v>
      </c>
      <c r="C101" s="274" t="s">
        <v>699</v>
      </c>
      <c r="D101" s="274" t="s">
        <v>699</v>
      </c>
      <c r="E101" s="274" t="s">
        <v>699</v>
      </c>
      <c r="F101" s="274" t="s">
        <v>699</v>
      </c>
      <c r="G101" s="287" t="s">
        <v>699</v>
      </c>
      <c r="H101" s="276" t="s">
        <v>82</v>
      </c>
    </row>
    <row r="102" spans="1:8" s="274" customFormat="1" ht="9.75" customHeight="1" x14ac:dyDescent="0.15">
      <c r="A102" s="237" t="s">
        <v>521</v>
      </c>
      <c r="B102" s="274" t="s">
        <v>699</v>
      </c>
      <c r="C102" s="274" t="s">
        <v>699</v>
      </c>
      <c r="D102" s="274" t="s">
        <v>699</v>
      </c>
      <c r="E102" s="274" t="s">
        <v>699</v>
      </c>
      <c r="F102" s="274" t="s">
        <v>699</v>
      </c>
      <c r="G102" s="287" t="s">
        <v>699</v>
      </c>
      <c r="H102" s="276" t="s">
        <v>83</v>
      </c>
    </row>
    <row r="103" spans="1:8" s="274" customFormat="1" ht="9.75" customHeight="1" x14ac:dyDescent="0.15">
      <c r="A103" s="237" t="s">
        <v>522</v>
      </c>
      <c r="B103" s="274" t="s">
        <v>699</v>
      </c>
      <c r="C103" s="274" t="s">
        <v>699</v>
      </c>
      <c r="D103" s="274" t="s">
        <v>699</v>
      </c>
      <c r="E103" s="274" t="s">
        <v>699</v>
      </c>
      <c r="F103" s="274" t="s">
        <v>699</v>
      </c>
      <c r="G103" s="287" t="s">
        <v>699</v>
      </c>
      <c r="H103" s="276" t="s">
        <v>84</v>
      </c>
    </row>
    <row r="104" spans="1:8" s="274" customFormat="1" ht="9.75" customHeight="1" x14ac:dyDescent="0.15">
      <c r="A104" s="237" t="s">
        <v>523</v>
      </c>
      <c r="B104" s="274" t="s">
        <v>699</v>
      </c>
      <c r="C104" s="274" t="s">
        <v>699</v>
      </c>
      <c r="D104" s="274" t="s">
        <v>699</v>
      </c>
      <c r="E104" s="274" t="s">
        <v>699</v>
      </c>
      <c r="F104" s="274" t="s">
        <v>699</v>
      </c>
      <c r="G104" s="287" t="s">
        <v>699</v>
      </c>
      <c r="H104" s="276" t="s">
        <v>85</v>
      </c>
    </row>
    <row r="105" spans="1:8" s="274" customFormat="1" ht="9.75" customHeight="1" x14ac:dyDescent="0.15">
      <c r="A105" s="237" t="s">
        <v>524</v>
      </c>
      <c r="B105" s="274" t="s">
        <v>699</v>
      </c>
      <c r="C105" s="274" t="s">
        <v>699</v>
      </c>
      <c r="D105" s="274" t="s">
        <v>699</v>
      </c>
      <c r="E105" s="274" t="s">
        <v>699</v>
      </c>
      <c r="F105" s="274" t="s">
        <v>699</v>
      </c>
      <c r="G105" s="287" t="s">
        <v>699</v>
      </c>
      <c r="H105" s="276" t="s">
        <v>69</v>
      </c>
    </row>
    <row r="106" spans="1:8" s="274" customFormat="1" ht="9.75" customHeight="1" x14ac:dyDescent="0.15">
      <c r="A106" s="237" t="s">
        <v>525</v>
      </c>
      <c r="B106" s="274" t="s">
        <v>699</v>
      </c>
      <c r="C106" s="274" t="s">
        <v>699</v>
      </c>
      <c r="D106" s="274" t="s">
        <v>699</v>
      </c>
      <c r="E106" s="274" t="s">
        <v>699</v>
      </c>
      <c r="F106" s="274" t="s">
        <v>699</v>
      </c>
      <c r="G106" s="287" t="s">
        <v>699</v>
      </c>
      <c r="H106" s="276" t="s">
        <v>70</v>
      </c>
    </row>
    <row r="107" spans="1:8" s="274" customFormat="1" ht="9.75" customHeight="1" x14ac:dyDescent="0.15">
      <c r="A107" s="237" t="s">
        <v>526</v>
      </c>
      <c r="B107" s="274" t="s">
        <v>699</v>
      </c>
      <c r="C107" s="274" t="s">
        <v>699</v>
      </c>
      <c r="D107" s="274" t="s">
        <v>699</v>
      </c>
      <c r="E107" s="274" t="s">
        <v>699</v>
      </c>
      <c r="F107" s="274" t="s">
        <v>699</v>
      </c>
      <c r="G107" s="287" t="s">
        <v>699</v>
      </c>
      <c r="H107" s="276" t="s">
        <v>71</v>
      </c>
    </row>
    <row r="108" spans="1:8" s="274" customFormat="1" ht="9.75" customHeight="1" x14ac:dyDescent="0.15">
      <c r="A108" s="237" t="s">
        <v>867</v>
      </c>
      <c r="B108" s="274" t="s">
        <v>699</v>
      </c>
      <c r="C108" s="274" t="s">
        <v>699</v>
      </c>
      <c r="D108" s="274" t="s">
        <v>699</v>
      </c>
      <c r="E108" s="274" t="s">
        <v>699</v>
      </c>
      <c r="F108" s="274" t="s">
        <v>699</v>
      </c>
      <c r="G108" s="287" t="s">
        <v>699</v>
      </c>
      <c r="H108" s="276" t="s">
        <v>868</v>
      </c>
    </row>
    <row r="109" spans="1:8" s="274" customFormat="1" ht="9.75" customHeight="1" x14ac:dyDescent="0.15">
      <c r="A109" s="237" t="s">
        <v>527</v>
      </c>
      <c r="B109" s="274" t="s">
        <v>699</v>
      </c>
      <c r="C109" s="274" t="s">
        <v>699</v>
      </c>
      <c r="D109" s="274" t="s">
        <v>699</v>
      </c>
      <c r="E109" s="274" t="s">
        <v>699</v>
      </c>
      <c r="F109" s="274" t="s">
        <v>699</v>
      </c>
      <c r="G109" s="287" t="s">
        <v>699</v>
      </c>
      <c r="H109" s="276" t="s">
        <v>66</v>
      </c>
    </row>
    <row r="110" spans="1:8" s="274" customFormat="1" ht="9.75" customHeight="1" x14ac:dyDescent="0.15">
      <c r="A110" s="242" t="s">
        <v>528</v>
      </c>
      <c r="B110" s="278" t="s">
        <v>699</v>
      </c>
      <c r="C110" s="279" t="s">
        <v>699</v>
      </c>
      <c r="D110" s="279" t="s">
        <v>699</v>
      </c>
      <c r="E110" s="279" t="s">
        <v>699</v>
      </c>
      <c r="F110" s="279" t="s">
        <v>699</v>
      </c>
      <c r="G110" s="288" t="s">
        <v>699</v>
      </c>
      <c r="H110" s="280" t="s">
        <v>67</v>
      </c>
    </row>
    <row r="111" spans="1:8" ht="21.75" customHeight="1" x14ac:dyDescent="0.15"/>
  </sheetData>
  <mergeCells count="3">
    <mergeCell ref="R4:R8"/>
    <mergeCell ref="R40:R44"/>
    <mergeCell ref="H76:H80"/>
  </mergeCells>
  <phoneticPr fontId="34"/>
  <pageMargins left="0.59055118110236227" right="0.59055118110236227" top="0.59055118110236227" bottom="0.59055118110236227" header="0.31496062992125984" footer="0.11811023622047245"/>
  <pageSetup paperSize="9" scale="90" pageOrder="overThenDown" orientation="portrait" r:id="rId1"/>
  <headerFooter alignWithMargins="0"/>
  <rowBreaks count="1" manualBreakCount="1">
    <brk id="74" max="17" man="1"/>
  </rowBreaks>
  <colBreaks count="1" manualBreakCount="1">
    <brk id="9" min="1" max="109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W123"/>
  <sheetViews>
    <sheetView view="pageBreakPreview" zoomScaleNormal="100" zoomScaleSheetLayoutView="100" workbookViewId="0">
      <pane xSplit="4" ySplit="9" topLeftCell="E10" activePane="bottomRight" state="frozen"/>
      <selection pane="topRight" activeCell="E1" sqref="E1"/>
      <selection pane="bottomLeft" activeCell="A10" sqref="A10"/>
      <selection pane="bottomRight"/>
    </sheetView>
  </sheetViews>
  <sheetFormatPr defaultColWidth="8.125" defaultRowHeight="13.5" x14ac:dyDescent="0.15"/>
  <cols>
    <col min="1" max="1" width="3" style="289" customWidth="1"/>
    <col min="2" max="2" width="2.875" style="289" customWidth="1"/>
    <col min="3" max="3" width="5.5" style="289" customWidth="1"/>
    <col min="4" max="4" width="0.75" style="289" customWidth="1"/>
    <col min="5" max="11" width="9.625" style="289" customWidth="1"/>
    <col min="12" max="16" width="7.75" style="289" customWidth="1"/>
    <col min="17" max="17" width="9.625" style="289" customWidth="1"/>
    <col min="18" max="20" width="7.75" style="289" customWidth="1"/>
    <col min="21" max="21" width="7.5" style="289" customWidth="1"/>
    <col min="22" max="22" width="2.375" style="289" customWidth="1"/>
    <col min="23" max="23" width="3" style="289" customWidth="1"/>
    <col min="24" max="16384" width="8.125" style="289"/>
  </cols>
  <sheetData>
    <row r="1" spans="1:22" ht="12.75" customHeight="1" x14ac:dyDescent="0.15"/>
    <row r="2" spans="1:22" s="293" customFormat="1" ht="12.75" customHeight="1" x14ac:dyDescent="0.15">
      <c r="A2" s="262" t="s">
        <v>176</v>
      </c>
      <c r="B2" s="262"/>
      <c r="C2" s="262"/>
      <c r="D2" s="262"/>
      <c r="E2" s="262"/>
      <c r="F2" s="290"/>
      <c r="G2" s="291"/>
      <c r="H2" s="291"/>
      <c r="I2" s="292"/>
      <c r="J2" s="292"/>
      <c r="K2" s="292"/>
      <c r="L2" s="292"/>
      <c r="M2" s="292"/>
      <c r="N2" s="292"/>
      <c r="O2" s="292"/>
      <c r="P2" s="292"/>
      <c r="Q2" s="292"/>
    </row>
    <row r="3" spans="1:22" s="293" customFormat="1" ht="12.75" customHeight="1" x14ac:dyDescent="0.15">
      <c r="A3" s="294" t="s">
        <v>175</v>
      </c>
      <c r="B3" s="295"/>
      <c r="C3" s="296"/>
      <c r="D3" s="296"/>
      <c r="E3" s="296"/>
      <c r="F3" s="290"/>
      <c r="G3" s="291"/>
      <c r="H3" s="291"/>
      <c r="I3" s="292"/>
      <c r="J3" s="292"/>
      <c r="K3" s="23" t="s">
        <v>86</v>
      </c>
      <c r="L3" s="292"/>
      <c r="M3" s="292"/>
      <c r="N3" s="292"/>
      <c r="O3" s="292"/>
      <c r="P3" s="297" t="s">
        <v>869</v>
      </c>
      <c r="Q3" s="297"/>
      <c r="R3" s="298"/>
    </row>
    <row r="4" spans="1:22" s="202" customFormat="1" ht="10.5" customHeight="1" x14ac:dyDescent="0.15">
      <c r="A4" s="904" t="s">
        <v>468</v>
      </c>
      <c r="B4" s="904"/>
      <c r="C4" s="904"/>
      <c r="D4" s="905"/>
      <c r="E4" s="299"/>
      <c r="F4" s="910"/>
      <c r="G4" s="910"/>
      <c r="H4" s="910"/>
      <c r="I4" s="910"/>
      <c r="J4" s="910"/>
      <c r="K4" s="910"/>
      <c r="L4" s="910"/>
      <c r="M4" s="910"/>
      <c r="N4" s="910"/>
      <c r="O4" s="910"/>
      <c r="P4" s="911"/>
      <c r="Q4" s="898" t="s">
        <v>487</v>
      </c>
      <c r="R4" s="201"/>
      <c r="S4" s="293"/>
      <c r="T4" s="293"/>
      <c r="U4" s="293"/>
      <c r="V4" s="293"/>
    </row>
    <row r="5" spans="1:22" s="202" customFormat="1" ht="11.45" customHeight="1" x14ac:dyDescent="0.15">
      <c r="A5" s="906"/>
      <c r="B5" s="906"/>
      <c r="C5" s="906"/>
      <c r="D5" s="907"/>
      <c r="E5" s="231" t="s">
        <v>172</v>
      </c>
      <c r="F5" s="301"/>
      <c r="G5" s="301"/>
      <c r="H5" s="214" t="s">
        <v>171</v>
      </c>
      <c r="I5" s="208"/>
      <c r="J5" s="302"/>
      <c r="K5" s="214" t="s">
        <v>170</v>
      </c>
      <c r="L5" s="208"/>
      <c r="M5" s="215"/>
      <c r="N5" s="214" t="s">
        <v>169</v>
      </c>
      <c r="O5" s="303"/>
      <c r="P5" s="304"/>
      <c r="Q5" s="903"/>
      <c r="R5" s="201"/>
      <c r="S5" s="293"/>
      <c r="T5" s="293"/>
      <c r="U5" s="293"/>
      <c r="V5" s="293"/>
    </row>
    <row r="6" spans="1:22" s="202" customFormat="1" ht="11.45" customHeight="1" x14ac:dyDescent="0.15">
      <c r="A6" s="906"/>
      <c r="B6" s="906"/>
      <c r="C6" s="906"/>
      <c r="D6" s="907"/>
      <c r="E6" s="299"/>
      <c r="F6" s="305"/>
      <c r="G6" s="305"/>
      <c r="H6" s="231" t="s">
        <v>166</v>
      </c>
      <c r="I6" s="306"/>
      <c r="J6" s="307"/>
      <c r="K6" s="231" t="s">
        <v>167</v>
      </c>
      <c r="L6" s="308"/>
      <c r="M6" s="216"/>
      <c r="N6" s="231" t="s">
        <v>166</v>
      </c>
      <c r="O6" s="309"/>
      <c r="P6" s="300"/>
      <c r="Q6" s="903"/>
      <c r="R6" s="201"/>
      <c r="S6" s="293"/>
      <c r="T6" s="293"/>
      <c r="U6" s="293"/>
      <c r="V6" s="293"/>
    </row>
    <row r="7" spans="1:22" s="202" customFormat="1" ht="11.45" customHeight="1" x14ac:dyDescent="0.15">
      <c r="A7" s="906"/>
      <c r="B7" s="906"/>
      <c r="C7" s="906"/>
      <c r="D7" s="907"/>
      <c r="E7" s="231" t="s">
        <v>383</v>
      </c>
      <c r="F7" s="310" t="s">
        <v>538</v>
      </c>
      <c r="G7" s="310" t="s">
        <v>539</v>
      </c>
      <c r="H7" s="310" t="s">
        <v>174</v>
      </c>
      <c r="I7" s="201" t="s">
        <v>538</v>
      </c>
      <c r="J7" s="311" t="s">
        <v>539</v>
      </c>
      <c r="K7" s="901" t="s">
        <v>165</v>
      </c>
      <c r="L7" s="311" t="s">
        <v>538</v>
      </c>
      <c r="M7" s="311" t="s">
        <v>539</v>
      </c>
      <c r="N7" s="901" t="s">
        <v>882</v>
      </c>
      <c r="O7" s="214" t="s">
        <v>538</v>
      </c>
      <c r="P7" s="311" t="s">
        <v>539</v>
      </c>
      <c r="Q7" s="903"/>
      <c r="R7" s="201"/>
      <c r="S7" s="293"/>
      <c r="T7" s="293"/>
      <c r="U7" s="293"/>
      <c r="V7" s="293"/>
    </row>
    <row r="8" spans="1:22" s="202" customFormat="1" ht="11.45" customHeight="1" x14ac:dyDescent="0.15">
      <c r="A8" s="906"/>
      <c r="B8" s="906"/>
      <c r="C8" s="906"/>
      <c r="D8" s="907"/>
      <c r="E8" s="901"/>
      <c r="F8" s="901" t="s">
        <v>540</v>
      </c>
      <c r="G8" s="901" t="s">
        <v>541</v>
      </c>
      <c r="H8" s="211" t="s">
        <v>48</v>
      </c>
      <c r="I8" s="901" t="s">
        <v>540</v>
      </c>
      <c r="J8" s="901" t="s">
        <v>541</v>
      </c>
      <c r="K8" s="901"/>
      <c r="L8" s="901" t="s">
        <v>540</v>
      </c>
      <c r="M8" s="901" t="s">
        <v>541</v>
      </c>
      <c r="N8" s="901"/>
      <c r="O8" s="901" t="s">
        <v>540</v>
      </c>
      <c r="P8" s="901" t="s">
        <v>541</v>
      </c>
      <c r="Q8" s="903"/>
      <c r="R8" s="201"/>
      <c r="S8" s="293"/>
      <c r="T8" s="293"/>
      <c r="U8" s="293"/>
      <c r="V8" s="293"/>
    </row>
    <row r="9" spans="1:22" s="202" customFormat="1" ht="11.45" customHeight="1" x14ac:dyDescent="0.15">
      <c r="A9" s="908"/>
      <c r="B9" s="908"/>
      <c r="C9" s="908"/>
      <c r="D9" s="909"/>
      <c r="E9" s="912"/>
      <c r="F9" s="902"/>
      <c r="G9" s="902"/>
      <c r="H9" s="213"/>
      <c r="I9" s="902"/>
      <c r="J9" s="902"/>
      <c r="K9" s="213" t="s">
        <v>383</v>
      </c>
      <c r="L9" s="902"/>
      <c r="M9" s="902"/>
      <c r="N9" s="232" t="s">
        <v>383</v>
      </c>
      <c r="O9" s="902"/>
      <c r="P9" s="902"/>
      <c r="Q9" s="212"/>
      <c r="S9" s="293"/>
      <c r="T9" s="293"/>
      <c r="U9" s="293"/>
      <c r="V9" s="293"/>
    </row>
    <row r="10" spans="1:22" s="319" customFormat="1" ht="9.75" customHeight="1" x14ac:dyDescent="0.15">
      <c r="A10" s="312" t="s">
        <v>633</v>
      </c>
      <c r="B10" s="313" t="s">
        <v>883</v>
      </c>
      <c r="C10" s="298"/>
      <c r="D10" s="314"/>
      <c r="E10" s="315">
        <v>144648208</v>
      </c>
      <c r="F10" s="316">
        <v>144149620</v>
      </c>
      <c r="G10" s="316">
        <v>498588</v>
      </c>
      <c r="H10" s="316">
        <v>144402535</v>
      </c>
      <c r="I10" s="316">
        <v>143903947</v>
      </c>
      <c r="J10" s="316">
        <v>498588</v>
      </c>
      <c r="K10" s="316">
        <v>245673</v>
      </c>
      <c r="L10" s="316">
        <v>245673</v>
      </c>
      <c r="M10" s="316" t="s">
        <v>699</v>
      </c>
      <c r="N10" s="316" t="s">
        <v>699</v>
      </c>
      <c r="O10" s="316" t="s">
        <v>699</v>
      </c>
      <c r="P10" s="316" t="s">
        <v>699</v>
      </c>
      <c r="Q10" s="317" t="s">
        <v>744</v>
      </c>
      <c r="R10" s="318"/>
      <c r="S10" s="293"/>
      <c r="T10" s="293"/>
      <c r="U10" s="293"/>
      <c r="V10" s="293"/>
    </row>
    <row r="11" spans="1:22" s="319" customFormat="1" ht="9.75" customHeight="1" x14ac:dyDescent="0.15">
      <c r="A11" s="318" t="s">
        <v>209</v>
      </c>
      <c r="B11" s="201">
        <v>4</v>
      </c>
      <c r="C11" s="298"/>
      <c r="D11" s="314"/>
      <c r="E11" s="315">
        <v>156575830</v>
      </c>
      <c r="F11" s="316">
        <v>156179142</v>
      </c>
      <c r="G11" s="316">
        <v>396688</v>
      </c>
      <c r="H11" s="316">
        <v>156351040</v>
      </c>
      <c r="I11" s="316">
        <v>155954352</v>
      </c>
      <c r="J11" s="316">
        <v>396688</v>
      </c>
      <c r="K11" s="316">
        <v>224790</v>
      </c>
      <c r="L11" s="316">
        <v>224790</v>
      </c>
      <c r="M11" s="316" t="s">
        <v>699</v>
      </c>
      <c r="N11" s="316" t="s">
        <v>699</v>
      </c>
      <c r="O11" s="316" t="s">
        <v>699</v>
      </c>
      <c r="P11" s="316" t="s">
        <v>699</v>
      </c>
      <c r="Q11" s="317" t="s">
        <v>745</v>
      </c>
      <c r="R11" s="318"/>
      <c r="S11" s="293"/>
      <c r="T11" s="293"/>
      <c r="U11" s="293"/>
      <c r="V11" s="293"/>
    </row>
    <row r="12" spans="1:22" s="319" customFormat="1" ht="9.75" customHeight="1" x14ac:dyDescent="0.15">
      <c r="A12" s="318" t="s">
        <v>209</v>
      </c>
      <c r="B12" s="201">
        <v>5</v>
      </c>
      <c r="C12" s="298"/>
      <c r="D12" s="314"/>
      <c r="E12" s="315">
        <v>147886058</v>
      </c>
      <c r="F12" s="316">
        <v>147499114</v>
      </c>
      <c r="G12" s="316">
        <v>386944</v>
      </c>
      <c r="H12" s="316">
        <v>147663243</v>
      </c>
      <c r="I12" s="316">
        <v>147276299</v>
      </c>
      <c r="J12" s="316">
        <v>386944</v>
      </c>
      <c r="K12" s="316">
        <v>222815</v>
      </c>
      <c r="L12" s="316">
        <v>222815</v>
      </c>
      <c r="M12" s="316" t="s">
        <v>699</v>
      </c>
      <c r="N12" s="316" t="s">
        <v>699</v>
      </c>
      <c r="O12" s="316" t="s">
        <v>699</v>
      </c>
      <c r="P12" s="316" t="s">
        <v>699</v>
      </c>
      <c r="Q12" s="317" t="s">
        <v>704</v>
      </c>
      <c r="R12" s="318"/>
      <c r="S12" s="293"/>
      <c r="T12" s="293"/>
      <c r="U12" s="293"/>
      <c r="V12" s="293"/>
    </row>
    <row r="13" spans="1:22" s="319" customFormat="1" ht="9.75" customHeight="1" x14ac:dyDescent="0.15">
      <c r="A13" s="318" t="s">
        <v>209</v>
      </c>
      <c r="B13" s="201">
        <v>6</v>
      </c>
      <c r="C13" s="298"/>
      <c r="D13" s="314"/>
      <c r="E13" s="315">
        <v>137085987</v>
      </c>
      <c r="F13" s="316">
        <v>136750815</v>
      </c>
      <c r="G13" s="316">
        <v>335172</v>
      </c>
      <c r="H13" s="316">
        <v>136893962</v>
      </c>
      <c r="I13" s="316">
        <v>136558790</v>
      </c>
      <c r="J13" s="316">
        <v>335172</v>
      </c>
      <c r="K13" s="316">
        <v>192025</v>
      </c>
      <c r="L13" s="316">
        <v>192025</v>
      </c>
      <c r="M13" s="316" t="s">
        <v>699</v>
      </c>
      <c r="N13" s="316" t="s">
        <v>699</v>
      </c>
      <c r="O13" s="316" t="s">
        <v>699</v>
      </c>
      <c r="P13" s="316" t="s">
        <v>699</v>
      </c>
      <c r="Q13" s="317" t="s">
        <v>746</v>
      </c>
      <c r="R13" s="318"/>
      <c r="S13" s="293"/>
      <c r="T13" s="293"/>
      <c r="U13" s="293"/>
      <c r="V13" s="293"/>
    </row>
    <row r="14" spans="1:22" s="319" customFormat="1" ht="9.75" customHeight="1" x14ac:dyDescent="0.15">
      <c r="A14" s="318" t="s">
        <v>209</v>
      </c>
      <c r="B14" s="201">
        <v>7</v>
      </c>
      <c r="C14" s="298"/>
      <c r="D14" s="314"/>
      <c r="E14" s="315">
        <v>137575798</v>
      </c>
      <c r="F14" s="316">
        <v>137227299</v>
      </c>
      <c r="G14" s="316">
        <v>348499</v>
      </c>
      <c r="H14" s="316">
        <v>137372546</v>
      </c>
      <c r="I14" s="316">
        <v>137024047</v>
      </c>
      <c r="J14" s="316">
        <v>348499</v>
      </c>
      <c r="K14" s="316">
        <v>203252</v>
      </c>
      <c r="L14" s="316">
        <v>203252</v>
      </c>
      <c r="M14" s="316" t="s">
        <v>699</v>
      </c>
      <c r="N14" s="316" t="s">
        <v>699</v>
      </c>
      <c r="O14" s="316" t="s">
        <v>699</v>
      </c>
      <c r="P14" s="316" t="s">
        <v>699</v>
      </c>
      <c r="Q14" s="317" t="s">
        <v>884</v>
      </c>
      <c r="R14" s="318"/>
      <c r="S14" s="293"/>
      <c r="T14" s="293"/>
      <c r="U14" s="293"/>
      <c r="V14" s="293"/>
    </row>
    <row r="15" spans="1:22" s="319" customFormat="1" ht="9.75" customHeight="1" x14ac:dyDescent="0.15">
      <c r="A15" s="318"/>
      <c r="B15" s="318"/>
      <c r="C15" s="202"/>
      <c r="D15" s="320"/>
      <c r="E15" s="315"/>
      <c r="F15" s="316"/>
      <c r="G15" s="316"/>
      <c r="H15" s="316"/>
      <c r="I15" s="316"/>
      <c r="J15" s="316"/>
      <c r="K15" s="316"/>
      <c r="L15" s="316"/>
      <c r="M15" s="316"/>
      <c r="N15" s="316"/>
      <c r="O15" s="316"/>
      <c r="P15" s="316"/>
      <c r="Q15" s="321"/>
      <c r="R15" s="313"/>
      <c r="S15" s="293"/>
      <c r="T15" s="293"/>
      <c r="U15" s="293"/>
      <c r="V15" s="293"/>
    </row>
    <row r="16" spans="1:22" s="319" customFormat="1" ht="9.75" customHeight="1" x14ac:dyDescent="0.15">
      <c r="A16" s="313" t="s">
        <v>633</v>
      </c>
      <c r="B16" s="313" t="s">
        <v>885</v>
      </c>
      <c r="C16" s="322"/>
      <c r="D16" s="323"/>
      <c r="E16" s="315">
        <v>135095395</v>
      </c>
      <c r="F16" s="316">
        <v>134768669</v>
      </c>
      <c r="G16" s="316">
        <v>326726</v>
      </c>
      <c r="H16" s="316">
        <v>134903125</v>
      </c>
      <c r="I16" s="316">
        <v>134576399</v>
      </c>
      <c r="J16" s="316">
        <v>326726</v>
      </c>
      <c r="K16" s="316">
        <v>192270</v>
      </c>
      <c r="L16" s="316">
        <v>192270</v>
      </c>
      <c r="M16" s="316" t="s">
        <v>699</v>
      </c>
      <c r="N16" s="37" t="s">
        <v>699</v>
      </c>
      <c r="O16" s="316" t="s">
        <v>699</v>
      </c>
      <c r="P16" s="37" t="s">
        <v>699</v>
      </c>
      <c r="Q16" s="324" t="s">
        <v>747</v>
      </c>
      <c r="R16" s="318"/>
      <c r="S16" s="293"/>
      <c r="T16" s="293"/>
      <c r="U16" s="293"/>
      <c r="V16" s="293"/>
    </row>
    <row r="17" spans="1:22" s="319" customFormat="1" ht="9.75" customHeight="1" x14ac:dyDescent="0.15">
      <c r="A17" s="318" t="s">
        <v>209</v>
      </c>
      <c r="B17" s="201">
        <v>7</v>
      </c>
      <c r="C17" s="322"/>
      <c r="D17" s="323"/>
      <c r="E17" s="315">
        <v>139273568</v>
      </c>
      <c r="F17" s="316">
        <v>138934485</v>
      </c>
      <c r="G17" s="316">
        <v>339083</v>
      </c>
      <c r="H17" s="316">
        <v>139080858</v>
      </c>
      <c r="I17" s="316">
        <v>138741775</v>
      </c>
      <c r="J17" s="316">
        <v>339083</v>
      </c>
      <c r="K17" s="316">
        <v>192710</v>
      </c>
      <c r="L17" s="316">
        <v>192710</v>
      </c>
      <c r="M17" s="316" t="s">
        <v>699</v>
      </c>
      <c r="N17" s="37" t="s">
        <v>699</v>
      </c>
      <c r="O17" s="316" t="s">
        <v>699</v>
      </c>
      <c r="P17" s="37" t="s">
        <v>699</v>
      </c>
      <c r="Q17" s="324" t="s">
        <v>886</v>
      </c>
      <c r="R17" s="318"/>
      <c r="S17" s="293"/>
      <c r="T17" s="293"/>
      <c r="U17" s="293"/>
      <c r="V17" s="293"/>
    </row>
    <row r="18" spans="1:22" s="319" customFormat="1" ht="9.75" customHeight="1" x14ac:dyDescent="0.15">
      <c r="A18" s="318"/>
      <c r="B18" s="318"/>
      <c r="C18" s="202"/>
      <c r="D18" s="320"/>
      <c r="E18" s="315"/>
      <c r="F18" s="316"/>
      <c r="G18" s="316"/>
      <c r="H18" s="316"/>
      <c r="I18" s="316"/>
      <c r="J18" s="316"/>
      <c r="K18" s="316"/>
      <c r="L18" s="316"/>
      <c r="M18" s="316"/>
      <c r="N18" s="316"/>
      <c r="O18" s="325"/>
      <c r="P18" s="316"/>
      <c r="Q18" s="321"/>
      <c r="R18" s="313"/>
      <c r="S18" s="325"/>
      <c r="T18" s="293"/>
      <c r="U18" s="293"/>
      <c r="V18" s="293"/>
    </row>
    <row r="19" spans="1:22" s="319" customFormat="1" ht="9.75" customHeight="1" x14ac:dyDescent="0.15">
      <c r="A19" s="313" t="s">
        <v>633</v>
      </c>
      <c r="B19" s="313" t="s">
        <v>887</v>
      </c>
      <c r="C19" s="313" t="s">
        <v>888</v>
      </c>
      <c r="D19" s="323"/>
      <c r="E19" s="315">
        <v>34590217</v>
      </c>
      <c r="F19" s="316">
        <v>34502198</v>
      </c>
      <c r="G19" s="316">
        <v>88019</v>
      </c>
      <c r="H19" s="316">
        <v>34532295</v>
      </c>
      <c r="I19" s="316">
        <v>34444276</v>
      </c>
      <c r="J19" s="316">
        <v>88019</v>
      </c>
      <c r="K19" s="316">
        <v>57922</v>
      </c>
      <c r="L19" s="316">
        <v>57922</v>
      </c>
      <c r="M19" s="316" t="s">
        <v>699</v>
      </c>
      <c r="N19" s="316" t="s">
        <v>699</v>
      </c>
      <c r="O19" s="316" t="s">
        <v>699</v>
      </c>
      <c r="P19" s="316" t="s">
        <v>699</v>
      </c>
      <c r="Q19" s="326" t="s">
        <v>751</v>
      </c>
      <c r="R19" s="318"/>
      <c r="S19" s="325"/>
      <c r="T19" s="293"/>
      <c r="U19" s="293"/>
      <c r="V19" s="293"/>
    </row>
    <row r="20" spans="1:22" s="319" customFormat="1" ht="9.75" customHeight="1" x14ac:dyDescent="0.15">
      <c r="A20" s="318" t="s">
        <v>209</v>
      </c>
      <c r="B20" s="318" t="s">
        <v>209</v>
      </c>
      <c r="C20" s="313" t="s">
        <v>556</v>
      </c>
      <c r="D20" s="323"/>
      <c r="E20" s="315">
        <v>32656373</v>
      </c>
      <c r="F20" s="316">
        <v>32565116</v>
      </c>
      <c r="G20" s="316">
        <v>91257</v>
      </c>
      <c r="H20" s="316">
        <v>32603747</v>
      </c>
      <c r="I20" s="316">
        <v>32512490</v>
      </c>
      <c r="J20" s="316">
        <v>91257</v>
      </c>
      <c r="K20" s="316">
        <v>52626</v>
      </c>
      <c r="L20" s="316">
        <v>52626</v>
      </c>
      <c r="M20" s="316" t="s">
        <v>699</v>
      </c>
      <c r="N20" s="316" t="s">
        <v>699</v>
      </c>
      <c r="O20" s="316" t="s">
        <v>699</v>
      </c>
      <c r="P20" s="316" t="s">
        <v>699</v>
      </c>
      <c r="Q20" s="327" t="s">
        <v>748</v>
      </c>
      <c r="R20" s="318"/>
      <c r="S20" s="325"/>
      <c r="T20" s="293"/>
      <c r="U20" s="293"/>
      <c r="V20" s="293"/>
    </row>
    <row r="21" spans="1:22" s="319" customFormat="1" ht="9.75" customHeight="1" x14ac:dyDescent="0.15">
      <c r="A21" s="318" t="s">
        <v>209</v>
      </c>
      <c r="B21" s="318" t="s">
        <v>209</v>
      </c>
      <c r="C21" s="313" t="s">
        <v>557</v>
      </c>
      <c r="D21" s="323"/>
      <c r="E21" s="315">
        <v>33553506</v>
      </c>
      <c r="F21" s="316">
        <v>33461068</v>
      </c>
      <c r="G21" s="316">
        <v>92438</v>
      </c>
      <c r="H21" s="316">
        <v>33506941</v>
      </c>
      <c r="I21" s="316">
        <v>33414503</v>
      </c>
      <c r="J21" s="316">
        <v>92438</v>
      </c>
      <c r="K21" s="316">
        <v>46565</v>
      </c>
      <c r="L21" s="316">
        <v>46565</v>
      </c>
      <c r="M21" s="316" t="s">
        <v>699</v>
      </c>
      <c r="N21" s="316" t="s">
        <v>699</v>
      </c>
      <c r="O21" s="316" t="s">
        <v>699</v>
      </c>
      <c r="P21" s="316" t="s">
        <v>699</v>
      </c>
      <c r="Q21" s="328" t="s">
        <v>749</v>
      </c>
      <c r="R21" s="329"/>
      <c r="S21" s="325"/>
      <c r="T21" s="293"/>
      <c r="U21" s="293"/>
      <c r="V21" s="293"/>
    </row>
    <row r="22" spans="1:22" s="319" customFormat="1" ht="9.75" customHeight="1" x14ac:dyDescent="0.15">
      <c r="A22" s="318" t="s">
        <v>209</v>
      </c>
      <c r="B22" s="318" t="s">
        <v>209</v>
      </c>
      <c r="C22" s="313" t="s">
        <v>488</v>
      </c>
      <c r="D22" s="323"/>
      <c r="E22" s="315">
        <v>36775702</v>
      </c>
      <c r="F22" s="316">
        <v>36698917</v>
      </c>
      <c r="G22" s="316">
        <v>76785</v>
      </c>
      <c r="H22" s="316">
        <v>36729563</v>
      </c>
      <c r="I22" s="316">
        <v>36652778</v>
      </c>
      <c r="J22" s="316">
        <v>76785</v>
      </c>
      <c r="K22" s="316">
        <v>46139</v>
      </c>
      <c r="L22" s="316">
        <v>46139</v>
      </c>
      <c r="M22" s="316" t="s">
        <v>699</v>
      </c>
      <c r="N22" s="316" t="s">
        <v>699</v>
      </c>
      <c r="O22" s="316" t="s">
        <v>699</v>
      </c>
      <c r="P22" s="316" t="s">
        <v>699</v>
      </c>
      <c r="Q22" s="330" t="s">
        <v>750</v>
      </c>
      <c r="R22" s="329"/>
      <c r="S22" s="325"/>
      <c r="T22" s="293"/>
      <c r="U22" s="293"/>
      <c r="V22" s="293"/>
    </row>
    <row r="23" spans="1:22" s="319" customFormat="1" ht="9.75" customHeight="1" x14ac:dyDescent="0.15">
      <c r="A23" s="313" t="s">
        <v>633</v>
      </c>
      <c r="B23" s="313" t="s">
        <v>889</v>
      </c>
      <c r="C23" s="313" t="s">
        <v>558</v>
      </c>
      <c r="D23" s="323"/>
      <c r="E23" s="315">
        <v>36287987</v>
      </c>
      <c r="F23" s="316">
        <v>36209384</v>
      </c>
      <c r="G23" s="316">
        <v>78603</v>
      </c>
      <c r="H23" s="316">
        <v>36240607</v>
      </c>
      <c r="I23" s="316">
        <v>36162004</v>
      </c>
      <c r="J23" s="316">
        <v>78603</v>
      </c>
      <c r="K23" s="316">
        <v>47380</v>
      </c>
      <c r="L23" s="316">
        <v>47380</v>
      </c>
      <c r="M23" s="316" t="s">
        <v>699</v>
      </c>
      <c r="N23" s="316" t="s">
        <v>699</v>
      </c>
      <c r="O23" s="316" t="s">
        <v>699</v>
      </c>
      <c r="P23" s="316" t="s">
        <v>699</v>
      </c>
      <c r="Q23" s="326" t="s">
        <v>890</v>
      </c>
      <c r="R23" s="329"/>
      <c r="S23" s="325"/>
      <c r="T23" s="293"/>
      <c r="U23" s="293"/>
      <c r="V23" s="293"/>
    </row>
    <row r="24" spans="1:22" s="319" customFormat="1" ht="9.75" customHeight="1" x14ac:dyDescent="0.15">
      <c r="A24" s="318"/>
      <c r="B24" s="318"/>
      <c r="C24" s="202"/>
      <c r="D24" s="320"/>
      <c r="E24" s="315"/>
      <c r="F24" s="316"/>
      <c r="G24" s="316"/>
      <c r="H24" s="316"/>
      <c r="I24" s="316"/>
      <c r="J24" s="316"/>
      <c r="K24" s="316"/>
      <c r="L24" s="316"/>
      <c r="M24" s="316"/>
      <c r="N24" s="316"/>
      <c r="O24" s="325"/>
      <c r="P24" s="316"/>
      <c r="Q24" s="321"/>
      <c r="R24" s="318"/>
      <c r="S24" s="325"/>
      <c r="T24" s="293"/>
      <c r="U24" s="293"/>
      <c r="V24" s="293"/>
    </row>
    <row r="25" spans="1:22" s="319" customFormat="1" ht="9.75" customHeight="1" x14ac:dyDescent="0.15">
      <c r="A25" s="313" t="s">
        <v>633</v>
      </c>
      <c r="B25" s="313" t="s">
        <v>887</v>
      </c>
      <c r="C25" s="318" t="s">
        <v>891</v>
      </c>
      <c r="D25" s="331"/>
      <c r="E25" s="315">
        <v>12478632</v>
      </c>
      <c r="F25" s="316">
        <v>12452714</v>
      </c>
      <c r="G25" s="316">
        <v>25918</v>
      </c>
      <c r="H25" s="316">
        <v>12460336</v>
      </c>
      <c r="I25" s="316">
        <v>12434418</v>
      </c>
      <c r="J25" s="316">
        <v>25918</v>
      </c>
      <c r="K25" s="316">
        <v>18296</v>
      </c>
      <c r="L25" s="316">
        <v>18296</v>
      </c>
      <c r="M25" s="316" t="s">
        <v>699</v>
      </c>
      <c r="N25" s="316" t="s">
        <v>699</v>
      </c>
      <c r="O25" s="316" t="s">
        <v>699</v>
      </c>
      <c r="P25" s="316" t="s">
        <v>699</v>
      </c>
      <c r="Q25" s="332" t="s">
        <v>753</v>
      </c>
      <c r="R25" s="329"/>
      <c r="S25" s="325"/>
      <c r="T25" s="293"/>
      <c r="U25" s="293"/>
      <c r="V25" s="293"/>
    </row>
    <row r="26" spans="1:22" s="319" customFormat="1" ht="9.75" customHeight="1" x14ac:dyDescent="0.15">
      <c r="A26" s="318" t="s">
        <v>209</v>
      </c>
      <c r="B26" s="318" t="s">
        <v>209</v>
      </c>
      <c r="C26" s="318" t="s">
        <v>542</v>
      </c>
      <c r="D26" s="331"/>
      <c r="E26" s="315">
        <v>10513943</v>
      </c>
      <c r="F26" s="316">
        <v>10499008</v>
      </c>
      <c r="G26" s="316">
        <v>14935</v>
      </c>
      <c r="H26" s="316">
        <v>10492757</v>
      </c>
      <c r="I26" s="316">
        <v>10477822</v>
      </c>
      <c r="J26" s="316">
        <v>14935</v>
      </c>
      <c r="K26" s="316">
        <v>21186</v>
      </c>
      <c r="L26" s="316">
        <v>21186</v>
      </c>
      <c r="M26" s="316" t="s">
        <v>699</v>
      </c>
      <c r="N26" s="316" t="s">
        <v>699</v>
      </c>
      <c r="O26" s="316" t="s">
        <v>699</v>
      </c>
      <c r="P26" s="316" t="s">
        <v>699</v>
      </c>
      <c r="Q26" s="333" t="s">
        <v>365</v>
      </c>
      <c r="R26" s="329"/>
      <c r="S26" s="325"/>
      <c r="T26" s="293"/>
      <c r="U26" s="293"/>
      <c r="V26" s="293"/>
    </row>
    <row r="27" spans="1:22" s="319" customFormat="1" ht="9.75" customHeight="1" x14ac:dyDescent="0.15">
      <c r="A27" s="318" t="s">
        <v>209</v>
      </c>
      <c r="B27" s="318" t="s">
        <v>209</v>
      </c>
      <c r="C27" s="318" t="s">
        <v>543</v>
      </c>
      <c r="D27" s="331"/>
      <c r="E27" s="315">
        <v>11597642</v>
      </c>
      <c r="F27" s="316">
        <v>11550476</v>
      </c>
      <c r="G27" s="316">
        <v>47166</v>
      </c>
      <c r="H27" s="316">
        <v>11579202</v>
      </c>
      <c r="I27" s="316">
        <v>11532036</v>
      </c>
      <c r="J27" s="316">
        <v>47166</v>
      </c>
      <c r="K27" s="316">
        <v>18440</v>
      </c>
      <c r="L27" s="316">
        <v>18440</v>
      </c>
      <c r="M27" s="316" t="s">
        <v>699</v>
      </c>
      <c r="N27" s="316" t="s">
        <v>699</v>
      </c>
      <c r="O27" s="316" t="s">
        <v>699</v>
      </c>
      <c r="P27" s="334" t="s">
        <v>699</v>
      </c>
      <c r="Q27" s="333" t="s">
        <v>366</v>
      </c>
      <c r="R27" s="329"/>
      <c r="S27" s="325"/>
      <c r="T27" s="293"/>
      <c r="U27" s="293"/>
      <c r="V27" s="293"/>
    </row>
    <row r="28" spans="1:22" s="319" customFormat="1" ht="9.75" customHeight="1" x14ac:dyDescent="0.15">
      <c r="A28" s="318" t="s">
        <v>209</v>
      </c>
      <c r="B28" s="318" t="s">
        <v>209</v>
      </c>
      <c r="C28" s="318" t="s">
        <v>544</v>
      </c>
      <c r="D28" s="331"/>
      <c r="E28" s="315">
        <v>12073370</v>
      </c>
      <c r="F28" s="316">
        <v>12045839</v>
      </c>
      <c r="G28" s="316">
        <v>27531</v>
      </c>
      <c r="H28" s="316">
        <v>12058543</v>
      </c>
      <c r="I28" s="316">
        <v>12031012</v>
      </c>
      <c r="J28" s="316">
        <v>27531</v>
      </c>
      <c r="K28" s="316">
        <v>14827</v>
      </c>
      <c r="L28" s="316">
        <v>14827</v>
      </c>
      <c r="M28" s="316" t="s">
        <v>699</v>
      </c>
      <c r="N28" s="316" t="s">
        <v>699</v>
      </c>
      <c r="O28" s="316" t="s">
        <v>699</v>
      </c>
      <c r="P28" s="316" t="s">
        <v>699</v>
      </c>
      <c r="Q28" s="333" t="s">
        <v>367</v>
      </c>
      <c r="R28" s="329"/>
      <c r="S28" s="325"/>
      <c r="T28" s="293"/>
      <c r="U28" s="293"/>
      <c r="V28" s="293"/>
    </row>
    <row r="29" spans="1:22" s="319" customFormat="1" ht="9.75" customHeight="1" x14ac:dyDescent="0.15">
      <c r="A29" s="318" t="s">
        <v>209</v>
      </c>
      <c r="B29" s="318" t="s">
        <v>209</v>
      </c>
      <c r="C29" s="318" t="s">
        <v>545</v>
      </c>
      <c r="D29" s="331"/>
      <c r="E29" s="315">
        <v>10675378</v>
      </c>
      <c r="F29" s="316">
        <v>10645187</v>
      </c>
      <c r="G29" s="316">
        <v>30191</v>
      </c>
      <c r="H29" s="316">
        <v>10655111</v>
      </c>
      <c r="I29" s="316">
        <v>10624920</v>
      </c>
      <c r="J29" s="316">
        <v>30191</v>
      </c>
      <c r="K29" s="316">
        <v>20267</v>
      </c>
      <c r="L29" s="316">
        <v>20267</v>
      </c>
      <c r="M29" s="316" t="s">
        <v>699</v>
      </c>
      <c r="N29" s="316" t="s">
        <v>699</v>
      </c>
      <c r="O29" s="316" t="s">
        <v>699</v>
      </c>
      <c r="P29" s="316" t="s">
        <v>699</v>
      </c>
      <c r="Q29" s="333" t="s">
        <v>752</v>
      </c>
      <c r="R29" s="329"/>
      <c r="S29" s="325"/>
      <c r="T29" s="293"/>
      <c r="U29" s="293"/>
      <c r="V29" s="293"/>
    </row>
    <row r="30" spans="1:22" s="319" customFormat="1" ht="9.75" customHeight="1" x14ac:dyDescent="0.15">
      <c r="A30" s="318" t="s">
        <v>209</v>
      </c>
      <c r="B30" s="318" t="s">
        <v>209</v>
      </c>
      <c r="C30" s="318" t="s">
        <v>546</v>
      </c>
      <c r="D30" s="331"/>
      <c r="E30" s="315">
        <v>9907625</v>
      </c>
      <c r="F30" s="316">
        <v>9874090</v>
      </c>
      <c r="G30" s="316">
        <v>33535</v>
      </c>
      <c r="H30" s="316">
        <v>9890093</v>
      </c>
      <c r="I30" s="316">
        <v>9856558</v>
      </c>
      <c r="J30" s="316">
        <v>33535</v>
      </c>
      <c r="K30" s="316">
        <v>17532</v>
      </c>
      <c r="L30" s="316">
        <v>17532</v>
      </c>
      <c r="M30" s="316" t="s">
        <v>699</v>
      </c>
      <c r="N30" s="316" t="s">
        <v>699</v>
      </c>
      <c r="O30" s="316" t="s">
        <v>699</v>
      </c>
      <c r="P30" s="316" t="s">
        <v>699</v>
      </c>
      <c r="Q30" s="333" t="s">
        <v>368</v>
      </c>
      <c r="R30" s="329"/>
      <c r="S30" s="325"/>
      <c r="T30" s="293"/>
      <c r="U30" s="293"/>
      <c r="V30" s="293"/>
    </row>
    <row r="31" spans="1:22" s="319" customFormat="1" ht="9.75" customHeight="1" x14ac:dyDescent="0.15">
      <c r="A31" s="318" t="s">
        <v>209</v>
      </c>
      <c r="B31" s="318" t="s">
        <v>209</v>
      </c>
      <c r="C31" s="318" t="s">
        <v>547</v>
      </c>
      <c r="D31" s="331"/>
      <c r="E31" s="315">
        <v>10709789</v>
      </c>
      <c r="F31" s="316">
        <v>10681683</v>
      </c>
      <c r="G31" s="316">
        <v>28106</v>
      </c>
      <c r="H31" s="316">
        <v>10704340</v>
      </c>
      <c r="I31" s="316">
        <v>10676234</v>
      </c>
      <c r="J31" s="316">
        <v>28106</v>
      </c>
      <c r="K31" s="316">
        <v>5449</v>
      </c>
      <c r="L31" s="316">
        <v>5449</v>
      </c>
      <c r="M31" s="316" t="s">
        <v>699</v>
      </c>
      <c r="N31" s="316" t="s">
        <v>699</v>
      </c>
      <c r="O31" s="316" t="s">
        <v>699</v>
      </c>
      <c r="P31" s="316" t="s">
        <v>699</v>
      </c>
      <c r="Q31" s="333" t="s">
        <v>369</v>
      </c>
      <c r="R31" s="329"/>
      <c r="S31" s="293"/>
      <c r="T31" s="293"/>
      <c r="U31" s="293"/>
      <c r="V31" s="293"/>
    </row>
    <row r="32" spans="1:22" s="319" customFormat="1" ht="9.75" customHeight="1" x14ac:dyDescent="0.15">
      <c r="A32" s="318" t="s">
        <v>209</v>
      </c>
      <c r="B32" s="318" t="s">
        <v>209</v>
      </c>
      <c r="C32" s="318" t="s">
        <v>548</v>
      </c>
      <c r="D32" s="331"/>
      <c r="E32" s="315">
        <v>11786835</v>
      </c>
      <c r="F32" s="316">
        <v>11756832</v>
      </c>
      <c r="G32" s="316">
        <v>30003</v>
      </c>
      <c r="H32" s="316">
        <v>11766196</v>
      </c>
      <c r="I32" s="316">
        <v>11736193</v>
      </c>
      <c r="J32" s="316">
        <v>30003</v>
      </c>
      <c r="K32" s="316">
        <v>20639</v>
      </c>
      <c r="L32" s="316">
        <v>20639</v>
      </c>
      <c r="M32" s="316" t="s">
        <v>699</v>
      </c>
      <c r="N32" s="316" t="s">
        <v>699</v>
      </c>
      <c r="O32" s="316" t="s">
        <v>699</v>
      </c>
      <c r="P32" s="316" t="s">
        <v>699</v>
      </c>
      <c r="Q32" s="333" t="s">
        <v>370</v>
      </c>
      <c r="R32" s="329"/>
      <c r="S32" s="293"/>
      <c r="T32" s="293"/>
      <c r="U32" s="293"/>
      <c r="V32" s="293"/>
    </row>
    <row r="33" spans="1:22" s="319" customFormat="1" ht="9.75" customHeight="1" x14ac:dyDescent="0.15">
      <c r="A33" s="318" t="s">
        <v>209</v>
      </c>
      <c r="B33" s="318" t="s">
        <v>209</v>
      </c>
      <c r="C33" s="318" t="s">
        <v>549</v>
      </c>
      <c r="D33" s="331"/>
      <c r="E33" s="315">
        <v>11056882</v>
      </c>
      <c r="F33" s="316">
        <v>11022553</v>
      </c>
      <c r="G33" s="316">
        <v>34329</v>
      </c>
      <c r="H33" s="316">
        <v>11036405</v>
      </c>
      <c r="I33" s="316">
        <v>11002076</v>
      </c>
      <c r="J33" s="316">
        <v>34329</v>
      </c>
      <c r="K33" s="316">
        <v>20477</v>
      </c>
      <c r="L33" s="316">
        <v>20477</v>
      </c>
      <c r="M33" s="316" t="s">
        <v>699</v>
      </c>
      <c r="N33" s="316" t="s">
        <v>699</v>
      </c>
      <c r="O33" s="316" t="s">
        <v>699</v>
      </c>
      <c r="P33" s="316" t="s">
        <v>699</v>
      </c>
      <c r="Q33" s="333" t="s">
        <v>371</v>
      </c>
      <c r="R33" s="329"/>
      <c r="S33" s="293"/>
      <c r="T33" s="293"/>
      <c r="U33" s="293"/>
      <c r="V33" s="293"/>
    </row>
    <row r="34" spans="1:22" s="319" customFormat="1" ht="9.75" customHeight="1" x14ac:dyDescent="0.15">
      <c r="A34" s="318" t="s">
        <v>209</v>
      </c>
      <c r="B34" s="318" t="s">
        <v>209</v>
      </c>
      <c r="C34" s="329" t="s">
        <v>634</v>
      </c>
      <c r="D34" s="331"/>
      <c r="E34" s="315">
        <v>11633773</v>
      </c>
      <c r="F34" s="316">
        <v>11612352</v>
      </c>
      <c r="G34" s="316">
        <v>21421</v>
      </c>
      <c r="H34" s="316">
        <v>11612775</v>
      </c>
      <c r="I34" s="316">
        <v>11591354</v>
      </c>
      <c r="J34" s="316">
        <v>21421</v>
      </c>
      <c r="K34" s="316">
        <v>20998</v>
      </c>
      <c r="L34" s="316">
        <v>20998</v>
      </c>
      <c r="M34" s="316" t="s">
        <v>699</v>
      </c>
      <c r="N34" s="316" t="s">
        <v>699</v>
      </c>
      <c r="O34" s="316" t="s">
        <v>699</v>
      </c>
      <c r="P34" s="316" t="s">
        <v>699</v>
      </c>
      <c r="Q34" s="333" t="s">
        <v>372</v>
      </c>
      <c r="R34" s="329"/>
      <c r="S34" s="293"/>
      <c r="T34" s="293"/>
      <c r="U34" s="293"/>
      <c r="V34" s="293"/>
    </row>
    <row r="35" spans="1:22" s="319" customFormat="1" ht="9.75" customHeight="1" x14ac:dyDescent="0.15">
      <c r="A35" s="318" t="s">
        <v>209</v>
      </c>
      <c r="B35" s="318" t="s">
        <v>209</v>
      </c>
      <c r="C35" s="329" t="s">
        <v>635</v>
      </c>
      <c r="D35" s="331"/>
      <c r="E35" s="315">
        <v>11547529</v>
      </c>
      <c r="F35" s="316">
        <v>11533352</v>
      </c>
      <c r="G35" s="316">
        <v>14177</v>
      </c>
      <c r="H35" s="316">
        <v>11538570</v>
      </c>
      <c r="I35" s="316">
        <v>11524393</v>
      </c>
      <c r="J35" s="316">
        <v>14177</v>
      </c>
      <c r="K35" s="316">
        <v>8959</v>
      </c>
      <c r="L35" s="316">
        <v>8959</v>
      </c>
      <c r="M35" s="316" t="s">
        <v>699</v>
      </c>
      <c r="N35" s="316" t="s">
        <v>699</v>
      </c>
      <c r="O35" s="316" t="s">
        <v>699</v>
      </c>
      <c r="P35" s="316" t="s">
        <v>699</v>
      </c>
      <c r="Q35" s="333" t="s">
        <v>373</v>
      </c>
      <c r="R35" s="329"/>
      <c r="S35" s="293"/>
      <c r="T35" s="293"/>
      <c r="U35" s="293"/>
      <c r="V35" s="293"/>
    </row>
    <row r="36" spans="1:22" s="319" customFormat="1" ht="9.75" customHeight="1" x14ac:dyDescent="0.15">
      <c r="A36" s="318" t="s">
        <v>209</v>
      </c>
      <c r="B36" s="318" t="s">
        <v>209</v>
      </c>
      <c r="C36" s="329" t="s">
        <v>636</v>
      </c>
      <c r="D36" s="331"/>
      <c r="E36" s="315">
        <v>13594400</v>
      </c>
      <c r="F36" s="316">
        <v>13553213</v>
      </c>
      <c r="G36" s="316">
        <v>41187</v>
      </c>
      <c r="H36" s="316">
        <v>13578218</v>
      </c>
      <c r="I36" s="316">
        <v>13537031</v>
      </c>
      <c r="J36" s="316">
        <v>41187</v>
      </c>
      <c r="K36" s="316">
        <v>16182</v>
      </c>
      <c r="L36" s="316">
        <v>16182</v>
      </c>
      <c r="M36" s="316" t="s">
        <v>699</v>
      </c>
      <c r="N36" s="316" t="s">
        <v>699</v>
      </c>
      <c r="O36" s="316" t="s">
        <v>699</v>
      </c>
      <c r="P36" s="316" t="s">
        <v>699</v>
      </c>
      <c r="Q36" s="333" t="s">
        <v>374</v>
      </c>
      <c r="R36" s="329"/>
      <c r="S36" s="293"/>
      <c r="T36" s="293"/>
      <c r="U36" s="293"/>
      <c r="V36" s="293"/>
    </row>
    <row r="37" spans="1:22" s="319" customFormat="1" ht="9.75" customHeight="1" x14ac:dyDescent="0.15">
      <c r="A37" s="313" t="s">
        <v>633</v>
      </c>
      <c r="B37" s="313" t="s">
        <v>889</v>
      </c>
      <c r="C37" s="318" t="s">
        <v>550</v>
      </c>
      <c r="D37" s="331"/>
      <c r="E37" s="315">
        <v>13436795</v>
      </c>
      <c r="F37" s="316">
        <v>13408368</v>
      </c>
      <c r="G37" s="316">
        <v>28427</v>
      </c>
      <c r="H37" s="316">
        <v>13420252</v>
      </c>
      <c r="I37" s="316">
        <v>13391825</v>
      </c>
      <c r="J37" s="316">
        <v>28427</v>
      </c>
      <c r="K37" s="316">
        <v>16543</v>
      </c>
      <c r="L37" s="316">
        <v>16543</v>
      </c>
      <c r="M37" s="316" t="s">
        <v>699</v>
      </c>
      <c r="N37" s="316" t="s">
        <v>699</v>
      </c>
      <c r="O37" s="316" t="s">
        <v>699</v>
      </c>
      <c r="P37" s="316" t="s">
        <v>699</v>
      </c>
      <c r="Q37" s="332" t="s">
        <v>892</v>
      </c>
      <c r="R37" s="329"/>
      <c r="S37" s="293"/>
      <c r="T37" s="293"/>
      <c r="U37" s="293"/>
      <c r="V37" s="293"/>
    </row>
    <row r="38" spans="1:22" s="319" customFormat="1" ht="9.75" customHeight="1" x14ac:dyDescent="0.15">
      <c r="A38" s="318" t="s">
        <v>209</v>
      </c>
      <c r="B38" s="318" t="s">
        <v>209</v>
      </c>
      <c r="C38" s="318" t="s">
        <v>542</v>
      </c>
      <c r="D38" s="331"/>
      <c r="E38" s="315">
        <v>11722656</v>
      </c>
      <c r="F38" s="316">
        <v>11697247</v>
      </c>
      <c r="G38" s="316">
        <v>25409</v>
      </c>
      <c r="H38" s="316">
        <v>11709449</v>
      </c>
      <c r="I38" s="316">
        <v>11684040</v>
      </c>
      <c r="J38" s="316">
        <v>25409</v>
      </c>
      <c r="K38" s="316">
        <v>13207</v>
      </c>
      <c r="L38" s="316">
        <v>13207</v>
      </c>
      <c r="M38" s="316" t="s">
        <v>699</v>
      </c>
      <c r="N38" s="316" t="s">
        <v>699</v>
      </c>
      <c r="O38" s="316" t="s">
        <v>699</v>
      </c>
      <c r="P38" s="316" t="s">
        <v>699</v>
      </c>
      <c r="Q38" s="333" t="s">
        <v>365</v>
      </c>
      <c r="R38" s="329"/>
      <c r="S38" s="293"/>
      <c r="T38" s="293"/>
      <c r="U38" s="293"/>
      <c r="V38" s="293"/>
    </row>
    <row r="39" spans="1:22" s="319" customFormat="1" ht="9.75" customHeight="1" x14ac:dyDescent="0.15">
      <c r="A39" s="335" t="s">
        <v>209</v>
      </c>
      <c r="B39" s="335" t="s">
        <v>209</v>
      </c>
      <c r="C39" s="336" t="s">
        <v>551</v>
      </c>
      <c r="D39" s="337"/>
      <c r="E39" s="338">
        <v>11128536</v>
      </c>
      <c r="F39" s="339">
        <v>11103769</v>
      </c>
      <c r="G39" s="339">
        <v>24767</v>
      </c>
      <c r="H39" s="339">
        <v>11110906</v>
      </c>
      <c r="I39" s="339">
        <v>11086139</v>
      </c>
      <c r="J39" s="339">
        <v>24767</v>
      </c>
      <c r="K39" s="339">
        <v>17630</v>
      </c>
      <c r="L39" s="339">
        <v>17630</v>
      </c>
      <c r="M39" s="339" t="s">
        <v>699</v>
      </c>
      <c r="N39" s="339" t="s">
        <v>699</v>
      </c>
      <c r="O39" s="339" t="s">
        <v>699</v>
      </c>
      <c r="P39" s="339" t="s">
        <v>699</v>
      </c>
      <c r="Q39" s="340" t="s">
        <v>366</v>
      </c>
      <c r="R39" s="329"/>
      <c r="S39" s="293"/>
      <c r="T39" s="293"/>
      <c r="U39" s="293"/>
      <c r="V39" s="293"/>
    </row>
    <row r="40" spans="1:22" s="319" customFormat="1" ht="9.75" customHeight="1" x14ac:dyDescent="0.15">
      <c r="A40" s="341"/>
      <c r="B40" s="341"/>
      <c r="C40" s="318"/>
      <c r="D40" s="341"/>
      <c r="E40" s="316"/>
      <c r="F40" s="316"/>
      <c r="G40" s="316"/>
      <c r="H40" s="316"/>
      <c r="I40" s="316"/>
      <c r="J40" s="316"/>
      <c r="K40" s="316"/>
      <c r="L40" s="316"/>
      <c r="M40" s="316"/>
      <c r="N40" s="316"/>
      <c r="O40" s="316"/>
      <c r="P40" s="316"/>
      <c r="Q40" s="342"/>
      <c r="R40" s="329"/>
      <c r="S40" s="293"/>
      <c r="T40" s="293"/>
      <c r="U40" s="293"/>
      <c r="V40" s="293"/>
    </row>
    <row r="41" spans="1:22" s="345" customFormat="1" ht="9.75" customHeight="1" x14ac:dyDescent="0.15">
      <c r="A41" s="343"/>
      <c r="B41" s="343"/>
      <c r="C41" s="343"/>
      <c r="D41" s="343"/>
      <c r="E41" s="344"/>
      <c r="F41" s="344"/>
      <c r="G41" s="344"/>
      <c r="H41" s="344"/>
      <c r="I41" s="344"/>
      <c r="J41" s="344"/>
      <c r="K41" s="344"/>
      <c r="L41" s="344"/>
      <c r="M41" s="344"/>
      <c r="N41" s="344"/>
      <c r="O41" s="344"/>
      <c r="P41" s="344"/>
      <c r="Q41" s="344"/>
      <c r="R41" s="344"/>
      <c r="S41" s="293"/>
      <c r="T41" s="293"/>
      <c r="U41" s="293"/>
      <c r="V41" s="293"/>
    </row>
    <row r="42" spans="1:22" s="293" customFormat="1" ht="12.75" customHeight="1" x14ac:dyDescent="0.15">
      <c r="A42" s="294" t="s">
        <v>173</v>
      </c>
      <c r="B42" s="346"/>
      <c r="C42" s="347"/>
      <c r="D42" s="347"/>
      <c r="E42" s="347"/>
      <c r="K42" s="23" t="s">
        <v>86</v>
      </c>
      <c r="S42" s="347"/>
      <c r="T42" s="297" t="s">
        <v>869</v>
      </c>
      <c r="U42" s="347"/>
    </row>
    <row r="43" spans="1:22" s="202" customFormat="1" ht="10.5" customHeight="1" x14ac:dyDescent="0.15">
      <c r="A43" s="904" t="s">
        <v>468</v>
      </c>
      <c r="B43" s="904"/>
      <c r="C43" s="904"/>
      <c r="D43" s="905"/>
      <c r="E43" s="231"/>
      <c r="F43" s="910"/>
      <c r="G43" s="910"/>
      <c r="H43" s="910"/>
      <c r="I43" s="910"/>
      <c r="J43" s="910"/>
      <c r="K43" s="910"/>
      <c r="L43" s="910"/>
      <c r="M43" s="910"/>
      <c r="N43" s="910"/>
      <c r="O43" s="910"/>
      <c r="P43" s="910"/>
      <c r="Q43" s="910"/>
      <c r="R43" s="910"/>
      <c r="S43" s="348"/>
      <c r="T43" s="269"/>
      <c r="U43" s="898" t="s">
        <v>487</v>
      </c>
    </row>
    <row r="44" spans="1:22" s="202" customFormat="1" ht="11.45" customHeight="1" x14ac:dyDescent="0.15">
      <c r="A44" s="906"/>
      <c r="B44" s="906"/>
      <c r="C44" s="906"/>
      <c r="D44" s="907"/>
      <c r="E44" s="231" t="s">
        <v>172</v>
      </c>
      <c r="F44" s="301"/>
      <c r="G44" s="215"/>
      <c r="H44" s="214" t="s">
        <v>171</v>
      </c>
      <c r="I44" s="208"/>
      <c r="J44" s="302"/>
      <c r="K44" s="214" t="s">
        <v>170</v>
      </c>
      <c r="L44" s="208"/>
      <c r="M44" s="215"/>
      <c r="N44" s="214" t="s">
        <v>169</v>
      </c>
      <c r="O44" s="303"/>
      <c r="P44" s="304"/>
      <c r="Q44" s="214" t="s">
        <v>552</v>
      </c>
      <c r="R44" s="208"/>
      <c r="S44" s="349"/>
      <c r="T44" s="311" t="s">
        <v>168</v>
      </c>
      <c r="U44" s="903"/>
      <c r="V44" s="313"/>
    </row>
    <row r="45" spans="1:22" s="202" customFormat="1" ht="21" customHeight="1" x14ac:dyDescent="0.15">
      <c r="A45" s="906"/>
      <c r="B45" s="906"/>
      <c r="C45" s="906"/>
      <c r="D45" s="907"/>
      <c r="E45" s="231"/>
      <c r="F45" s="305"/>
      <c r="G45" s="300"/>
      <c r="H45" s="231" t="s">
        <v>167</v>
      </c>
      <c r="I45" s="306"/>
      <c r="J45" s="307"/>
      <c r="K45" s="231" t="s">
        <v>167</v>
      </c>
      <c r="L45" s="350"/>
      <c r="M45" s="351"/>
      <c r="N45" s="231" t="s">
        <v>166</v>
      </c>
      <c r="O45" s="309"/>
      <c r="P45" s="300"/>
      <c r="Q45" s="211" t="s">
        <v>166</v>
      </c>
      <c r="R45" s="352"/>
      <c r="S45" s="353"/>
      <c r="T45" s="213" t="s">
        <v>553</v>
      </c>
      <c r="U45" s="903"/>
    </row>
    <row r="46" spans="1:22" s="202" customFormat="1" ht="15" customHeight="1" x14ac:dyDescent="0.15">
      <c r="A46" s="906"/>
      <c r="B46" s="906"/>
      <c r="C46" s="906"/>
      <c r="D46" s="907"/>
      <c r="E46" s="231" t="s">
        <v>383</v>
      </c>
      <c r="F46" s="310" t="s">
        <v>538</v>
      </c>
      <c r="G46" s="310" t="s">
        <v>539</v>
      </c>
      <c r="H46" s="231" t="s">
        <v>554</v>
      </c>
      <c r="I46" s="311" t="s">
        <v>538</v>
      </c>
      <c r="J46" s="311" t="s">
        <v>539</v>
      </c>
      <c r="K46" s="901" t="s">
        <v>165</v>
      </c>
      <c r="L46" s="311" t="s">
        <v>538</v>
      </c>
      <c r="M46" s="311" t="s">
        <v>539</v>
      </c>
      <c r="N46" s="901" t="s">
        <v>882</v>
      </c>
      <c r="O46" s="311" t="s">
        <v>538</v>
      </c>
      <c r="P46" s="311" t="s">
        <v>539</v>
      </c>
      <c r="Q46" s="901" t="s">
        <v>754</v>
      </c>
      <c r="R46" s="311" t="s">
        <v>538</v>
      </c>
      <c r="S46" s="311" t="s">
        <v>539</v>
      </c>
      <c r="T46" s="311" t="s">
        <v>539</v>
      </c>
      <c r="U46" s="903"/>
    </row>
    <row r="47" spans="1:22" s="202" customFormat="1" ht="14.25" customHeight="1" x14ac:dyDescent="0.15">
      <c r="A47" s="906"/>
      <c r="B47" s="906"/>
      <c r="C47" s="906"/>
      <c r="D47" s="907"/>
      <c r="E47" s="901"/>
      <c r="F47" s="901" t="s">
        <v>540</v>
      </c>
      <c r="G47" s="901" t="s">
        <v>541</v>
      </c>
      <c r="H47" s="211" t="s">
        <v>48</v>
      </c>
      <c r="I47" s="901" t="s">
        <v>540</v>
      </c>
      <c r="J47" s="901" t="s">
        <v>541</v>
      </c>
      <c r="K47" s="901"/>
      <c r="L47" s="901" t="s">
        <v>540</v>
      </c>
      <c r="M47" s="901" t="s">
        <v>541</v>
      </c>
      <c r="N47" s="901"/>
      <c r="O47" s="901" t="s">
        <v>540</v>
      </c>
      <c r="P47" s="901" t="s">
        <v>541</v>
      </c>
      <c r="Q47" s="901"/>
      <c r="R47" s="901" t="s">
        <v>540</v>
      </c>
      <c r="S47" s="901" t="s">
        <v>541</v>
      </c>
      <c r="T47" s="901" t="s">
        <v>541</v>
      </c>
      <c r="U47" s="903"/>
    </row>
    <row r="48" spans="1:22" s="202" customFormat="1" ht="11.45" customHeight="1" x14ac:dyDescent="0.15">
      <c r="A48" s="908"/>
      <c r="B48" s="908"/>
      <c r="C48" s="908"/>
      <c r="D48" s="909"/>
      <c r="E48" s="913"/>
      <c r="F48" s="902"/>
      <c r="G48" s="902"/>
      <c r="H48" s="213"/>
      <c r="I48" s="902"/>
      <c r="J48" s="902"/>
      <c r="K48" s="213" t="s">
        <v>383</v>
      </c>
      <c r="L48" s="902"/>
      <c r="M48" s="902"/>
      <c r="N48" s="232" t="s">
        <v>383</v>
      </c>
      <c r="O48" s="902"/>
      <c r="P48" s="902"/>
      <c r="Q48" s="213" t="s">
        <v>383</v>
      </c>
      <c r="R48" s="902"/>
      <c r="S48" s="902"/>
      <c r="T48" s="902"/>
      <c r="U48" s="212"/>
    </row>
    <row r="49" spans="1:23" s="319" customFormat="1" ht="9.75" customHeight="1" x14ac:dyDescent="0.15">
      <c r="A49" s="312" t="s">
        <v>633</v>
      </c>
      <c r="B49" s="313" t="s">
        <v>883</v>
      </c>
      <c r="C49" s="298"/>
      <c r="D49" s="314"/>
      <c r="E49" s="355">
        <v>9623233</v>
      </c>
      <c r="F49" s="325">
        <v>9556452</v>
      </c>
      <c r="G49" s="325">
        <v>66781</v>
      </c>
      <c r="H49" s="325">
        <v>8345118</v>
      </c>
      <c r="I49" s="325">
        <v>8328435</v>
      </c>
      <c r="J49" s="325">
        <v>16683</v>
      </c>
      <c r="K49" s="325">
        <v>5901</v>
      </c>
      <c r="L49" s="325">
        <v>5901</v>
      </c>
      <c r="M49" s="325" t="s">
        <v>699</v>
      </c>
      <c r="N49" s="325" t="s">
        <v>699</v>
      </c>
      <c r="O49" s="325" t="s">
        <v>699</v>
      </c>
      <c r="P49" s="325" t="s">
        <v>699</v>
      </c>
      <c r="Q49" s="325">
        <v>1237692</v>
      </c>
      <c r="R49" s="325">
        <v>1222116</v>
      </c>
      <c r="S49" s="325">
        <v>15576</v>
      </c>
      <c r="T49" s="356">
        <v>34522</v>
      </c>
      <c r="U49" s="317" t="s">
        <v>744</v>
      </c>
      <c r="V49" s="298"/>
    </row>
    <row r="50" spans="1:23" s="319" customFormat="1" ht="9.75" customHeight="1" x14ac:dyDescent="0.15">
      <c r="A50" s="318" t="s">
        <v>209</v>
      </c>
      <c r="B50" s="201">
        <v>4</v>
      </c>
      <c r="C50" s="298"/>
      <c r="D50" s="314"/>
      <c r="E50" s="355">
        <v>11362314</v>
      </c>
      <c r="F50" s="325">
        <v>11290857</v>
      </c>
      <c r="G50" s="325">
        <v>71457</v>
      </c>
      <c r="H50" s="325">
        <v>8920402</v>
      </c>
      <c r="I50" s="325">
        <v>8895856</v>
      </c>
      <c r="J50" s="325">
        <v>24546</v>
      </c>
      <c r="K50" s="325">
        <v>5361</v>
      </c>
      <c r="L50" s="325">
        <v>5361</v>
      </c>
      <c r="M50" s="325" t="s">
        <v>699</v>
      </c>
      <c r="N50" s="325" t="s">
        <v>699</v>
      </c>
      <c r="O50" s="325" t="s">
        <v>699</v>
      </c>
      <c r="P50" s="325" t="s">
        <v>699</v>
      </c>
      <c r="Q50" s="325">
        <v>2408940</v>
      </c>
      <c r="R50" s="325">
        <v>2389640</v>
      </c>
      <c r="S50" s="325">
        <v>19300</v>
      </c>
      <c r="T50" s="356">
        <v>27611</v>
      </c>
      <c r="U50" s="317" t="s">
        <v>745</v>
      </c>
      <c r="V50" s="298"/>
    </row>
    <row r="51" spans="1:23" s="319" customFormat="1" ht="9.75" customHeight="1" x14ac:dyDescent="0.15">
      <c r="A51" s="318" t="s">
        <v>209</v>
      </c>
      <c r="B51" s="201">
        <v>5</v>
      </c>
      <c r="C51" s="298"/>
      <c r="D51" s="314"/>
      <c r="E51" s="355">
        <v>11404745</v>
      </c>
      <c r="F51" s="325">
        <v>11343754</v>
      </c>
      <c r="G51" s="325">
        <v>60991</v>
      </c>
      <c r="H51" s="325">
        <v>8517062</v>
      </c>
      <c r="I51" s="325">
        <v>8505071</v>
      </c>
      <c r="J51" s="325">
        <v>11991</v>
      </c>
      <c r="K51" s="325">
        <v>6525</v>
      </c>
      <c r="L51" s="325">
        <v>6525</v>
      </c>
      <c r="M51" s="325" t="s">
        <v>699</v>
      </c>
      <c r="N51" s="325" t="s">
        <v>699</v>
      </c>
      <c r="O51" s="325" t="s">
        <v>699</v>
      </c>
      <c r="P51" s="325" t="s">
        <v>699</v>
      </c>
      <c r="Q51" s="325">
        <v>2850984</v>
      </c>
      <c r="R51" s="325">
        <v>2832158</v>
      </c>
      <c r="S51" s="325">
        <v>18826</v>
      </c>
      <c r="T51" s="356">
        <v>30174</v>
      </c>
      <c r="U51" s="317" t="s">
        <v>704</v>
      </c>
      <c r="V51" s="298"/>
    </row>
    <row r="52" spans="1:23" s="319" customFormat="1" ht="9.75" customHeight="1" x14ac:dyDescent="0.15">
      <c r="A52" s="318" t="s">
        <v>209</v>
      </c>
      <c r="B52" s="201">
        <v>6</v>
      </c>
      <c r="C52" s="298"/>
      <c r="D52" s="314"/>
      <c r="E52" s="355">
        <v>9564801</v>
      </c>
      <c r="F52" s="325">
        <v>9487670</v>
      </c>
      <c r="G52" s="325">
        <v>77131</v>
      </c>
      <c r="H52" s="325">
        <v>6868851</v>
      </c>
      <c r="I52" s="325">
        <v>6846307</v>
      </c>
      <c r="J52" s="325">
        <v>22544</v>
      </c>
      <c r="K52" s="325">
        <v>2829</v>
      </c>
      <c r="L52" s="325">
        <v>2829</v>
      </c>
      <c r="M52" s="325" t="s">
        <v>699</v>
      </c>
      <c r="N52" s="325" t="s">
        <v>699</v>
      </c>
      <c r="O52" s="325" t="s">
        <v>699</v>
      </c>
      <c r="P52" s="325" t="s">
        <v>699</v>
      </c>
      <c r="Q52" s="325">
        <v>2663761</v>
      </c>
      <c r="R52" s="325">
        <v>2638534</v>
      </c>
      <c r="S52" s="325">
        <v>25227</v>
      </c>
      <c r="T52" s="356">
        <v>29360</v>
      </c>
      <c r="U52" s="317" t="s">
        <v>746</v>
      </c>
      <c r="V52" s="298"/>
    </row>
    <row r="53" spans="1:23" s="319" customFormat="1" ht="9.75" customHeight="1" x14ac:dyDescent="0.15">
      <c r="A53" s="318" t="s">
        <v>209</v>
      </c>
      <c r="B53" s="201">
        <v>7</v>
      </c>
      <c r="C53" s="298"/>
      <c r="D53" s="314"/>
      <c r="E53" s="355">
        <v>11326408</v>
      </c>
      <c r="F53" s="325">
        <v>11255002</v>
      </c>
      <c r="G53" s="325">
        <v>71406</v>
      </c>
      <c r="H53" s="325">
        <v>8872608</v>
      </c>
      <c r="I53" s="325">
        <v>8861972</v>
      </c>
      <c r="J53" s="325">
        <v>10636</v>
      </c>
      <c r="K53" s="325">
        <v>5876</v>
      </c>
      <c r="L53" s="325">
        <v>5876</v>
      </c>
      <c r="M53" s="325" t="s">
        <v>699</v>
      </c>
      <c r="N53" s="325" t="s">
        <v>699</v>
      </c>
      <c r="O53" s="325" t="s">
        <v>699</v>
      </c>
      <c r="P53" s="325" t="s">
        <v>699</v>
      </c>
      <c r="Q53" s="325">
        <v>2416540</v>
      </c>
      <c r="R53" s="325">
        <v>2387154</v>
      </c>
      <c r="S53" s="325">
        <v>29386</v>
      </c>
      <c r="T53" s="356">
        <v>31384</v>
      </c>
      <c r="U53" s="317" t="s">
        <v>884</v>
      </c>
      <c r="V53" s="298"/>
    </row>
    <row r="54" spans="1:23" s="319" customFormat="1" ht="9.75" customHeight="1" x14ac:dyDescent="0.15">
      <c r="A54" s="318"/>
      <c r="B54" s="318"/>
      <c r="C54" s="202"/>
      <c r="D54" s="320"/>
      <c r="E54" s="355"/>
      <c r="F54" s="325"/>
      <c r="G54" s="325"/>
      <c r="H54" s="325"/>
      <c r="I54" s="325"/>
      <c r="J54" s="325"/>
      <c r="K54" s="325"/>
      <c r="L54" s="325"/>
      <c r="M54" s="325"/>
      <c r="N54" s="325"/>
      <c r="O54" s="325"/>
      <c r="P54" s="325"/>
      <c r="Q54" s="325"/>
      <c r="R54" s="325"/>
      <c r="S54" s="325"/>
      <c r="T54" s="356"/>
      <c r="U54" s="321"/>
      <c r="V54" s="298"/>
    </row>
    <row r="55" spans="1:23" s="319" customFormat="1" ht="9.75" customHeight="1" x14ac:dyDescent="0.15">
      <c r="A55" s="313" t="s">
        <v>633</v>
      </c>
      <c r="B55" s="313" t="s">
        <v>885</v>
      </c>
      <c r="C55" s="322"/>
      <c r="D55" s="323"/>
      <c r="E55" s="355">
        <v>11382081</v>
      </c>
      <c r="F55" s="325">
        <v>11297111</v>
      </c>
      <c r="G55" s="325">
        <v>84970</v>
      </c>
      <c r="H55" s="325">
        <v>8108010</v>
      </c>
      <c r="I55" s="325">
        <v>8084359</v>
      </c>
      <c r="J55" s="325">
        <v>23651</v>
      </c>
      <c r="K55" s="325">
        <v>1805</v>
      </c>
      <c r="L55" s="325">
        <v>1805</v>
      </c>
      <c r="M55" s="325" t="s">
        <v>699</v>
      </c>
      <c r="N55" s="325" t="s">
        <v>699</v>
      </c>
      <c r="O55" s="325" t="s">
        <v>699</v>
      </c>
      <c r="P55" s="325" t="s">
        <v>699</v>
      </c>
      <c r="Q55" s="325">
        <v>3239882</v>
      </c>
      <c r="R55" s="325">
        <v>3210947</v>
      </c>
      <c r="S55" s="325">
        <v>28935</v>
      </c>
      <c r="T55" s="356">
        <v>32384</v>
      </c>
      <c r="U55" s="324" t="s">
        <v>747</v>
      </c>
      <c r="V55" s="325"/>
      <c r="W55" s="325"/>
    </row>
    <row r="56" spans="1:23" s="319" customFormat="1" ht="9.75" customHeight="1" x14ac:dyDescent="0.15">
      <c r="A56" s="318" t="s">
        <v>209</v>
      </c>
      <c r="B56" s="201">
        <v>7</v>
      </c>
      <c r="C56" s="322"/>
      <c r="D56" s="323"/>
      <c r="E56" s="355">
        <v>9404305</v>
      </c>
      <c r="F56" s="325">
        <v>9326561</v>
      </c>
      <c r="G56" s="325">
        <v>77744</v>
      </c>
      <c r="H56" s="325">
        <v>7550145</v>
      </c>
      <c r="I56" s="325">
        <v>7533691</v>
      </c>
      <c r="J56" s="325">
        <v>16454</v>
      </c>
      <c r="K56" s="325">
        <v>2685</v>
      </c>
      <c r="L56" s="325">
        <v>2685</v>
      </c>
      <c r="M56" s="325" t="s">
        <v>699</v>
      </c>
      <c r="N56" s="325" t="s">
        <v>699</v>
      </c>
      <c r="O56" s="325" t="s">
        <v>699</v>
      </c>
      <c r="P56" s="325" t="s">
        <v>699</v>
      </c>
      <c r="Q56" s="325">
        <v>1822573</v>
      </c>
      <c r="R56" s="325">
        <v>1790185</v>
      </c>
      <c r="S56" s="325">
        <v>32388</v>
      </c>
      <c r="T56" s="356">
        <v>28902</v>
      </c>
      <c r="U56" s="324" t="s">
        <v>886</v>
      </c>
      <c r="V56" s="298"/>
    </row>
    <row r="57" spans="1:23" s="319" customFormat="1" ht="9.75" customHeight="1" x14ac:dyDescent="0.15">
      <c r="A57" s="318"/>
      <c r="B57" s="318"/>
      <c r="C57" s="202"/>
      <c r="D57" s="320"/>
      <c r="E57" s="355"/>
      <c r="F57" s="325"/>
      <c r="G57" s="325"/>
      <c r="H57" s="325"/>
      <c r="I57" s="325"/>
      <c r="J57" s="325"/>
      <c r="K57" s="325"/>
      <c r="L57" s="325"/>
      <c r="M57" s="325"/>
      <c r="N57" s="325"/>
      <c r="O57" s="325"/>
      <c r="P57" s="325"/>
      <c r="Q57" s="325"/>
      <c r="R57" s="325"/>
      <c r="S57" s="325"/>
      <c r="T57" s="356"/>
      <c r="U57" s="321"/>
      <c r="V57" s="298"/>
    </row>
    <row r="58" spans="1:23" s="319" customFormat="1" ht="9.75" customHeight="1" x14ac:dyDescent="0.15">
      <c r="A58" s="313" t="s">
        <v>633</v>
      </c>
      <c r="B58" s="313" t="s">
        <v>887</v>
      </c>
      <c r="C58" s="313" t="s">
        <v>888</v>
      </c>
      <c r="D58" s="323"/>
      <c r="E58" s="355">
        <v>11382081</v>
      </c>
      <c r="F58" s="325">
        <v>11297111</v>
      </c>
      <c r="G58" s="325">
        <v>84970</v>
      </c>
      <c r="H58" s="325">
        <v>8108010</v>
      </c>
      <c r="I58" s="325">
        <v>8084359</v>
      </c>
      <c r="J58" s="325">
        <v>23651</v>
      </c>
      <c r="K58" s="325">
        <v>1805</v>
      </c>
      <c r="L58" s="325">
        <v>1805</v>
      </c>
      <c r="M58" s="325" t="s">
        <v>699</v>
      </c>
      <c r="N58" s="325" t="s">
        <v>699</v>
      </c>
      <c r="O58" s="325" t="s">
        <v>699</v>
      </c>
      <c r="P58" s="325" t="s">
        <v>699</v>
      </c>
      <c r="Q58" s="325">
        <v>3239882</v>
      </c>
      <c r="R58" s="325">
        <v>3210947</v>
      </c>
      <c r="S58" s="325">
        <v>28935</v>
      </c>
      <c r="T58" s="356">
        <v>32384</v>
      </c>
      <c r="U58" s="326" t="s">
        <v>751</v>
      </c>
      <c r="V58" s="298"/>
    </row>
    <row r="59" spans="1:23" s="319" customFormat="1" ht="9.75" customHeight="1" x14ac:dyDescent="0.15">
      <c r="A59" s="318" t="s">
        <v>209</v>
      </c>
      <c r="B59" s="318" t="s">
        <v>209</v>
      </c>
      <c r="C59" s="313" t="s">
        <v>556</v>
      </c>
      <c r="D59" s="323"/>
      <c r="E59" s="355">
        <v>11995637</v>
      </c>
      <c r="F59" s="325">
        <v>11916878</v>
      </c>
      <c r="G59" s="325">
        <v>78759</v>
      </c>
      <c r="H59" s="325">
        <v>8453462</v>
      </c>
      <c r="I59" s="325">
        <v>8437368</v>
      </c>
      <c r="J59" s="325">
        <v>16094</v>
      </c>
      <c r="K59" s="325">
        <v>1547</v>
      </c>
      <c r="L59" s="325">
        <v>1547</v>
      </c>
      <c r="M59" s="325" t="s">
        <v>699</v>
      </c>
      <c r="N59" s="325" t="s">
        <v>699</v>
      </c>
      <c r="O59" s="325" t="s">
        <v>699</v>
      </c>
      <c r="P59" s="325" t="s">
        <v>699</v>
      </c>
      <c r="Q59" s="325">
        <v>3508408</v>
      </c>
      <c r="R59" s="325">
        <v>3477963</v>
      </c>
      <c r="S59" s="325">
        <v>30445</v>
      </c>
      <c r="T59" s="356">
        <v>32220</v>
      </c>
      <c r="U59" s="327" t="s">
        <v>748</v>
      </c>
      <c r="V59" s="298"/>
    </row>
    <row r="60" spans="1:23" s="319" customFormat="1" ht="9.75" customHeight="1" x14ac:dyDescent="0.15">
      <c r="A60" s="318" t="s">
        <v>209</v>
      </c>
      <c r="B60" s="318" t="s">
        <v>209</v>
      </c>
      <c r="C60" s="313" t="s">
        <v>557</v>
      </c>
      <c r="D60" s="323"/>
      <c r="E60" s="355">
        <v>10604894</v>
      </c>
      <c r="F60" s="325">
        <v>10544113</v>
      </c>
      <c r="G60" s="325">
        <v>60781</v>
      </c>
      <c r="H60" s="325">
        <v>7765012</v>
      </c>
      <c r="I60" s="325">
        <v>7756202</v>
      </c>
      <c r="J60" s="325">
        <v>8810</v>
      </c>
      <c r="K60" s="325">
        <v>2371</v>
      </c>
      <c r="L60" s="325">
        <v>2371</v>
      </c>
      <c r="M60" s="325" t="s">
        <v>699</v>
      </c>
      <c r="N60" s="325" t="s">
        <v>699</v>
      </c>
      <c r="O60" s="325" t="s">
        <v>699</v>
      </c>
      <c r="P60" s="325" t="s">
        <v>699</v>
      </c>
      <c r="Q60" s="325">
        <v>2811590</v>
      </c>
      <c r="R60" s="325">
        <v>2785540</v>
      </c>
      <c r="S60" s="325">
        <v>26050</v>
      </c>
      <c r="T60" s="356">
        <v>25921</v>
      </c>
      <c r="U60" s="328" t="s">
        <v>749</v>
      </c>
      <c r="V60" s="298"/>
    </row>
    <row r="61" spans="1:23" s="319" customFormat="1" ht="9.75" customHeight="1" x14ac:dyDescent="0.15">
      <c r="A61" s="318" t="s">
        <v>209</v>
      </c>
      <c r="B61" s="318" t="s">
        <v>209</v>
      </c>
      <c r="C61" s="313" t="s">
        <v>488</v>
      </c>
      <c r="D61" s="323"/>
      <c r="E61" s="355">
        <v>11326408</v>
      </c>
      <c r="F61" s="325">
        <v>11255002</v>
      </c>
      <c r="G61" s="325">
        <v>71406</v>
      </c>
      <c r="H61" s="325">
        <v>8872608</v>
      </c>
      <c r="I61" s="325">
        <v>8861972</v>
      </c>
      <c r="J61" s="325">
        <v>10636</v>
      </c>
      <c r="K61" s="325">
        <v>5876</v>
      </c>
      <c r="L61" s="325">
        <v>5876</v>
      </c>
      <c r="M61" s="325" t="s">
        <v>699</v>
      </c>
      <c r="N61" s="325" t="s">
        <v>699</v>
      </c>
      <c r="O61" s="325" t="s">
        <v>699</v>
      </c>
      <c r="P61" s="325" t="s">
        <v>699</v>
      </c>
      <c r="Q61" s="325">
        <v>2416540</v>
      </c>
      <c r="R61" s="325">
        <v>2387154</v>
      </c>
      <c r="S61" s="325">
        <v>29386</v>
      </c>
      <c r="T61" s="356">
        <v>31384</v>
      </c>
      <c r="U61" s="330" t="s">
        <v>750</v>
      </c>
      <c r="V61" s="298"/>
    </row>
    <row r="62" spans="1:23" s="319" customFormat="1" ht="9.75" customHeight="1" x14ac:dyDescent="0.15">
      <c r="A62" s="313" t="s">
        <v>633</v>
      </c>
      <c r="B62" s="313" t="s">
        <v>889</v>
      </c>
      <c r="C62" s="313" t="s">
        <v>558</v>
      </c>
      <c r="D62" s="323"/>
      <c r="E62" s="355">
        <v>9404305</v>
      </c>
      <c r="F62" s="325">
        <v>9326561</v>
      </c>
      <c r="G62" s="325">
        <v>77744</v>
      </c>
      <c r="H62" s="325">
        <v>7550145</v>
      </c>
      <c r="I62" s="325">
        <v>7533691</v>
      </c>
      <c r="J62" s="325">
        <v>16454</v>
      </c>
      <c r="K62" s="325">
        <v>2685</v>
      </c>
      <c r="L62" s="325">
        <v>2685</v>
      </c>
      <c r="M62" s="325" t="s">
        <v>699</v>
      </c>
      <c r="N62" s="325" t="s">
        <v>699</v>
      </c>
      <c r="O62" s="325" t="s">
        <v>699</v>
      </c>
      <c r="P62" s="325" t="s">
        <v>699</v>
      </c>
      <c r="Q62" s="325">
        <v>1822573</v>
      </c>
      <c r="R62" s="325">
        <v>1790185</v>
      </c>
      <c r="S62" s="325">
        <v>32388</v>
      </c>
      <c r="T62" s="356">
        <v>28902</v>
      </c>
      <c r="U62" s="326" t="s">
        <v>890</v>
      </c>
      <c r="V62" s="298"/>
    </row>
    <row r="63" spans="1:23" s="319" customFormat="1" ht="9.75" customHeight="1" x14ac:dyDescent="0.15">
      <c r="A63" s="318"/>
      <c r="B63" s="318"/>
      <c r="C63" s="202"/>
      <c r="D63" s="320"/>
      <c r="E63" s="355"/>
      <c r="F63" s="325"/>
      <c r="G63" s="325"/>
      <c r="H63" s="325"/>
      <c r="I63" s="325"/>
      <c r="J63" s="325"/>
      <c r="K63" s="325"/>
      <c r="L63" s="325"/>
      <c r="M63" s="325"/>
      <c r="N63" s="325"/>
      <c r="O63" s="325"/>
      <c r="P63" s="325"/>
      <c r="Q63" s="325"/>
      <c r="R63" s="325"/>
      <c r="S63" s="325"/>
      <c r="T63" s="356"/>
      <c r="U63" s="321"/>
      <c r="V63" s="298"/>
    </row>
    <row r="64" spans="1:23" s="319" customFormat="1" ht="9.75" customHeight="1" x14ac:dyDescent="0.15">
      <c r="A64" s="313" t="s">
        <v>633</v>
      </c>
      <c r="B64" s="313" t="s">
        <v>887</v>
      </c>
      <c r="C64" s="318" t="s">
        <v>891</v>
      </c>
      <c r="D64" s="331"/>
      <c r="E64" s="355">
        <v>10289708</v>
      </c>
      <c r="F64" s="325">
        <v>10199911</v>
      </c>
      <c r="G64" s="325">
        <v>89797</v>
      </c>
      <c r="H64" s="325">
        <v>7271588</v>
      </c>
      <c r="I64" s="325">
        <v>7243314</v>
      </c>
      <c r="J64" s="325">
        <v>28274</v>
      </c>
      <c r="K64" s="325">
        <v>2247</v>
      </c>
      <c r="L64" s="325">
        <v>2247</v>
      </c>
      <c r="M64" s="325" t="s">
        <v>699</v>
      </c>
      <c r="N64" s="325" t="s">
        <v>699</v>
      </c>
      <c r="O64" s="325" t="s">
        <v>699</v>
      </c>
      <c r="P64" s="325" t="s">
        <v>699</v>
      </c>
      <c r="Q64" s="36">
        <v>2978932</v>
      </c>
      <c r="R64" s="36">
        <v>2954350</v>
      </c>
      <c r="S64" s="325">
        <v>24582</v>
      </c>
      <c r="T64" s="356">
        <v>36941</v>
      </c>
      <c r="U64" s="332" t="s">
        <v>753</v>
      </c>
      <c r="V64" s="298"/>
    </row>
    <row r="65" spans="1:22" s="319" customFormat="1" ht="9.75" customHeight="1" x14ac:dyDescent="0.15">
      <c r="A65" s="318" t="s">
        <v>209</v>
      </c>
      <c r="B65" s="318" t="s">
        <v>209</v>
      </c>
      <c r="C65" s="318" t="s">
        <v>542</v>
      </c>
      <c r="D65" s="331"/>
      <c r="E65" s="355">
        <v>10499862</v>
      </c>
      <c r="F65" s="325">
        <v>10397764</v>
      </c>
      <c r="G65" s="325">
        <v>102098</v>
      </c>
      <c r="H65" s="325">
        <v>7294715</v>
      </c>
      <c r="I65" s="325">
        <v>7248712</v>
      </c>
      <c r="J65" s="325">
        <v>46003</v>
      </c>
      <c r="K65" s="325">
        <v>2208</v>
      </c>
      <c r="L65" s="325">
        <v>2208</v>
      </c>
      <c r="M65" s="325" t="s">
        <v>699</v>
      </c>
      <c r="N65" s="325" t="s">
        <v>699</v>
      </c>
      <c r="O65" s="325" t="s">
        <v>699</v>
      </c>
      <c r="P65" s="325" t="s">
        <v>699</v>
      </c>
      <c r="Q65" s="36">
        <v>3173232</v>
      </c>
      <c r="R65" s="36">
        <v>3146844</v>
      </c>
      <c r="S65" s="325">
        <v>26388</v>
      </c>
      <c r="T65" s="356">
        <v>29707</v>
      </c>
      <c r="U65" s="333" t="s">
        <v>365</v>
      </c>
      <c r="V65" s="298"/>
    </row>
    <row r="66" spans="1:22" s="319" customFormat="1" ht="9.75" customHeight="1" x14ac:dyDescent="0.15">
      <c r="A66" s="318" t="s">
        <v>209</v>
      </c>
      <c r="B66" s="318" t="s">
        <v>209</v>
      </c>
      <c r="C66" s="318" t="s">
        <v>543</v>
      </c>
      <c r="D66" s="331"/>
      <c r="E66" s="355">
        <v>11382081</v>
      </c>
      <c r="F66" s="325">
        <v>11297111</v>
      </c>
      <c r="G66" s="325">
        <v>84970</v>
      </c>
      <c r="H66" s="325">
        <v>8108010</v>
      </c>
      <c r="I66" s="325">
        <v>8084359</v>
      </c>
      <c r="J66" s="325">
        <v>23651</v>
      </c>
      <c r="K66" s="325">
        <v>1805</v>
      </c>
      <c r="L66" s="325">
        <v>1805</v>
      </c>
      <c r="M66" s="325" t="s">
        <v>699</v>
      </c>
      <c r="N66" s="325" t="s">
        <v>699</v>
      </c>
      <c r="O66" s="325" t="s">
        <v>699</v>
      </c>
      <c r="P66" s="325" t="s">
        <v>699</v>
      </c>
      <c r="Q66" s="36">
        <v>3239882</v>
      </c>
      <c r="R66" s="36">
        <v>3210947</v>
      </c>
      <c r="S66" s="325">
        <v>28935</v>
      </c>
      <c r="T66" s="356">
        <v>32384</v>
      </c>
      <c r="U66" s="333" t="s">
        <v>366</v>
      </c>
      <c r="V66" s="298"/>
    </row>
    <row r="67" spans="1:22" s="319" customFormat="1" ht="9.75" customHeight="1" x14ac:dyDescent="0.15">
      <c r="A67" s="318" t="s">
        <v>209</v>
      </c>
      <c r="B67" s="318" t="s">
        <v>209</v>
      </c>
      <c r="C67" s="318" t="s">
        <v>544</v>
      </c>
      <c r="D67" s="331"/>
      <c r="E67" s="355">
        <v>11229870</v>
      </c>
      <c r="F67" s="325">
        <v>11139388</v>
      </c>
      <c r="G67" s="325">
        <v>90482</v>
      </c>
      <c r="H67" s="325">
        <v>8123112</v>
      </c>
      <c r="I67" s="325">
        <v>8097551</v>
      </c>
      <c r="J67" s="325">
        <v>25561</v>
      </c>
      <c r="K67" s="325">
        <v>2369</v>
      </c>
      <c r="L67" s="325">
        <v>2369</v>
      </c>
      <c r="M67" s="325" t="s">
        <v>699</v>
      </c>
      <c r="N67" s="325" t="s">
        <v>699</v>
      </c>
      <c r="O67" s="325" t="s">
        <v>699</v>
      </c>
      <c r="P67" s="325" t="s">
        <v>699</v>
      </c>
      <c r="Q67" s="36">
        <v>3072828</v>
      </c>
      <c r="R67" s="36">
        <v>3039468</v>
      </c>
      <c r="S67" s="325">
        <v>33360</v>
      </c>
      <c r="T67" s="356">
        <v>31561</v>
      </c>
      <c r="U67" s="333" t="s">
        <v>367</v>
      </c>
      <c r="V67" s="298"/>
    </row>
    <row r="68" spans="1:22" s="319" customFormat="1" ht="9.75" customHeight="1" x14ac:dyDescent="0.15">
      <c r="A68" s="318" t="s">
        <v>209</v>
      </c>
      <c r="B68" s="318" t="s">
        <v>209</v>
      </c>
      <c r="C68" s="318" t="s">
        <v>545</v>
      </c>
      <c r="D68" s="331"/>
      <c r="E68" s="355">
        <v>12403365</v>
      </c>
      <c r="F68" s="325">
        <v>12318709</v>
      </c>
      <c r="G68" s="325">
        <v>84656</v>
      </c>
      <c r="H68" s="325">
        <v>8786652</v>
      </c>
      <c r="I68" s="325">
        <v>8767661</v>
      </c>
      <c r="J68" s="325">
        <v>18991</v>
      </c>
      <c r="K68" s="325">
        <v>2031</v>
      </c>
      <c r="L68" s="325">
        <v>2031</v>
      </c>
      <c r="M68" s="325" t="s">
        <v>699</v>
      </c>
      <c r="N68" s="325" t="s">
        <v>699</v>
      </c>
      <c r="O68" s="325" t="s">
        <v>699</v>
      </c>
      <c r="P68" s="325" t="s">
        <v>699</v>
      </c>
      <c r="Q68" s="36">
        <v>3580648</v>
      </c>
      <c r="R68" s="36">
        <v>3549017</v>
      </c>
      <c r="S68" s="325">
        <v>31631</v>
      </c>
      <c r="T68" s="356">
        <v>34034</v>
      </c>
      <c r="U68" s="333" t="s">
        <v>752</v>
      </c>
      <c r="V68" s="298"/>
    </row>
    <row r="69" spans="1:22" s="319" customFormat="1" ht="9.75" customHeight="1" x14ac:dyDescent="0.15">
      <c r="A69" s="318" t="s">
        <v>209</v>
      </c>
      <c r="B69" s="318" t="s">
        <v>209</v>
      </c>
      <c r="C69" s="318" t="s">
        <v>546</v>
      </c>
      <c r="D69" s="331"/>
      <c r="E69" s="355">
        <v>11995637</v>
      </c>
      <c r="F69" s="325">
        <v>11916878</v>
      </c>
      <c r="G69" s="325">
        <v>78759</v>
      </c>
      <c r="H69" s="325">
        <v>8453462</v>
      </c>
      <c r="I69" s="325">
        <v>8437368</v>
      </c>
      <c r="J69" s="325">
        <v>16094</v>
      </c>
      <c r="K69" s="325">
        <v>1547</v>
      </c>
      <c r="L69" s="325">
        <v>1547</v>
      </c>
      <c r="M69" s="325" t="s">
        <v>699</v>
      </c>
      <c r="N69" s="325" t="s">
        <v>699</v>
      </c>
      <c r="O69" s="325" t="s">
        <v>699</v>
      </c>
      <c r="P69" s="325" t="s">
        <v>699</v>
      </c>
      <c r="Q69" s="36">
        <v>3508408</v>
      </c>
      <c r="R69" s="36">
        <v>3477963</v>
      </c>
      <c r="S69" s="325">
        <v>30445</v>
      </c>
      <c r="T69" s="356">
        <v>32220</v>
      </c>
      <c r="U69" s="333" t="s">
        <v>368</v>
      </c>
      <c r="V69" s="298"/>
    </row>
    <row r="70" spans="1:22" s="319" customFormat="1" ht="9.75" customHeight="1" x14ac:dyDescent="0.15">
      <c r="A70" s="318" t="s">
        <v>209</v>
      </c>
      <c r="B70" s="318" t="s">
        <v>209</v>
      </c>
      <c r="C70" s="318" t="s">
        <v>547</v>
      </c>
      <c r="D70" s="331"/>
      <c r="E70" s="355">
        <v>11294183</v>
      </c>
      <c r="F70" s="325">
        <v>11212871</v>
      </c>
      <c r="G70" s="325">
        <v>81312</v>
      </c>
      <c r="H70" s="325">
        <v>7784034</v>
      </c>
      <c r="I70" s="325">
        <v>7768840</v>
      </c>
      <c r="J70" s="325">
        <v>15194</v>
      </c>
      <c r="K70" s="325">
        <v>1584</v>
      </c>
      <c r="L70" s="325">
        <v>1584</v>
      </c>
      <c r="M70" s="325" t="s">
        <v>699</v>
      </c>
      <c r="N70" s="325" t="s">
        <v>699</v>
      </c>
      <c r="O70" s="325" t="s">
        <v>699</v>
      </c>
      <c r="P70" s="325" t="s">
        <v>699</v>
      </c>
      <c r="Q70" s="36">
        <v>3475871</v>
      </c>
      <c r="R70" s="36">
        <v>3442447</v>
      </c>
      <c r="S70" s="325">
        <v>33424</v>
      </c>
      <c r="T70" s="356">
        <v>32694</v>
      </c>
      <c r="U70" s="333" t="s">
        <v>369</v>
      </c>
      <c r="V70" s="298"/>
    </row>
    <row r="71" spans="1:22" s="319" customFormat="1" ht="9.75" customHeight="1" x14ac:dyDescent="0.15">
      <c r="A71" s="318" t="s">
        <v>209</v>
      </c>
      <c r="B71" s="318" t="s">
        <v>209</v>
      </c>
      <c r="C71" s="318" t="s">
        <v>548</v>
      </c>
      <c r="D71" s="331"/>
      <c r="E71" s="355">
        <v>10372858</v>
      </c>
      <c r="F71" s="325">
        <v>10304329</v>
      </c>
      <c r="G71" s="325">
        <v>68529</v>
      </c>
      <c r="H71" s="325">
        <v>7360116</v>
      </c>
      <c r="I71" s="325">
        <v>7346552</v>
      </c>
      <c r="J71" s="325">
        <v>13564</v>
      </c>
      <c r="K71" s="325">
        <v>1673</v>
      </c>
      <c r="L71" s="325">
        <v>1673</v>
      </c>
      <c r="M71" s="325" t="s">
        <v>699</v>
      </c>
      <c r="N71" s="325" t="s">
        <v>699</v>
      </c>
      <c r="O71" s="325" t="s">
        <v>699</v>
      </c>
      <c r="P71" s="325" t="s">
        <v>699</v>
      </c>
      <c r="Q71" s="36">
        <v>2982901</v>
      </c>
      <c r="R71" s="36">
        <v>2956104</v>
      </c>
      <c r="S71" s="325">
        <v>26797</v>
      </c>
      <c r="T71" s="356">
        <v>28168</v>
      </c>
      <c r="U71" s="333" t="s">
        <v>370</v>
      </c>
      <c r="V71" s="298"/>
    </row>
    <row r="72" spans="1:22" s="319" customFormat="1" ht="9.75" customHeight="1" x14ac:dyDescent="0.15">
      <c r="A72" s="318" t="s">
        <v>209</v>
      </c>
      <c r="B72" s="318" t="s">
        <v>209</v>
      </c>
      <c r="C72" s="318" t="s">
        <v>549</v>
      </c>
      <c r="D72" s="331"/>
      <c r="E72" s="355">
        <v>10604894</v>
      </c>
      <c r="F72" s="325">
        <v>10544113</v>
      </c>
      <c r="G72" s="325">
        <v>60781</v>
      </c>
      <c r="H72" s="325">
        <v>7765012</v>
      </c>
      <c r="I72" s="325">
        <v>7756202</v>
      </c>
      <c r="J72" s="325">
        <v>8810</v>
      </c>
      <c r="K72" s="325">
        <v>2371</v>
      </c>
      <c r="L72" s="325">
        <v>2371</v>
      </c>
      <c r="M72" s="325" t="s">
        <v>699</v>
      </c>
      <c r="N72" s="325" t="s">
        <v>699</v>
      </c>
      <c r="O72" s="325" t="s">
        <v>699</v>
      </c>
      <c r="P72" s="325" t="s">
        <v>699</v>
      </c>
      <c r="Q72" s="36">
        <v>2811590</v>
      </c>
      <c r="R72" s="36">
        <v>2785540</v>
      </c>
      <c r="S72" s="325">
        <v>26050</v>
      </c>
      <c r="T72" s="356">
        <v>25921</v>
      </c>
      <c r="U72" s="333" t="s">
        <v>371</v>
      </c>
      <c r="V72" s="298"/>
    </row>
    <row r="73" spans="1:22" s="319" customFormat="1" ht="9.75" customHeight="1" x14ac:dyDescent="0.15">
      <c r="A73" s="318" t="s">
        <v>209</v>
      </c>
      <c r="B73" s="318" t="s">
        <v>209</v>
      </c>
      <c r="C73" s="329" t="s">
        <v>634</v>
      </c>
      <c r="D73" s="331"/>
      <c r="E73" s="355">
        <v>10603518</v>
      </c>
      <c r="F73" s="325">
        <v>10536363</v>
      </c>
      <c r="G73" s="325">
        <v>67155</v>
      </c>
      <c r="H73" s="325">
        <v>7576361</v>
      </c>
      <c r="I73" s="325">
        <v>7567229</v>
      </c>
      <c r="J73" s="325">
        <v>9132</v>
      </c>
      <c r="K73" s="325">
        <v>3830</v>
      </c>
      <c r="L73" s="325">
        <v>3830</v>
      </c>
      <c r="M73" s="325" t="s">
        <v>699</v>
      </c>
      <c r="N73" s="325" t="s">
        <v>699</v>
      </c>
      <c r="O73" s="325" t="s">
        <v>699</v>
      </c>
      <c r="P73" s="325" t="s">
        <v>699</v>
      </c>
      <c r="Q73" s="36">
        <v>2994034</v>
      </c>
      <c r="R73" s="36">
        <v>2965304</v>
      </c>
      <c r="S73" s="325">
        <v>28730</v>
      </c>
      <c r="T73" s="356">
        <v>29293</v>
      </c>
      <c r="U73" s="333" t="s">
        <v>372</v>
      </c>
      <c r="V73" s="298"/>
    </row>
    <row r="74" spans="1:22" s="319" customFormat="1" ht="9.75" customHeight="1" x14ac:dyDescent="0.15">
      <c r="A74" s="318" t="s">
        <v>209</v>
      </c>
      <c r="B74" s="318" t="s">
        <v>209</v>
      </c>
      <c r="C74" s="329" t="s">
        <v>635</v>
      </c>
      <c r="D74" s="331"/>
      <c r="E74" s="355">
        <v>10791453</v>
      </c>
      <c r="F74" s="325">
        <v>10712100</v>
      </c>
      <c r="G74" s="325">
        <v>79353</v>
      </c>
      <c r="H74" s="325">
        <v>7996771</v>
      </c>
      <c r="I74" s="325">
        <v>7976122</v>
      </c>
      <c r="J74" s="325">
        <v>20649</v>
      </c>
      <c r="K74" s="325">
        <v>4062</v>
      </c>
      <c r="L74" s="325">
        <v>4062</v>
      </c>
      <c r="M74" s="325" t="s">
        <v>699</v>
      </c>
      <c r="N74" s="325" t="s">
        <v>699</v>
      </c>
      <c r="O74" s="325" t="s">
        <v>699</v>
      </c>
      <c r="P74" s="325" t="s">
        <v>699</v>
      </c>
      <c r="Q74" s="36">
        <v>2761770</v>
      </c>
      <c r="R74" s="36">
        <v>2731916</v>
      </c>
      <c r="S74" s="325">
        <v>29854</v>
      </c>
      <c r="T74" s="356">
        <v>28850</v>
      </c>
      <c r="U74" s="333" t="s">
        <v>373</v>
      </c>
      <c r="V74" s="298"/>
    </row>
    <row r="75" spans="1:22" s="319" customFormat="1" ht="9.75" customHeight="1" x14ac:dyDescent="0.15">
      <c r="A75" s="318" t="s">
        <v>209</v>
      </c>
      <c r="B75" s="318" t="s">
        <v>209</v>
      </c>
      <c r="C75" s="329" t="s">
        <v>636</v>
      </c>
      <c r="D75" s="331"/>
      <c r="E75" s="355">
        <v>11326408</v>
      </c>
      <c r="F75" s="325">
        <v>11255002</v>
      </c>
      <c r="G75" s="325">
        <v>71406</v>
      </c>
      <c r="H75" s="325">
        <v>8872608</v>
      </c>
      <c r="I75" s="325">
        <v>8861972</v>
      </c>
      <c r="J75" s="325">
        <v>10636</v>
      </c>
      <c r="K75" s="325">
        <v>5876</v>
      </c>
      <c r="L75" s="325">
        <v>5876</v>
      </c>
      <c r="M75" s="325" t="s">
        <v>699</v>
      </c>
      <c r="N75" s="325" t="s">
        <v>699</v>
      </c>
      <c r="O75" s="325" t="s">
        <v>699</v>
      </c>
      <c r="P75" s="325" t="s">
        <v>699</v>
      </c>
      <c r="Q75" s="36">
        <v>2416540</v>
      </c>
      <c r="R75" s="36">
        <v>2387154</v>
      </c>
      <c r="S75" s="325">
        <v>29386</v>
      </c>
      <c r="T75" s="356">
        <v>31384</v>
      </c>
      <c r="U75" s="333" t="s">
        <v>374</v>
      </c>
      <c r="V75" s="298"/>
    </row>
    <row r="76" spans="1:22" s="319" customFormat="1" ht="9.75" customHeight="1" x14ac:dyDescent="0.15">
      <c r="A76" s="313" t="s">
        <v>633</v>
      </c>
      <c r="B76" s="313" t="s">
        <v>889</v>
      </c>
      <c r="C76" s="318" t="s">
        <v>550</v>
      </c>
      <c r="D76" s="331"/>
      <c r="E76" s="355">
        <v>9913808</v>
      </c>
      <c r="F76" s="325">
        <v>9842474</v>
      </c>
      <c r="G76" s="325">
        <v>71334</v>
      </c>
      <c r="H76" s="325">
        <v>7859295</v>
      </c>
      <c r="I76" s="325">
        <v>7849636</v>
      </c>
      <c r="J76" s="325">
        <v>9659</v>
      </c>
      <c r="K76" s="325">
        <v>4649</v>
      </c>
      <c r="L76" s="325">
        <v>4649</v>
      </c>
      <c r="M76" s="325" t="s">
        <v>699</v>
      </c>
      <c r="N76" s="325" t="s">
        <v>699</v>
      </c>
      <c r="O76" s="325" t="s">
        <v>699</v>
      </c>
      <c r="P76" s="325" t="s">
        <v>699</v>
      </c>
      <c r="Q76" s="36">
        <v>2017779</v>
      </c>
      <c r="R76" s="36">
        <v>1988189</v>
      </c>
      <c r="S76" s="325">
        <v>29590</v>
      </c>
      <c r="T76" s="356">
        <v>32085</v>
      </c>
      <c r="U76" s="332" t="s">
        <v>892</v>
      </c>
      <c r="V76" s="298"/>
    </row>
    <row r="77" spans="1:22" s="319" customFormat="1" ht="9.75" customHeight="1" x14ac:dyDescent="0.15">
      <c r="A77" s="318" t="s">
        <v>209</v>
      </c>
      <c r="B77" s="318" t="s">
        <v>209</v>
      </c>
      <c r="C77" s="318" t="s">
        <v>542</v>
      </c>
      <c r="D77" s="331"/>
      <c r="E77" s="355">
        <v>9978802</v>
      </c>
      <c r="F77" s="325">
        <v>9904705</v>
      </c>
      <c r="G77" s="325">
        <v>74097</v>
      </c>
      <c r="H77" s="325">
        <v>7852520</v>
      </c>
      <c r="I77" s="325">
        <v>7839753</v>
      </c>
      <c r="J77" s="325">
        <v>12767</v>
      </c>
      <c r="K77" s="325">
        <v>3190</v>
      </c>
      <c r="L77" s="325">
        <v>3190</v>
      </c>
      <c r="M77" s="325" t="s">
        <v>699</v>
      </c>
      <c r="N77" s="325" t="s">
        <v>699</v>
      </c>
      <c r="O77" s="325" t="s">
        <v>699</v>
      </c>
      <c r="P77" s="325" t="s">
        <v>699</v>
      </c>
      <c r="Q77" s="36">
        <v>2088722</v>
      </c>
      <c r="R77" s="36">
        <v>2061762</v>
      </c>
      <c r="S77" s="325">
        <v>26960</v>
      </c>
      <c r="T77" s="356">
        <v>34370</v>
      </c>
      <c r="U77" s="333" t="s">
        <v>365</v>
      </c>
      <c r="V77" s="298"/>
    </row>
    <row r="78" spans="1:22" s="319" customFormat="1" ht="9.75" customHeight="1" x14ac:dyDescent="0.15">
      <c r="A78" s="335" t="s">
        <v>209</v>
      </c>
      <c r="B78" s="335" t="s">
        <v>209</v>
      </c>
      <c r="C78" s="336" t="s">
        <v>551</v>
      </c>
      <c r="D78" s="337"/>
      <c r="E78" s="357">
        <v>9404305</v>
      </c>
      <c r="F78" s="358">
        <v>9326561</v>
      </c>
      <c r="G78" s="358">
        <v>77744</v>
      </c>
      <c r="H78" s="358">
        <v>7550145</v>
      </c>
      <c r="I78" s="358">
        <v>7533691</v>
      </c>
      <c r="J78" s="358">
        <v>16454</v>
      </c>
      <c r="K78" s="358">
        <v>2685</v>
      </c>
      <c r="L78" s="358">
        <v>2685</v>
      </c>
      <c r="M78" s="358" t="s">
        <v>699</v>
      </c>
      <c r="N78" s="358" t="s">
        <v>699</v>
      </c>
      <c r="O78" s="358" t="s">
        <v>699</v>
      </c>
      <c r="P78" s="358" t="s">
        <v>699</v>
      </c>
      <c r="Q78" s="358">
        <v>1822573</v>
      </c>
      <c r="R78" s="358">
        <v>1790185</v>
      </c>
      <c r="S78" s="358">
        <v>32388</v>
      </c>
      <c r="T78" s="359">
        <v>28902</v>
      </c>
      <c r="U78" s="340" t="s">
        <v>366</v>
      </c>
      <c r="V78" s="298"/>
    </row>
    <row r="79" spans="1:22" s="319" customFormat="1" ht="9.9499999999999993" customHeight="1" x14ac:dyDescent="0.15">
      <c r="N79" s="360"/>
      <c r="O79" s="360"/>
      <c r="P79" s="360"/>
    </row>
    <row r="80" spans="1:22" s="361" customFormat="1" ht="11.45" customHeight="1" x14ac:dyDescent="0.15"/>
    <row r="81" s="361" customFormat="1" ht="11.45" customHeight="1" x14ac:dyDescent="0.15"/>
    <row r="82" s="361" customFormat="1" ht="11.45" customHeight="1" x14ac:dyDescent="0.15"/>
    <row r="83" s="361" customFormat="1" ht="11.45" customHeight="1" x14ac:dyDescent="0.15"/>
    <row r="84" s="361" customFormat="1" ht="11.45" customHeight="1" x14ac:dyDescent="0.15"/>
    <row r="85" s="361" customFormat="1" ht="11.45" customHeight="1" x14ac:dyDescent="0.15"/>
    <row r="86" s="361" customFormat="1" ht="11.45" customHeight="1" x14ac:dyDescent="0.15"/>
    <row r="87" s="361" customFormat="1" ht="11.45" customHeight="1" x14ac:dyDescent="0.15"/>
    <row r="88" s="361" customFormat="1" ht="11.45" customHeight="1" x14ac:dyDescent="0.15"/>
    <row r="89" s="361" customFormat="1" ht="11.45" customHeight="1" x14ac:dyDescent="0.15"/>
    <row r="90" s="361" customFormat="1" ht="11.45" customHeight="1" x14ac:dyDescent="0.15"/>
    <row r="91" s="361" customFormat="1" ht="11.45" customHeight="1" x14ac:dyDescent="0.15"/>
    <row r="92" ht="11.45" customHeight="1" x14ac:dyDescent="0.15"/>
    <row r="93" ht="11.45" customHeight="1" x14ac:dyDescent="0.15"/>
    <row r="94" ht="11.45" customHeight="1" x14ac:dyDescent="0.15"/>
    <row r="95" ht="11.45" customHeight="1" x14ac:dyDescent="0.15"/>
    <row r="96" ht="11.45" customHeight="1" x14ac:dyDescent="0.15"/>
    <row r="97" ht="11.45" customHeight="1" x14ac:dyDescent="0.15"/>
    <row r="98" ht="11.45" customHeight="1" x14ac:dyDescent="0.15"/>
    <row r="99" ht="11.45" customHeight="1" x14ac:dyDescent="0.15"/>
    <row r="100" ht="11.45" customHeight="1" x14ac:dyDescent="0.15"/>
    <row r="101" ht="11.45" customHeight="1" x14ac:dyDescent="0.15"/>
    <row r="102" ht="11.45" customHeight="1" x14ac:dyDescent="0.15"/>
    <row r="103" ht="11.45" customHeight="1" x14ac:dyDescent="0.15"/>
    <row r="104" ht="11.45" customHeight="1" x14ac:dyDescent="0.15"/>
    <row r="105" ht="11.45" customHeight="1" x14ac:dyDescent="0.15"/>
    <row r="106" ht="11.45" customHeight="1" x14ac:dyDescent="0.15"/>
    <row r="107" ht="11.45" customHeight="1" x14ac:dyDescent="0.15"/>
    <row r="108" ht="11.45" customHeight="1" x14ac:dyDescent="0.15"/>
    <row r="109" ht="11.45" customHeight="1" x14ac:dyDescent="0.15"/>
    <row r="110" ht="12.95" customHeight="1" x14ac:dyDescent="0.15"/>
    <row r="111" ht="12.95" customHeight="1" x14ac:dyDescent="0.15"/>
    <row r="112" ht="12.95" customHeight="1" x14ac:dyDescent="0.15"/>
    <row r="113" ht="12.95" customHeight="1" x14ac:dyDescent="0.15"/>
    <row r="114" ht="12.95" customHeight="1" x14ac:dyDescent="0.15"/>
    <row r="115" ht="12.95" customHeight="1" x14ac:dyDescent="0.15"/>
    <row r="116" ht="12.95" customHeight="1" x14ac:dyDescent="0.15"/>
    <row r="117" ht="14.25" customHeight="1" x14ac:dyDescent="0.15"/>
    <row r="118" ht="14.25" customHeight="1" x14ac:dyDescent="0.15"/>
    <row r="119" ht="14.25" customHeight="1" x14ac:dyDescent="0.15"/>
    <row r="120" ht="14.25" customHeight="1" x14ac:dyDescent="0.15"/>
    <row r="121" ht="14.25" customHeight="1" x14ac:dyDescent="0.15"/>
    <row r="122" ht="14.25" customHeight="1" x14ac:dyDescent="0.15"/>
    <row r="123" ht="14.25" customHeight="1" x14ac:dyDescent="0.15"/>
  </sheetData>
  <mergeCells count="32">
    <mergeCell ref="F8:F9"/>
    <mergeCell ref="G8:G9"/>
    <mergeCell ref="I8:I9"/>
    <mergeCell ref="J8:J9"/>
    <mergeCell ref="L8:L9"/>
    <mergeCell ref="M8:M9"/>
    <mergeCell ref="O8:O9"/>
    <mergeCell ref="P8:P9"/>
    <mergeCell ref="A43:D48"/>
    <mergeCell ref="F43:R43"/>
    <mergeCell ref="M47:M48"/>
    <mergeCell ref="O47:O48"/>
    <mergeCell ref="P47:P48"/>
    <mergeCell ref="R47:R48"/>
    <mergeCell ref="A4:D9"/>
    <mergeCell ref="F4:P4"/>
    <mergeCell ref="Q4:Q8"/>
    <mergeCell ref="K7:K8"/>
    <mergeCell ref="N7:N8"/>
    <mergeCell ref="E8:E9"/>
    <mergeCell ref="E47:E48"/>
    <mergeCell ref="F47:F48"/>
    <mergeCell ref="G47:G48"/>
    <mergeCell ref="I47:I48"/>
    <mergeCell ref="J47:J48"/>
    <mergeCell ref="S47:S48"/>
    <mergeCell ref="T47:T48"/>
    <mergeCell ref="U43:U47"/>
    <mergeCell ref="K46:K47"/>
    <mergeCell ref="N46:N47"/>
    <mergeCell ref="Q46:Q47"/>
    <mergeCell ref="L47:L48"/>
  </mergeCells>
  <phoneticPr fontId="34"/>
  <pageMargins left="0.59055118110236227" right="0.59055118110236227" top="0.59055118110236227" bottom="0.59055118110236227" header="0.59055118110236227" footer="0.15748031496062992"/>
  <pageSetup paperSize="9" scale="94" fitToHeight="0" orientation="portrait" r:id="rId1"/>
  <headerFooter alignWithMargins="0"/>
  <colBreaks count="1" manualBreakCount="1">
    <brk id="11" max="78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V48"/>
  <sheetViews>
    <sheetView view="pageBreakPreview" zoomScaleNormal="50" zoomScaleSheetLayoutView="100" workbookViewId="0"/>
  </sheetViews>
  <sheetFormatPr defaultColWidth="8.125" defaultRowHeight="17.25" x14ac:dyDescent="0.2"/>
  <cols>
    <col min="1" max="1" width="2.375" style="46" customWidth="1"/>
    <col min="2" max="2" width="11.125" style="46" customWidth="1"/>
    <col min="3" max="3" width="0.875" style="46" customWidth="1"/>
    <col min="4" max="4" width="8.75" style="46" customWidth="1"/>
    <col min="5" max="5" width="7.75" style="46" customWidth="1"/>
    <col min="6" max="19" width="7.5" style="46" customWidth="1"/>
    <col min="20" max="20" width="0.875" style="46" customWidth="1"/>
    <col min="21" max="21" width="18.75" style="415" customWidth="1"/>
    <col min="22" max="22" width="8.75" style="416" customWidth="1"/>
    <col min="23" max="16384" width="8.125" style="46"/>
  </cols>
  <sheetData>
    <row r="1" spans="1:22" s="365" customFormat="1" ht="17.25" customHeight="1" x14ac:dyDescent="0.15">
      <c r="A1" s="362"/>
      <c r="B1" s="362" t="s">
        <v>202</v>
      </c>
      <c r="C1" s="362"/>
      <c r="D1" s="363"/>
      <c r="E1" s="262"/>
      <c r="F1" s="262"/>
      <c r="G1" s="262"/>
      <c r="H1" s="262"/>
      <c r="I1" s="262"/>
      <c r="J1" s="362"/>
      <c r="K1" s="362"/>
      <c r="L1" s="262"/>
      <c r="M1" s="364"/>
      <c r="N1" s="364"/>
      <c r="O1" s="364"/>
      <c r="P1" s="364"/>
      <c r="Q1" s="364"/>
      <c r="R1" s="364"/>
      <c r="V1" s="364"/>
    </row>
    <row r="2" spans="1:22" s="367" customFormat="1" ht="17.25" customHeight="1" x14ac:dyDescent="0.15">
      <c r="A2" s="262"/>
      <c r="B2" s="362" t="s">
        <v>406</v>
      </c>
      <c r="C2" s="362"/>
      <c r="D2" s="363"/>
      <c r="E2" s="262"/>
      <c r="F2" s="262"/>
      <c r="G2" s="262"/>
      <c r="H2" s="362"/>
      <c r="I2" s="362"/>
      <c r="J2" s="362"/>
      <c r="K2" s="362"/>
      <c r="L2" s="262"/>
      <c r="M2" s="366"/>
      <c r="N2" s="366"/>
      <c r="O2" s="366"/>
      <c r="P2" s="366"/>
      <c r="V2" s="366"/>
    </row>
    <row r="3" spans="1:22" s="289" customFormat="1" ht="17.25" customHeight="1" x14ac:dyDescent="0.15">
      <c r="A3" s="262"/>
      <c r="B3" s="296" t="s">
        <v>893</v>
      </c>
      <c r="C3" s="262"/>
      <c r="D3" s="368"/>
      <c r="E3" s="296"/>
      <c r="F3" s="296"/>
      <c r="G3" s="296"/>
      <c r="H3" s="296"/>
      <c r="I3" s="296"/>
      <c r="J3" s="296"/>
      <c r="K3" s="296"/>
      <c r="L3" s="296"/>
      <c r="M3" s="369"/>
      <c r="N3" s="369"/>
      <c r="O3" s="369"/>
      <c r="P3" s="369"/>
      <c r="Q3" s="369"/>
      <c r="R3" s="350"/>
      <c r="S3" s="297" t="s">
        <v>894</v>
      </c>
      <c r="T3" s="297"/>
      <c r="U3" s="297"/>
      <c r="V3" s="370"/>
    </row>
    <row r="4" spans="1:22" s="380" customFormat="1" ht="16.5" customHeight="1" x14ac:dyDescent="0.15">
      <c r="A4" s="371"/>
      <c r="B4" s="372"/>
      <c r="C4" s="373"/>
      <c r="D4" s="914" t="s">
        <v>895</v>
      </c>
      <c r="E4" s="374"/>
      <c r="F4" s="374"/>
      <c r="G4" s="374"/>
      <c r="H4" s="374"/>
      <c r="I4" s="374"/>
      <c r="J4" s="374"/>
      <c r="K4" s="374"/>
      <c r="L4" s="375"/>
      <c r="M4" s="376"/>
      <c r="N4" s="377"/>
      <c r="O4" s="377"/>
      <c r="P4" s="377"/>
      <c r="Q4" s="377"/>
      <c r="R4" s="378"/>
      <c r="S4" s="379"/>
      <c r="T4" s="313"/>
      <c r="U4" s="372"/>
      <c r="V4" s="313"/>
    </row>
    <row r="5" spans="1:22" s="380" customFormat="1" ht="16.5" customHeight="1" x14ac:dyDescent="0.15">
      <c r="A5" s="381"/>
      <c r="B5" s="382" t="s">
        <v>407</v>
      </c>
      <c r="C5" s="382"/>
      <c r="D5" s="915"/>
      <c r="E5" s="383" t="s">
        <v>408</v>
      </c>
      <c r="F5" s="383" t="s">
        <v>409</v>
      </c>
      <c r="G5" s="383" t="s">
        <v>410</v>
      </c>
      <c r="H5" s="383" t="s">
        <v>411</v>
      </c>
      <c r="I5" s="383" t="s">
        <v>412</v>
      </c>
      <c r="J5" s="383" t="s">
        <v>413</v>
      </c>
      <c r="K5" s="384"/>
      <c r="L5" s="385"/>
      <c r="M5" s="386" t="s">
        <v>414</v>
      </c>
      <c r="N5" s="383" t="s">
        <v>415</v>
      </c>
      <c r="O5" s="383" t="s">
        <v>416</v>
      </c>
      <c r="P5" s="383" t="s">
        <v>417</v>
      </c>
      <c r="Q5" s="387" t="s">
        <v>418</v>
      </c>
      <c r="R5" s="388"/>
      <c r="S5" s="389"/>
      <c r="T5" s="202"/>
      <c r="U5" s="382" t="s">
        <v>201</v>
      </c>
      <c r="V5" s="313"/>
    </row>
    <row r="6" spans="1:22" s="380" customFormat="1" ht="16.5" customHeight="1" x14ac:dyDescent="0.15">
      <c r="A6" s="381"/>
      <c r="B6" s="382"/>
      <c r="C6" s="382"/>
      <c r="D6" s="390"/>
      <c r="E6" s="383" t="s">
        <v>199</v>
      </c>
      <c r="F6" s="383" t="s">
        <v>199</v>
      </c>
      <c r="G6" s="383" t="s">
        <v>200</v>
      </c>
      <c r="H6" s="383"/>
      <c r="I6" s="383"/>
      <c r="J6" s="383" t="s">
        <v>199</v>
      </c>
      <c r="K6" s="383" t="s">
        <v>198</v>
      </c>
      <c r="L6" s="391" t="s">
        <v>197</v>
      </c>
      <c r="M6" s="386"/>
      <c r="N6" s="383"/>
      <c r="O6" s="383"/>
      <c r="P6" s="383"/>
      <c r="Q6" s="383"/>
      <c r="R6" s="383" t="s">
        <v>419</v>
      </c>
      <c r="S6" s="386" t="s">
        <v>420</v>
      </c>
      <c r="T6" s="383"/>
      <c r="U6" s="382"/>
      <c r="V6" s="313"/>
    </row>
    <row r="7" spans="1:22" s="380" customFormat="1" ht="33.75" customHeight="1" x14ac:dyDescent="0.15">
      <c r="A7" s="381"/>
      <c r="B7" s="392"/>
      <c r="C7" s="382"/>
      <c r="D7" s="393" t="s">
        <v>637</v>
      </c>
      <c r="E7" s="394" t="s">
        <v>196</v>
      </c>
      <c r="F7" s="394" t="s">
        <v>427</v>
      </c>
      <c r="G7" s="394" t="s">
        <v>428</v>
      </c>
      <c r="H7" s="394" t="s">
        <v>195</v>
      </c>
      <c r="I7" s="394" t="s">
        <v>421</v>
      </c>
      <c r="J7" s="394" t="s">
        <v>638</v>
      </c>
      <c r="K7" s="394" t="s">
        <v>429</v>
      </c>
      <c r="L7" s="393" t="s">
        <v>447</v>
      </c>
      <c r="M7" s="395" t="s">
        <v>422</v>
      </c>
      <c r="N7" s="395" t="s">
        <v>194</v>
      </c>
      <c r="O7" s="395" t="s">
        <v>193</v>
      </c>
      <c r="P7" s="396" t="s">
        <v>192</v>
      </c>
      <c r="Q7" s="354" t="s">
        <v>431</v>
      </c>
      <c r="R7" s="210"/>
      <c r="S7" s="210"/>
      <c r="T7" s="350"/>
      <c r="U7" s="392"/>
      <c r="V7" s="313"/>
    </row>
    <row r="8" spans="1:22" s="202" customFormat="1" ht="15.6" customHeight="1" x14ac:dyDescent="0.15">
      <c r="A8" s="397"/>
      <c r="B8" s="372"/>
      <c r="C8" s="373"/>
      <c r="D8" s="398"/>
      <c r="E8" s="165"/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5"/>
      <c r="S8" s="166"/>
      <c r="T8" s="39"/>
      <c r="U8" s="372"/>
      <c r="V8" s="298"/>
    </row>
    <row r="9" spans="1:22" s="401" customFormat="1" ht="15.6" customHeight="1" x14ac:dyDescent="0.15">
      <c r="A9" s="397"/>
      <c r="B9" s="399" t="s">
        <v>191</v>
      </c>
      <c r="C9" s="399"/>
      <c r="D9" s="400">
        <v>9514642</v>
      </c>
      <c r="E9" s="41">
        <v>1708159</v>
      </c>
      <c r="F9" s="41">
        <v>1507700</v>
      </c>
      <c r="G9" s="41">
        <v>765453</v>
      </c>
      <c r="H9" s="41">
        <v>2188777</v>
      </c>
      <c r="I9" s="41">
        <v>1403641</v>
      </c>
      <c r="J9" s="41">
        <v>1940912</v>
      </c>
      <c r="K9" s="41">
        <v>762540</v>
      </c>
      <c r="L9" s="41">
        <v>1178372</v>
      </c>
      <c r="M9" s="41">
        <v>441842</v>
      </c>
      <c r="N9" s="41">
        <v>174640</v>
      </c>
      <c r="O9" s="41">
        <v>9877</v>
      </c>
      <c r="P9" s="41">
        <v>9701</v>
      </c>
      <c r="Q9" s="41">
        <v>1825541</v>
      </c>
      <c r="R9" s="41">
        <v>1220694</v>
      </c>
      <c r="S9" s="40">
        <v>604847</v>
      </c>
      <c r="T9" s="41"/>
      <c r="U9" s="399" t="s">
        <v>190</v>
      </c>
      <c r="V9" s="397"/>
    </row>
    <row r="10" spans="1:22" s="202" customFormat="1" ht="15.6" customHeight="1" x14ac:dyDescent="0.15">
      <c r="A10" s="397"/>
      <c r="B10" s="372" t="s">
        <v>189</v>
      </c>
      <c r="C10" s="372"/>
      <c r="D10" s="402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43"/>
      <c r="R10" s="43"/>
      <c r="S10" s="42"/>
      <c r="T10" s="43"/>
      <c r="U10" s="403"/>
      <c r="V10" s="397"/>
    </row>
    <row r="11" spans="1:22" s="202" customFormat="1" ht="15.6" customHeight="1" x14ac:dyDescent="0.15">
      <c r="A11" s="397"/>
      <c r="B11" s="404" t="s">
        <v>432</v>
      </c>
      <c r="C11" s="404"/>
      <c r="D11" s="402">
        <v>4895870</v>
      </c>
      <c r="E11" s="39">
        <v>849665</v>
      </c>
      <c r="F11" s="45">
        <v>1142303</v>
      </c>
      <c r="G11" s="45">
        <v>372884</v>
      </c>
      <c r="H11" s="45">
        <v>748159</v>
      </c>
      <c r="I11" s="45">
        <v>728110</v>
      </c>
      <c r="J11" s="39">
        <v>1054749</v>
      </c>
      <c r="K11" s="45">
        <v>306899</v>
      </c>
      <c r="L11" s="45">
        <v>747850</v>
      </c>
      <c r="M11" s="45">
        <v>157701</v>
      </c>
      <c r="N11" s="45">
        <v>133975</v>
      </c>
      <c r="O11" s="45" t="s">
        <v>699</v>
      </c>
      <c r="P11" s="45">
        <v>2205</v>
      </c>
      <c r="Q11" s="39">
        <v>203516</v>
      </c>
      <c r="R11" s="39">
        <v>63311</v>
      </c>
      <c r="S11" s="38">
        <v>140205</v>
      </c>
      <c r="T11" s="39"/>
      <c r="U11" s="372" t="s">
        <v>174</v>
      </c>
      <c r="V11" s="397"/>
    </row>
    <row r="12" spans="1:22" s="202" customFormat="1" ht="15.6" customHeight="1" x14ac:dyDescent="0.15">
      <c r="A12" s="397"/>
      <c r="B12" s="404"/>
      <c r="C12" s="404"/>
      <c r="D12" s="402"/>
      <c r="E12" s="39"/>
      <c r="F12" s="45"/>
      <c r="G12" s="45"/>
      <c r="H12" s="45"/>
      <c r="I12" s="45"/>
      <c r="J12" s="39"/>
      <c r="K12" s="45"/>
      <c r="L12" s="45"/>
      <c r="M12" s="45"/>
      <c r="N12" s="45"/>
      <c r="O12" s="45"/>
      <c r="P12" s="45"/>
      <c r="Q12" s="45"/>
      <c r="R12" s="45"/>
      <c r="S12" s="44"/>
      <c r="T12" s="45"/>
      <c r="U12" s="372"/>
      <c r="V12" s="397"/>
    </row>
    <row r="13" spans="1:22" s="202" customFormat="1" ht="23.25" customHeight="1" x14ac:dyDescent="0.15">
      <c r="A13" s="397"/>
      <c r="B13" s="404" t="s">
        <v>639</v>
      </c>
      <c r="C13" s="404"/>
      <c r="D13" s="402">
        <v>4618772</v>
      </c>
      <c r="E13" s="39">
        <v>858494</v>
      </c>
      <c r="F13" s="39">
        <v>365397</v>
      </c>
      <c r="G13" s="39">
        <v>392569</v>
      </c>
      <c r="H13" s="39">
        <v>1440618</v>
      </c>
      <c r="I13" s="39">
        <v>675531</v>
      </c>
      <c r="J13" s="39">
        <v>886163</v>
      </c>
      <c r="K13" s="39">
        <v>455641</v>
      </c>
      <c r="L13" s="39">
        <v>430522</v>
      </c>
      <c r="M13" s="39">
        <v>284141</v>
      </c>
      <c r="N13" s="39">
        <v>40665</v>
      </c>
      <c r="O13" s="39">
        <v>9877</v>
      </c>
      <c r="P13" s="39">
        <v>7496</v>
      </c>
      <c r="Q13" s="45">
        <v>1622025</v>
      </c>
      <c r="R13" s="45">
        <v>1157383</v>
      </c>
      <c r="S13" s="44">
        <v>464642</v>
      </c>
      <c r="T13" s="45"/>
      <c r="U13" s="372" t="s">
        <v>177</v>
      </c>
      <c r="V13" s="397"/>
    </row>
    <row r="14" spans="1:22" s="202" customFormat="1" ht="15.6" customHeight="1" x14ac:dyDescent="0.15">
      <c r="A14" s="397"/>
      <c r="B14" s="372" t="s">
        <v>189</v>
      </c>
      <c r="C14" s="372"/>
      <c r="D14" s="402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43"/>
      <c r="R14" s="43"/>
      <c r="S14" s="42"/>
      <c r="T14" s="43"/>
      <c r="U14" s="403"/>
      <c r="V14" s="397"/>
    </row>
    <row r="15" spans="1:22" s="202" customFormat="1" ht="15.6" customHeight="1" x14ac:dyDescent="0.15">
      <c r="A15" s="397"/>
      <c r="B15" s="405" t="s">
        <v>188</v>
      </c>
      <c r="C15" s="405"/>
      <c r="D15" s="400">
        <v>168334546</v>
      </c>
      <c r="E15" s="41">
        <v>46802796</v>
      </c>
      <c r="F15" s="41">
        <v>36470345</v>
      </c>
      <c r="G15" s="41">
        <v>13120421</v>
      </c>
      <c r="H15" s="41">
        <v>12161643</v>
      </c>
      <c r="I15" s="41">
        <v>36622108</v>
      </c>
      <c r="J15" s="41">
        <v>23157233</v>
      </c>
      <c r="K15" s="41">
        <v>9635855</v>
      </c>
      <c r="L15" s="41">
        <v>13521378</v>
      </c>
      <c r="M15" s="41">
        <v>2149508</v>
      </c>
      <c r="N15" s="41">
        <v>1842686</v>
      </c>
      <c r="O15" s="41">
        <v>72914</v>
      </c>
      <c r="P15" s="41">
        <v>38441</v>
      </c>
      <c r="Q15" s="41">
        <v>12549205</v>
      </c>
      <c r="R15" s="41">
        <v>10085785</v>
      </c>
      <c r="S15" s="40">
        <v>2463420</v>
      </c>
      <c r="T15" s="41"/>
      <c r="U15" s="405" t="s">
        <v>433</v>
      </c>
      <c r="V15" s="397"/>
    </row>
    <row r="16" spans="1:22" s="202" customFormat="1" ht="15.6" customHeight="1" x14ac:dyDescent="0.15">
      <c r="A16" s="397"/>
      <c r="B16" s="372"/>
      <c r="C16" s="372"/>
      <c r="D16" s="402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43"/>
      <c r="R16" s="43"/>
      <c r="S16" s="42"/>
      <c r="T16" s="43"/>
      <c r="U16" s="372"/>
      <c r="V16" s="397"/>
    </row>
    <row r="17" spans="1:22" s="202" customFormat="1" ht="15.6" customHeight="1" x14ac:dyDescent="0.15">
      <c r="A17" s="397"/>
      <c r="B17" s="404" t="s">
        <v>640</v>
      </c>
      <c r="C17" s="404"/>
      <c r="D17" s="402">
        <v>133590878</v>
      </c>
      <c r="E17" s="39">
        <v>42040885</v>
      </c>
      <c r="F17" s="39">
        <v>13133438</v>
      </c>
      <c r="G17" s="39">
        <v>12106208</v>
      </c>
      <c r="H17" s="39">
        <v>9722742</v>
      </c>
      <c r="I17" s="39">
        <v>34609202</v>
      </c>
      <c r="J17" s="39">
        <v>21978403</v>
      </c>
      <c r="K17" s="39">
        <v>9291169</v>
      </c>
      <c r="L17" s="39">
        <v>12687234</v>
      </c>
      <c r="M17" s="39">
        <v>1955775</v>
      </c>
      <c r="N17" s="39">
        <v>1781065</v>
      </c>
      <c r="O17" s="39">
        <v>60225</v>
      </c>
      <c r="P17" s="39">
        <v>22269</v>
      </c>
      <c r="Q17" s="39">
        <v>2247094</v>
      </c>
      <c r="R17" s="39">
        <v>1394878</v>
      </c>
      <c r="S17" s="38">
        <v>852216</v>
      </c>
      <c r="T17" s="39"/>
      <c r="U17" s="372" t="s">
        <v>187</v>
      </c>
      <c r="V17" s="397"/>
    </row>
    <row r="18" spans="1:22" s="202" customFormat="1" ht="15.6" customHeight="1" x14ac:dyDescent="0.15">
      <c r="A18" s="397"/>
      <c r="B18" s="404"/>
      <c r="C18" s="404"/>
      <c r="D18" s="402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8"/>
      <c r="T18" s="39"/>
      <c r="U18" s="372"/>
      <c r="V18" s="397"/>
    </row>
    <row r="19" spans="1:22" s="202" customFormat="1" ht="15.6" customHeight="1" x14ac:dyDescent="0.15">
      <c r="A19" s="397"/>
      <c r="B19" s="404" t="s">
        <v>434</v>
      </c>
      <c r="C19" s="404"/>
      <c r="D19" s="402">
        <v>32274299</v>
      </c>
      <c r="E19" s="39">
        <v>4244268</v>
      </c>
      <c r="F19" s="39">
        <v>23336907</v>
      </c>
      <c r="G19" s="39">
        <v>284229</v>
      </c>
      <c r="H19" s="39">
        <v>2304682</v>
      </c>
      <c r="I19" s="39">
        <v>1659213</v>
      </c>
      <c r="J19" s="39">
        <v>445000</v>
      </c>
      <c r="K19" s="39">
        <v>67126</v>
      </c>
      <c r="L19" s="39">
        <v>377874</v>
      </c>
      <c r="M19" s="39">
        <v>193733</v>
      </c>
      <c r="N19" s="39">
        <v>43491</v>
      </c>
      <c r="O19" s="39">
        <v>4432</v>
      </c>
      <c r="P19" s="39">
        <v>16172</v>
      </c>
      <c r="Q19" s="39">
        <v>10158242</v>
      </c>
      <c r="R19" s="39">
        <v>8612674</v>
      </c>
      <c r="S19" s="38">
        <v>1545568</v>
      </c>
      <c r="T19" s="39"/>
      <c r="U19" s="406" t="s">
        <v>186</v>
      </c>
      <c r="V19" s="397"/>
    </row>
    <row r="20" spans="1:22" s="202" customFormat="1" ht="15.6" customHeight="1" x14ac:dyDescent="0.15">
      <c r="A20" s="397"/>
      <c r="B20" s="404"/>
      <c r="C20" s="404"/>
      <c r="D20" s="402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43"/>
      <c r="R20" s="43"/>
      <c r="S20" s="42"/>
      <c r="T20" s="43"/>
      <c r="U20" s="406"/>
      <c r="V20" s="397"/>
    </row>
    <row r="21" spans="1:22" s="202" customFormat="1" ht="30.75" customHeight="1" x14ac:dyDescent="0.15">
      <c r="A21" s="397"/>
      <c r="B21" s="404" t="s">
        <v>641</v>
      </c>
      <c r="C21" s="404"/>
      <c r="D21" s="402">
        <v>185833</v>
      </c>
      <c r="E21" s="39">
        <v>20091</v>
      </c>
      <c r="F21" s="39" t="s">
        <v>699</v>
      </c>
      <c r="G21" s="39">
        <v>35041</v>
      </c>
      <c r="H21" s="39">
        <v>12815</v>
      </c>
      <c r="I21" s="39">
        <v>47304</v>
      </c>
      <c r="J21" s="39">
        <v>70582</v>
      </c>
      <c r="K21" s="39">
        <v>68385</v>
      </c>
      <c r="L21" s="39">
        <v>2197</v>
      </c>
      <c r="M21" s="39" t="s">
        <v>699</v>
      </c>
      <c r="N21" s="39" t="s">
        <v>699</v>
      </c>
      <c r="O21" s="39">
        <v>8257</v>
      </c>
      <c r="P21" s="39" t="s">
        <v>699</v>
      </c>
      <c r="Q21" s="39">
        <v>28776</v>
      </c>
      <c r="R21" s="39" t="s">
        <v>699</v>
      </c>
      <c r="S21" s="38">
        <v>28776</v>
      </c>
      <c r="T21" s="39"/>
      <c r="U21" s="406" t="s">
        <v>423</v>
      </c>
      <c r="V21" s="397"/>
    </row>
    <row r="22" spans="1:22" s="202" customFormat="1" ht="15.6" customHeight="1" x14ac:dyDescent="0.15">
      <c r="A22" s="397"/>
      <c r="B22" s="404"/>
      <c r="C22" s="404"/>
      <c r="D22" s="402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43"/>
      <c r="R22" s="43"/>
      <c r="S22" s="42"/>
      <c r="T22" s="43"/>
      <c r="U22" s="406"/>
      <c r="V22" s="397"/>
    </row>
    <row r="23" spans="1:22" s="202" customFormat="1" ht="22.5" customHeight="1" x14ac:dyDescent="0.15">
      <c r="A23" s="397"/>
      <c r="B23" s="404" t="s">
        <v>642</v>
      </c>
      <c r="C23" s="404"/>
      <c r="D23" s="402" t="s">
        <v>699</v>
      </c>
      <c r="E23" s="39" t="s">
        <v>699</v>
      </c>
      <c r="F23" s="39" t="s">
        <v>699</v>
      </c>
      <c r="G23" s="39" t="s">
        <v>699</v>
      </c>
      <c r="H23" s="39" t="s">
        <v>699</v>
      </c>
      <c r="I23" s="39" t="s">
        <v>699</v>
      </c>
      <c r="J23" s="39" t="s">
        <v>699</v>
      </c>
      <c r="K23" s="39" t="s">
        <v>699</v>
      </c>
      <c r="L23" s="39" t="s">
        <v>699</v>
      </c>
      <c r="M23" s="39" t="s">
        <v>699</v>
      </c>
      <c r="N23" s="39" t="s">
        <v>699</v>
      </c>
      <c r="O23" s="39" t="s">
        <v>699</v>
      </c>
      <c r="P23" s="39" t="s">
        <v>699</v>
      </c>
      <c r="Q23" s="39" t="s">
        <v>699</v>
      </c>
      <c r="R23" s="39" t="s">
        <v>699</v>
      </c>
      <c r="S23" s="38" t="s">
        <v>699</v>
      </c>
      <c r="T23" s="39"/>
      <c r="U23" s="406" t="s">
        <v>424</v>
      </c>
      <c r="V23" s="397"/>
    </row>
    <row r="24" spans="1:22" s="202" customFormat="1" ht="15.6" customHeight="1" x14ac:dyDescent="0.15">
      <c r="A24" s="397"/>
      <c r="B24" s="404"/>
      <c r="C24" s="404"/>
      <c r="D24" s="402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43"/>
      <c r="R24" s="43"/>
      <c r="S24" s="42"/>
      <c r="T24" s="43"/>
      <c r="U24" s="406"/>
      <c r="V24" s="397"/>
    </row>
    <row r="25" spans="1:22" s="202" customFormat="1" ht="15.6" customHeight="1" x14ac:dyDescent="0.15">
      <c r="A25" s="397"/>
      <c r="B25" s="407" t="s">
        <v>425</v>
      </c>
      <c r="C25" s="407"/>
      <c r="D25" s="402">
        <v>2283536</v>
      </c>
      <c r="E25" s="39">
        <v>497552</v>
      </c>
      <c r="F25" s="39" t="s">
        <v>699</v>
      </c>
      <c r="G25" s="39">
        <v>694943</v>
      </c>
      <c r="H25" s="39">
        <v>121404</v>
      </c>
      <c r="I25" s="39">
        <v>306389</v>
      </c>
      <c r="J25" s="39">
        <v>663248</v>
      </c>
      <c r="K25" s="39">
        <v>209175</v>
      </c>
      <c r="L25" s="39">
        <v>454073</v>
      </c>
      <c r="M25" s="39" t="s">
        <v>699</v>
      </c>
      <c r="N25" s="39">
        <v>18130</v>
      </c>
      <c r="O25" s="39" t="s">
        <v>699</v>
      </c>
      <c r="P25" s="39" t="s">
        <v>699</v>
      </c>
      <c r="Q25" s="39">
        <v>115093</v>
      </c>
      <c r="R25" s="39">
        <v>78233</v>
      </c>
      <c r="S25" s="38">
        <v>36860</v>
      </c>
      <c r="T25" s="39"/>
      <c r="U25" s="406" t="s">
        <v>185</v>
      </c>
      <c r="V25" s="397"/>
    </row>
    <row r="26" spans="1:22" s="202" customFormat="1" ht="15.6" customHeight="1" x14ac:dyDescent="0.15">
      <c r="A26" s="397"/>
      <c r="B26" s="408"/>
      <c r="C26" s="408"/>
      <c r="D26" s="402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8"/>
      <c r="T26" s="39"/>
      <c r="U26" s="406"/>
      <c r="V26" s="397"/>
    </row>
    <row r="27" spans="1:22" s="202" customFormat="1" ht="15.6" customHeight="1" x14ac:dyDescent="0.15">
      <c r="A27" s="397"/>
      <c r="B27" s="405" t="s">
        <v>184</v>
      </c>
      <c r="C27" s="405"/>
      <c r="D27" s="400">
        <v>168334414</v>
      </c>
      <c r="E27" s="41">
        <v>46950504</v>
      </c>
      <c r="F27" s="41">
        <v>36348023</v>
      </c>
      <c r="G27" s="41">
        <v>13128938</v>
      </c>
      <c r="H27" s="41">
        <v>12194960</v>
      </c>
      <c r="I27" s="41">
        <v>36578995</v>
      </c>
      <c r="J27" s="41">
        <v>23132994</v>
      </c>
      <c r="K27" s="41">
        <v>9594093</v>
      </c>
      <c r="L27" s="41">
        <v>13538901</v>
      </c>
      <c r="M27" s="41">
        <v>2168731</v>
      </c>
      <c r="N27" s="41">
        <v>1800093</v>
      </c>
      <c r="O27" s="41">
        <v>71338</v>
      </c>
      <c r="P27" s="41">
        <v>38368</v>
      </c>
      <c r="Q27" s="41">
        <v>12739519</v>
      </c>
      <c r="R27" s="41">
        <v>10228576</v>
      </c>
      <c r="S27" s="40">
        <v>2510943</v>
      </c>
      <c r="T27" s="41"/>
      <c r="U27" s="399" t="s">
        <v>435</v>
      </c>
      <c r="V27" s="397"/>
    </row>
    <row r="28" spans="1:22" s="202" customFormat="1" ht="15.6" customHeight="1" x14ac:dyDescent="0.15">
      <c r="A28" s="397"/>
      <c r="B28" s="372"/>
      <c r="C28" s="372"/>
      <c r="D28" s="402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43"/>
      <c r="R28" s="43"/>
      <c r="S28" s="42"/>
      <c r="T28" s="43"/>
      <c r="U28" s="406"/>
      <c r="V28" s="397"/>
    </row>
    <row r="29" spans="1:22" s="202" customFormat="1" ht="15.6" customHeight="1" x14ac:dyDescent="0.15">
      <c r="A29" s="298"/>
      <c r="B29" s="404" t="s">
        <v>183</v>
      </c>
      <c r="C29" s="404"/>
      <c r="D29" s="402">
        <v>137431746</v>
      </c>
      <c r="E29" s="39">
        <v>43576544</v>
      </c>
      <c r="F29" s="39">
        <v>34153686</v>
      </c>
      <c r="G29" s="39">
        <v>4168501</v>
      </c>
      <c r="H29" s="39">
        <v>11212215</v>
      </c>
      <c r="I29" s="39">
        <v>30606006</v>
      </c>
      <c r="J29" s="39">
        <v>13714794</v>
      </c>
      <c r="K29" s="39">
        <v>9329287</v>
      </c>
      <c r="L29" s="39">
        <v>4385507</v>
      </c>
      <c r="M29" s="39">
        <v>1625742</v>
      </c>
      <c r="N29" s="39">
        <v>1227803</v>
      </c>
      <c r="O29" s="39">
        <v>49948</v>
      </c>
      <c r="P29" s="39">
        <v>25778</v>
      </c>
      <c r="Q29" s="39">
        <v>11586050</v>
      </c>
      <c r="R29" s="39">
        <v>9802310</v>
      </c>
      <c r="S29" s="38">
        <v>1783740</v>
      </c>
      <c r="T29" s="39"/>
      <c r="U29" s="406" t="s">
        <v>182</v>
      </c>
      <c r="V29" s="298"/>
    </row>
    <row r="30" spans="1:22" s="202" customFormat="1" ht="15.6" customHeight="1" x14ac:dyDescent="0.15">
      <c r="A30" s="298"/>
      <c r="B30" s="404"/>
      <c r="C30" s="404"/>
      <c r="D30" s="402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8"/>
      <c r="T30" s="39"/>
      <c r="U30" s="406"/>
      <c r="V30" s="298"/>
    </row>
    <row r="31" spans="1:22" s="202" customFormat="1" ht="15.6" customHeight="1" x14ac:dyDescent="0.15">
      <c r="A31" s="397"/>
      <c r="B31" s="404" t="s">
        <v>436</v>
      </c>
      <c r="C31" s="404"/>
      <c r="D31" s="402">
        <v>26117451</v>
      </c>
      <c r="E31" s="39">
        <v>3367370</v>
      </c>
      <c r="F31" s="39">
        <v>220178</v>
      </c>
      <c r="G31" s="39">
        <v>8816680</v>
      </c>
      <c r="H31" s="39">
        <v>390698</v>
      </c>
      <c r="I31" s="39">
        <v>5820763</v>
      </c>
      <c r="J31" s="39">
        <v>7501762</v>
      </c>
      <c r="K31" s="39">
        <v>68835</v>
      </c>
      <c r="L31" s="39">
        <v>7432927</v>
      </c>
      <c r="M31" s="39">
        <v>384358</v>
      </c>
      <c r="N31" s="39" t="s">
        <v>699</v>
      </c>
      <c r="O31" s="39">
        <v>725</v>
      </c>
      <c r="P31" s="39">
        <v>11346</v>
      </c>
      <c r="Q31" s="39">
        <v>114770</v>
      </c>
      <c r="R31" s="39">
        <v>111514</v>
      </c>
      <c r="S31" s="38">
        <v>3256</v>
      </c>
      <c r="T31" s="39"/>
      <c r="U31" s="406" t="s">
        <v>181</v>
      </c>
      <c r="V31" s="397"/>
    </row>
    <row r="32" spans="1:22" s="202" customFormat="1" ht="15.6" customHeight="1" x14ac:dyDescent="0.15">
      <c r="A32" s="397"/>
      <c r="B32" s="404"/>
      <c r="C32" s="404"/>
      <c r="D32" s="402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8"/>
      <c r="T32" s="39"/>
      <c r="U32" s="406"/>
      <c r="V32" s="397"/>
    </row>
    <row r="33" spans="1:22" s="202" customFormat="1" ht="31.5" customHeight="1" x14ac:dyDescent="0.15">
      <c r="A33" s="397"/>
      <c r="B33" s="404" t="s">
        <v>643</v>
      </c>
      <c r="C33" s="404"/>
      <c r="D33" s="402">
        <v>1620991</v>
      </c>
      <c r="E33" s="39">
        <v>5110</v>
      </c>
      <c r="F33" s="39">
        <v>917917</v>
      </c>
      <c r="G33" s="39">
        <v>40496</v>
      </c>
      <c r="H33" s="39">
        <v>486837</v>
      </c>
      <c r="I33" s="39">
        <v>62119</v>
      </c>
      <c r="J33" s="39">
        <v>108512</v>
      </c>
      <c r="K33" s="39">
        <v>3743</v>
      </c>
      <c r="L33" s="39">
        <v>104769</v>
      </c>
      <c r="M33" s="39">
        <v>8077</v>
      </c>
      <c r="N33" s="39">
        <v>12826</v>
      </c>
      <c r="O33" s="39" t="s">
        <v>699</v>
      </c>
      <c r="P33" s="39">
        <v>25</v>
      </c>
      <c r="Q33" s="39">
        <v>603599</v>
      </c>
      <c r="R33" s="39">
        <v>85783</v>
      </c>
      <c r="S33" s="38">
        <v>517816</v>
      </c>
      <c r="T33" s="39"/>
      <c r="U33" s="406" t="s">
        <v>426</v>
      </c>
      <c r="V33" s="397"/>
    </row>
    <row r="34" spans="1:22" s="202" customFormat="1" ht="15.6" customHeight="1" x14ac:dyDescent="0.15">
      <c r="A34" s="397"/>
      <c r="B34" s="404"/>
      <c r="C34" s="404"/>
      <c r="D34" s="402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8"/>
      <c r="T34" s="39"/>
      <c r="U34" s="406"/>
      <c r="V34" s="397"/>
    </row>
    <row r="35" spans="1:22" s="202" customFormat="1" ht="15.6" customHeight="1" x14ac:dyDescent="0.15">
      <c r="A35" s="397"/>
      <c r="B35" s="404" t="s">
        <v>437</v>
      </c>
      <c r="C35" s="404"/>
      <c r="D35" s="402">
        <v>1838175</v>
      </c>
      <c r="E35" s="39">
        <v>359</v>
      </c>
      <c r="F35" s="39">
        <v>35262</v>
      </c>
      <c r="G35" s="39">
        <v>2</v>
      </c>
      <c r="H35" s="39">
        <v>50284</v>
      </c>
      <c r="I35" s="39">
        <v>4992</v>
      </c>
      <c r="J35" s="39">
        <v>1747276</v>
      </c>
      <c r="K35" s="39">
        <v>178026</v>
      </c>
      <c r="L35" s="39">
        <v>1569250</v>
      </c>
      <c r="M35" s="39">
        <v>51588</v>
      </c>
      <c r="N35" s="39">
        <v>527964</v>
      </c>
      <c r="O35" s="39">
        <v>2</v>
      </c>
      <c r="P35" s="39" t="s">
        <v>699</v>
      </c>
      <c r="Q35" s="39">
        <v>172283</v>
      </c>
      <c r="R35" s="39">
        <v>27698</v>
      </c>
      <c r="S35" s="38">
        <v>144585</v>
      </c>
      <c r="T35" s="39"/>
      <c r="U35" s="406" t="s">
        <v>180</v>
      </c>
      <c r="V35" s="397"/>
    </row>
    <row r="36" spans="1:22" s="202" customFormat="1" ht="15.6" customHeight="1" x14ac:dyDescent="0.15">
      <c r="A36" s="397"/>
      <c r="B36" s="404"/>
      <c r="C36" s="404"/>
      <c r="D36" s="402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8"/>
      <c r="T36" s="39"/>
      <c r="U36" s="406"/>
      <c r="V36" s="397"/>
    </row>
    <row r="37" spans="1:22" s="202" customFormat="1" ht="15.6" customHeight="1" x14ac:dyDescent="0.15">
      <c r="A37" s="397"/>
      <c r="B37" s="404" t="s">
        <v>438</v>
      </c>
      <c r="C37" s="404"/>
      <c r="D37" s="402">
        <v>1326051</v>
      </c>
      <c r="E37" s="39">
        <v>1121</v>
      </c>
      <c r="F37" s="39">
        <v>1020980</v>
      </c>
      <c r="G37" s="39">
        <v>103259</v>
      </c>
      <c r="H37" s="39">
        <v>54926</v>
      </c>
      <c r="I37" s="39">
        <v>85115</v>
      </c>
      <c r="J37" s="39">
        <v>60650</v>
      </c>
      <c r="K37" s="39">
        <v>14202</v>
      </c>
      <c r="L37" s="39">
        <v>46448</v>
      </c>
      <c r="M37" s="39">
        <v>98966</v>
      </c>
      <c r="N37" s="39">
        <v>31500</v>
      </c>
      <c r="O37" s="39">
        <v>20663</v>
      </c>
      <c r="P37" s="39">
        <v>1219</v>
      </c>
      <c r="Q37" s="39">
        <v>262817</v>
      </c>
      <c r="R37" s="39">
        <v>201271</v>
      </c>
      <c r="S37" s="38">
        <v>61546</v>
      </c>
      <c r="T37" s="39"/>
      <c r="U37" s="406" t="s">
        <v>179</v>
      </c>
      <c r="V37" s="397"/>
    </row>
    <row r="38" spans="1:22" s="202" customFormat="1" ht="15.6" customHeight="1" x14ac:dyDescent="0.15">
      <c r="A38" s="397"/>
      <c r="B38" s="372"/>
      <c r="C38" s="372"/>
      <c r="D38" s="402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8"/>
      <c r="T38" s="39"/>
      <c r="U38" s="406"/>
      <c r="V38" s="397"/>
    </row>
    <row r="39" spans="1:22" s="202" customFormat="1" ht="15.6" customHeight="1" x14ac:dyDescent="0.15">
      <c r="A39" s="397"/>
      <c r="B39" s="405" t="s">
        <v>178</v>
      </c>
      <c r="C39" s="405"/>
      <c r="D39" s="400">
        <v>9514774</v>
      </c>
      <c r="E39" s="41">
        <v>1560451</v>
      </c>
      <c r="F39" s="41">
        <v>1630022</v>
      </c>
      <c r="G39" s="41">
        <v>756936</v>
      </c>
      <c r="H39" s="41">
        <v>2155460</v>
      </c>
      <c r="I39" s="41">
        <v>1446754</v>
      </c>
      <c r="J39" s="41">
        <v>1965151</v>
      </c>
      <c r="K39" s="41">
        <v>804302</v>
      </c>
      <c r="L39" s="41">
        <v>1160849</v>
      </c>
      <c r="M39" s="41">
        <v>422619</v>
      </c>
      <c r="N39" s="41">
        <v>217233</v>
      </c>
      <c r="O39" s="41">
        <v>11453</v>
      </c>
      <c r="P39" s="41">
        <v>9774</v>
      </c>
      <c r="Q39" s="41">
        <v>1635227</v>
      </c>
      <c r="R39" s="41">
        <v>1077903</v>
      </c>
      <c r="S39" s="40">
        <v>557324</v>
      </c>
      <c r="T39" s="41"/>
      <c r="U39" s="399" t="s">
        <v>439</v>
      </c>
      <c r="V39" s="397"/>
    </row>
    <row r="40" spans="1:22" s="202" customFormat="1" ht="15.6" customHeight="1" x14ac:dyDescent="0.15">
      <c r="A40" s="397"/>
      <c r="B40" s="372"/>
      <c r="C40" s="372"/>
      <c r="D40" s="402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8"/>
      <c r="T40" s="39"/>
      <c r="U40" s="406"/>
      <c r="V40" s="397"/>
    </row>
    <row r="41" spans="1:22" s="202" customFormat="1" ht="15.6" customHeight="1" x14ac:dyDescent="0.15">
      <c r="A41" s="397"/>
      <c r="B41" s="404" t="s">
        <v>432</v>
      </c>
      <c r="C41" s="404"/>
      <c r="D41" s="402">
        <v>5002305</v>
      </c>
      <c r="E41" s="39">
        <v>745206</v>
      </c>
      <c r="F41" s="39">
        <v>1189209</v>
      </c>
      <c r="G41" s="39">
        <v>399919</v>
      </c>
      <c r="H41" s="39">
        <v>780269</v>
      </c>
      <c r="I41" s="39">
        <v>815591</v>
      </c>
      <c r="J41" s="39">
        <v>1072111</v>
      </c>
      <c r="K41" s="39">
        <v>329046</v>
      </c>
      <c r="L41" s="39">
        <v>743065</v>
      </c>
      <c r="M41" s="39">
        <v>144355</v>
      </c>
      <c r="N41" s="39">
        <v>169237</v>
      </c>
      <c r="O41" s="39" t="s">
        <v>699</v>
      </c>
      <c r="P41" s="39">
        <v>3006</v>
      </c>
      <c r="Q41" s="39">
        <v>198362</v>
      </c>
      <c r="R41" s="39">
        <v>66710</v>
      </c>
      <c r="S41" s="38">
        <v>131652</v>
      </c>
      <c r="T41" s="39"/>
      <c r="U41" s="372" t="s">
        <v>174</v>
      </c>
      <c r="V41" s="397"/>
    </row>
    <row r="42" spans="1:22" s="202" customFormat="1" ht="15.6" customHeight="1" x14ac:dyDescent="0.15">
      <c r="A42" s="397"/>
      <c r="B42" s="404"/>
      <c r="C42" s="404"/>
      <c r="D42" s="402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8"/>
      <c r="T42" s="39"/>
      <c r="U42" s="372"/>
      <c r="V42" s="397"/>
    </row>
    <row r="43" spans="1:22" s="202" customFormat="1" ht="21" customHeight="1" x14ac:dyDescent="0.15">
      <c r="A43" s="397"/>
      <c r="B43" s="404" t="s">
        <v>639</v>
      </c>
      <c r="C43" s="404"/>
      <c r="D43" s="402">
        <v>4512469</v>
      </c>
      <c r="E43" s="39">
        <v>815245</v>
      </c>
      <c r="F43" s="39">
        <v>440813</v>
      </c>
      <c r="G43" s="39">
        <v>357017</v>
      </c>
      <c r="H43" s="39">
        <v>1375191</v>
      </c>
      <c r="I43" s="39">
        <v>631163</v>
      </c>
      <c r="J43" s="39">
        <v>893040</v>
      </c>
      <c r="K43" s="39">
        <v>475256</v>
      </c>
      <c r="L43" s="39">
        <v>417784</v>
      </c>
      <c r="M43" s="39">
        <v>278264</v>
      </c>
      <c r="N43" s="39">
        <v>47996</v>
      </c>
      <c r="O43" s="39">
        <v>11453</v>
      </c>
      <c r="P43" s="39">
        <v>6768</v>
      </c>
      <c r="Q43" s="39">
        <v>1436865</v>
      </c>
      <c r="R43" s="39">
        <v>1011193</v>
      </c>
      <c r="S43" s="38">
        <v>425672</v>
      </c>
      <c r="T43" s="39"/>
      <c r="U43" s="372" t="s">
        <v>177</v>
      </c>
      <c r="V43" s="397"/>
    </row>
    <row r="44" spans="1:22" s="202" customFormat="1" ht="15.6" customHeight="1" x14ac:dyDescent="0.15">
      <c r="A44" s="397"/>
      <c r="B44" s="409"/>
      <c r="C44" s="409"/>
      <c r="D44" s="162"/>
      <c r="E44" s="163"/>
      <c r="F44" s="163"/>
      <c r="G44" s="163"/>
      <c r="H44" s="163"/>
      <c r="I44" s="163"/>
      <c r="J44" s="163"/>
      <c r="K44" s="163"/>
      <c r="L44" s="163"/>
      <c r="M44" s="163"/>
      <c r="N44" s="163"/>
      <c r="O44" s="163"/>
      <c r="P44" s="163"/>
      <c r="Q44" s="163"/>
      <c r="R44" s="163"/>
      <c r="S44" s="164"/>
      <c r="T44" s="163"/>
      <c r="U44" s="409"/>
      <c r="V44" s="298"/>
    </row>
    <row r="45" spans="1:22" s="25" customFormat="1" ht="15.6" customHeight="1" x14ac:dyDescent="0.15">
      <c r="A45" s="410"/>
      <c r="B45" s="411" t="s">
        <v>755</v>
      </c>
      <c r="C45" s="411"/>
      <c r="D45" s="412"/>
      <c r="E45" s="412"/>
      <c r="F45" s="412"/>
      <c r="G45" s="412"/>
      <c r="H45" s="412"/>
      <c r="I45" s="412"/>
      <c r="J45" s="412"/>
      <c r="M45" s="411" t="s">
        <v>896</v>
      </c>
      <c r="N45" s="412"/>
      <c r="O45" s="411"/>
      <c r="P45" s="412"/>
      <c r="Q45" s="412"/>
      <c r="R45" s="412"/>
      <c r="S45" s="412"/>
      <c r="T45" s="412"/>
      <c r="U45" s="412"/>
      <c r="V45" s="413"/>
    </row>
    <row r="46" spans="1:22" s="25" customFormat="1" ht="15.6" customHeight="1" x14ac:dyDescent="0.15">
      <c r="A46" s="410"/>
      <c r="B46" s="25" t="s">
        <v>756</v>
      </c>
      <c r="D46" s="412"/>
      <c r="E46" s="412"/>
      <c r="F46" s="412"/>
      <c r="G46" s="410"/>
      <c r="M46" s="411" t="s">
        <v>897</v>
      </c>
      <c r="N46" s="412"/>
      <c r="O46" s="412"/>
      <c r="P46" s="412"/>
      <c r="Q46" s="412"/>
      <c r="R46" s="412"/>
      <c r="S46" s="412"/>
      <c r="T46" s="412"/>
      <c r="U46" s="412"/>
      <c r="V46" s="413"/>
    </row>
    <row r="47" spans="1:22" s="25" customFormat="1" ht="15.6" customHeight="1" x14ac:dyDescent="0.15">
      <c r="A47" s="410"/>
      <c r="B47" s="25" t="s">
        <v>440</v>
      </c>
      <c r="D47" s="412"/>
      <c r="E47" s="412"/>
      <c r="F47" s="412"/>
      <c r="G47" s="412"/>
      <c r="H47" s="412"/>
      <c r="I47" s="412"/>
      <c r="J47" s="412"/>
      <c r="K47" s="412"/>
      <c r="M47" s="411" t="s">
        <v>757</v>
      </c>
      <c r="N47" s="412"/>
      <c r="O47" s="412"/>
      <c r="P47" s="412"/>
      <c r="Q47" s="412"/>
      <c r="R47" s="412"/>
      <c r="S47" s="412"/>
      <c r="T47" s="412"/>
      <c r="U47" s="412"/>
      <c r="V47" s="413"/>
    </row>
    <row r="48" spans="1:22" s="25" customFormat="1" ht="17.100000000000001" customHeight="1" x14ac:dyDescent="0.15">
      <c r="A48" s="410"/>
      <c r="B48" s="411" t="s">
        <v>758</v>
      </c>
      <c r="C48" s="411"/>
      <c r="D48" s="414"/>
      <c r="E48" s="412"/>
      <c r="F48" s="412"/>
      <c r="G48" s="412"/>
      <c r="H48" s="412"/>
      <c r="I48" s="412"/>
      <c r="J48" s="412"/>
      <c r="K48" s="412"/>
      <c r="L48" s="412"/>
      <c r="M48" s="412"/>
      <c r="N48" s="412"/>
      <c r="O48" s="412"/>
      <c r="P48" s="412"/>
      <c r="Q48" s="412"/>
      <c r="R48" s="412"/>
      <c r="S48" s="412"/>
      <c r="T48" s="412"/>
      <c r="U48" s="412"/>
      <c r="V48" s="413"/>
    </row>
  </sheetData>
  <mergeCells count="1">
    <mergeCell ref="D4:D5"/>
  </mergeCells>
  <phoneticPr fontId="34"/>
  <pageMargins left="0.59055118110236227" right="0.55118110236220474" top="0.59055118110236227" bottom="0.59055118110236227" header="0.59055118110236227" footer="0.59055118110236227"/>
  <pageSetup paperSize="9" scale="92" orientation="portrait" horizontalDpi="400" r:id="rId1"/>
  <headerFooter alignWithMargins="0">
    <oddHeader xml:space="preserve">&amp;R
</oddHeader>
  </headerFooter>
  <colBreaks count="1" manualBreakCount="1">
    <brk id="11" max="47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V49"/>
  <sheetViews>
    <sheetView view="pageBreakPreview" zoomScaleNormal="55" zoomScaleSheetLayoutView="55" workbookViewId="0"/>
  </sheetViews>
  <sheetFormatPr defaultColWidth="8.125" defaultRowHeight="17.25" x14ac:dyDescent="0.2"/>
  <cols>
    <col min="1" max="1" width="2.375" style="46" customWidth="1"/>
    <col min="2" max="2" width="11" style="46" customWidth="1"/>
    <col min="3" max="3" width="0.875" style="46" customWidth="1"/>
    <col min="4" max="4" width="8" style="46" customWidth="1"/>
    <col min="5" max="19" width="7.5" style="46" customWidth="1"/>
    <col min="20" max="20" width="0.875" style="46" customWidth="1"/>
    <col min="21" max="21" width="18.75" style="415" customWidth="1"/>
    <col min="22" max="22" width="8.75" style="416" customWidth="1"/>
    <col min="23" max="16384" width="8.125" style="46"/>
  </cols>
  <sheetData>
    <row r="1" spans="1:22" s="365" customFormat="1" ht="17.25" customHeight="1" x14ac:dyDescent="0.1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417"/>
      <c r="N1" s="417"/>
      <c r="O1" s="417"/>
      <c r="P1" s="417"/>
      <c r="Q1" s="417"/>
      <c r="R1" s="417"/>
      <c r="S1" s="401"/>
      <c r="T1" s="401"/>
      <c r="U1" s="401"/>
      <c r="V1" s="417"/>
    </row>
    <row r="2" spans="1:22" s="367" customFormat="1" ht="17.25" customHeight="1" x14ac:dyDescent="0.1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417"/>
      <c r="N2" s="417"/>
      <c r="O2" s="417"/>
      <c r="P2" s="417"/>
      <c r="Q2" s="401"/>
      <c r="R2" s="401"/>
      <c r="S2" s="401"/>
      <c r="T2" s="401"/>
      <c r="U2" s="401"/>
      <c r="V2" s="417"/>
    </row>
    <row r="3" spans="1:22" s="289" customFormat="1" ht="17.25" customHeight="1" x14ac:dyDescent="0.15">
      <c r="A3" s="202"/>
      <c r="B3" s="296" t="s">
        <v>898</v>
      </c>
      <c r="C3" s="296"/>
      <c r="D3" s="418"/>
      <c r="E3" s="350"/>
      <c r="F3" s="350"/>
      <c r="G3" s="350"/>
      <c r="H3" s="350"/>
      <c r="I3" s="350"/>
      <c r="J3" s="350"/>
      <c r="K3" s="350"/>
      <c r="L3" s="350"/>
      <c r="M3" s="350"/>
      <c r="N3" s="350"/>
      <c r="O3" s="350"/>
      <c r="P3" s="350"/>
      <c r="Q3" s="350"/>
      <c r="R3" s="350"/>
      <c r="S3" s="297" t="s">
        <v>894</v>
      </c>
      <c r="T3" s="298"/>
      <c r="U3" s="298"/>
      <c r="V3" s="313"/>
    </row>
    <row r="4" spans="1:22" s="202" customFormat="1" ht="17.25" customHeight="1" x14ac:dyDescent="0.15">
      <c r="A4" s="371"/>
      <c r="B4" s="372"/>
      <c r="C4" s="419"/>
      <c r="D4" s="914" t="s">
        <v>895</v>
      </c>
      <c r="E4" s="374"/>
      <c r="F4" s="374"/>
      <c r="G4" s="374"/>
      <c r="H4" s="374"/>
      <c r="I4" s="374"/>
      <c r="J4" s="374"/>
      <c r="K4" s="374"/>
      <c r="L4" s="375"/>
      <c r="M4" s="376"/>
      <c r="N4" s="377"/>
      <c r="O4" s="377"/>
      <c r="P4" s="377"/>
      <c r="Q4" s="377"/>
      <c r="R4" s="378"/>
      <c r="S4" s="313"/>
      <c r="T4" s="284"/>
      <c r="U4" s="419"/>
      <c r="V4" s="313"/>
    </row>
    <row r="5" spans="1:22" s="202" customFormat="1" ht="17.25" customHeight="1" x14ac:dyDescent="0.15">
      <c r="A5" s="381"/>
      <c r="B5" s="382" t="s">
        <v>407</v>
      </c>
      <c r="C5" s="420"/>
      <c r="D5" s="915"/>
      <c r="E5" s="383" t="s">
        <v>408</v>
      </c>
      <c r="F5" s="383" t="s">
        <v>409</v>
      </c>
      <c r="G5" s="383" t="s">
        <v>410</v>
      </c>
      <c r="H5" s="383" t="s">
        <v>411</v>
      </c>
      <c r="I5" s="383" t="s">
        <v>412</v>
      </c>
      <c r="J5" s="383" t="s">
        <v>413</v>
      </c>
      <c r="K5" s="384"/>
      <c r="L5" s="385"/>
      <c r="M5" s="386" t="s">
        <v>414</v>
      </c>
      <c r="N5" s="383" t="s">
        <v>415</v>
      </c>
      <c r="O5" s="383" t="s">
        <v>416</v>
      </c>
      <c r="P5" s="383" t="s">
        <v>417</v>
      </c>
      <c r="Q5" s="387" t="s">
        <v>418</v>
      </c>
      <c r="R5" s="388"/>
      <c r="S5" s="388"/>
      <c r="T5" s="70"/>
      <c r="U5" s="420" t="s">
        <v>201</v>
      </c>
      <c r="V5" s="313"/>
    </row>
    <row r="6" spans="1:22" s="202" customFormat="1" ht="17.25" customHeight="1" x14ac:dyDescent="0.15">
      <c r="A6" s="381"/>
      <c r="B6" s="382"/>
      <c r="C6" s="420"/>
      <c r="D6" s="390"/>
      <c r="E6" s="383" t="s">
        <v>199</v>
      </c>
      <c r="F6" s="383" t="s">
        <v>199</v>
      </c>
      <c r="G6" s="383" t="s">
        <v>200</v>
      </c>
      <c r="H6" s="383"/>
      <c r="I6" s="383"/>
      <c r="J6" s="383" t="s">
        <v>199</v>
      </c>
      <c r="K6" s="383" t="s">
        <v>198</v>
      </c>
      <c r="L6" s="391" t="s">
        <v>197</v>
      </c>
      <c r="M6" s="386"/>
      <c r="N6" s="383"/>
      <c r="O6" s="383"/>
      <c r="P6" s="383"/>
      <c r="Q6" s="383"/>
      <c r="R6" s="383" t="s">
        <v>419</v>
      </c>
      <c r="S6" s="383" t="s">
        <v>420</v>
      </c>
      <c r="T6" s="421"/>
      <c r="U6" s="420"/>
      <c r="V6" s="313"/>
    </row>
    <row r="7" spans="1:22" s="202" customFormat="1" ht="34.5" customHeight="1" x14ac:dyDescent="0.15">
      <c r="A7" s="381"/>
      <c r="B7" s="392"/>
      <c r="C7" s="422"/>
      <c r="D7" s="423" t="s">
        <v>637</v>
      </c>
      <c r="E7" s="394" t="s">
        <v>196</v>
      </c>
      <c r="F7" s="394" t="s">
        <v>427</v>
      </c>
      <c r="G7" s="394" t="s">
        <v>428</v>
      </c>
      <c r="H7" s="394" t="s">
        <v>195</v>
      </c>
      <c r="I7" s="394" t="s">
        <v>421</v>
      </c>
      <c r="J7" s="394" t="s">
        <v>638</v>
      </c>
      <c r="K7" s="394" t="s">
        <v>429</v>
      </c>
      <c r="L7" s="393" t="s">
        <v>430</v>
      </c>
      <c r="M7" s="395" t="s">
        <v>203</v>
      </c>
      <c r="N7" s="395" t="s">
        <v>194</v>
      </c>
      <c r="O7" s="395" t="s">
        <v>193</v>
      </c>
      <c r="P7" s="396" t="s">
        <v>192</v>
      </c>
      <c r="Q7" s="354" t="s">
        <v>431</v>
      </c>
      <c r="R7" s="210"/>
      <c r="S7" s="212"/>
      <c r="T7" s="212"/>
      <c r="U7" s="422"/>
      <c r="V7" s="313"/>
    </row>
    <row r="8" spans="1:22" s="202" customFormat="1" ht="15.2" customHeight="1" x14ac:dyDescent="0.15">
      <c r="A8" s="397"/>
      <c r="B8" s="372"/>
      <c r="C8" s="424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5"/>
      <c r="S8" s="166"/>
      <c r="T8" s="39"/>
      <c r="U8" s="373"/>
      <c r="V8" s="298"/>
    </row>
    <row r="9" spans="1:22" s="202" customFormat="1" ht="15.2" customHeight="1" x14ac:dyDescent="0.15">
      <c r="A9" s="397"/>
      <c r="B9" s="399" t="s">
        <v>759</v>
      </c>
      <c r="C9" s="425"/>
      <c r="D9" s="41">
        <v>8559373</v>
      </c>
      <c r="E9" s="41">
        <v>1599753</v>
      </c>
      <c r="F9" s="41">
        <v>1506322</v>
      </c>
      <c r="G9" s="41">
        <v>689073</v>
      </c>
      <c r="H9" s="41">
        <v>1625961</v>
      </c>
      <c r="I9" s="41">
        <v>1263035</v>
      </c>
      <c r="J9" s="41">
        <v>1875229</v>
      </c>
      <c r="K9" s="41">
        <v>711892</v>
      </c>
      <c r="L9" s="41">
        <v>1163337</v>
      </c>
      <c r="M9" s="41">
        <v>422010</v>
      </c>
      <c r="N9" s="41">
        <v>197611</v>
      </c>
      <c r="O9" s="41">
        <v>10527</v>
      </c>
      <c r="P9" s="41">
        <v>11705</v>
      </c>
      <c r="Q9" s="41">
        <v>1590962</v>
      </c>
      <c r="R9" s="41">
        <v>997750</v>
      </c>
      <c r="S9" s="40">
        <v>593212</v>
      </c>
      <c r="T9" s="41"/>
      <c r="U9" s="399" t="s">
        <v>190</v>
      </c>
      <c r="V9" s="397"/>
    </row>
    <row r="10" spans="1:22" s="202" customFormat="1" ht="15.2" customHeight="1" x14ac:dyDescent="0.15">
      <c r="A10" s="397"/>
      <c r="B10" s="372" t="s">
        <v>189</v>
      </c>
      <c r="C10" s="424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43"/>
      <c r="R10" s="43"/>
      <c r="S10" s="42"/>
      <c r="T10" s="43"/>
      <c r="U10" s="403"/>
      <c r="V10" s="397"/>
    </row>
    <row r="11" spans="1:22" s="202" customFormat="1" ht="15.2" customHeight="1" x14ac:dyDescent="0.15">
      <c r="A11" s="397"/>
      <c r="B11" s="404" t="s">
        <v>432</v>
      </c>
      <c r="C11" s="426"/>
      <c r="D11" s="39">
        <v>4545626</v>
      </c>
      <c r="E11" s="39">
        <v>689037</v>
      </c>
      <c r="F11" s="45">
        <v>1166281</v>
      </c>
      <c r="G11" s="45">
        <v>339869</v>
      </c>
      <c r="H11" s="45">
        <v>761078</v>
      </c>
      <c r="I11" s="45">
        <v>612028</v>
      </c>
      <c r="J11" s="39">
        <v>977333</v>
      </c>
      <c r="K11" s="45">
        <v>287318</v>
      </c>
      <c r="L11" s="45">
        <v>690015</v>
      </c>
      <c r="M11" s="45">
        <v>149942</v>
      </c>
      <c r="N11" s="45">
        <v>149101</v>
      </c>
      <c r="O11" s="45" t="s">
        <v>699</v>
      </c>
      <c r="P11" s="45">
        <v>4121</v>
      </c>
      <c r="Q11" s="39">
        <v>191630</v>
      </c>
      <c r="R11" s="39">
        <v>69181</v>
      </c>
      <c r="S11" s="38">
        <v>122449</v>
      </c>
      <c r="T11" s="39"/>
      <c r="U11" s="372" t="s">
        <v>174</v>
      </c>
      <c r="V11" s="397"/>
    </row>
    <row r="12" spans="1:22" s="202" customFormat="1" ht="15.2" customHeight="1" x14ac:dyDescent="0.15">
      <c r="A12" s="397"/>
      <c r="B12" s="404"/>
      <c r="C12" s="426"/>
      <c r="D12" s="39"/>
      <c r="E12" s="39"/>
      <c r="F12" s="45"/>
      <c r="G12" s="45"/>
      <c r="H12" s="45"/>
      <c r="I12" s="45"/>
      <c r="J12" s="39"/>
      <c r="K12" s="45"/>
      <c r="L12" s="45"/>
      <c r="M12" s="45"/>
      <c r="N12" s="45"/>
      <c r="O12" s="45"/>
      <c r="P12" s="45"/>
      <c r="Q12" s="45"/>
      <c r="R12" s="45"/>
      <c r="S12" s="44"/>
      <c r="T12" s="45"/>
      <c r="U12" s="372"/>
      <c r="V12" s="397"/>
    </row>
    <row r="13" spans="1:22" s="202" customFormat="1" ht="21" customHeight="1" x14ac:dyDescent="0.15">
      <c r="A13" s="397"/>
      <c r="B13" s="404" t="s">
        <v>639</v>
      </c>
      <c r="C13" s="426"/>
      <c r="D13" s="39">
        <v>4013747</v>
      </c>
      <c r="E13" s="39">
        <v>910716</v>
      </c>
      <c r="F13" s="39">
        <v>340041</v>
      </c>
      <c r="G13" s="39">
        <v>349204</v>
      </c>
      <c r="H13" s="39">
        <v>864883</v>
      </c>
      <c r="I13" s="39">
        <v>651007</v>
      </c>
      <c r="J13" s="39">
        <v>897896</v>
      </c>
      <c r="K13" s="39">
        <v>424574</v>
      </c>
      <c r="L13" s="39">
        <v>473322</v>
      </c>
      <c r="M13" s="39">
        <v>272068</v>
      </c>
      <c r="N13" s="39">
        <v>48510</v>
      </c>
      <c r="O13" s="39">
        <v>10527</v>
      </c>
      <c r="P13" s="39">
        <v>7584</v>
      </c>
      <c r="Q13" s="45">
        <v>1399332</v>
      </c>
      <c r="R13" s="45">
        <v>928569</v>
      </c>
      <c r="S13" s="44">
        <v>470763</v>
      </c>
      <c r="T13" s="45"/>
      <c r="U13" s="372" t="s">
        <v>177</v>
      </c>
      <c r="V13" s="397"/>
    </row>
    <row r="14" spans="1:22" s="202" customFormat="1" ht="15.2" customHeight="1" x14ac:dyDescent="0.15">
      <c r="A14" s="397"/>
      <c r="B14" s="372" t="s">
        <v>189</v>
      </c>
      <c r="C14" s="424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43"/>
      <c r="R14" s="43"/>
      <c r="S14" s="42"/>
      <c r="T14" s="43"/>
      <c r="U14" s="403"/>
      <c r="V14" s="397"/>
    </row>
    <row r="15" spans="1:22" s="202" customFormat="1" ht="15.2" customHeight="1" x14ac:dyDescent="0.15">
      <c r="A15" s="397"/>
      <c r="B15" s="405" t="s">
        <v>188</v>
      </c>
      <c r="C15" s="427"/>
      <c r="D15" s="41">
        <v>168445106</v>
      </c>
      <c r="E15" s="41">
        <v>47481494</v>
      </c>
      <c r="F15" s="41">
        <v>35168815</v>
      </c>
      <c r="G15" s="41">
        <v>13223973</v>
      </c>
      <c r="H15" s="41">
        <v>11538226</v>
      </c>
      <c r="I15" s="41">
        <v>37333581</v>
      </c>
      <c r="J15" s="41">
        <v>23699017</v>
      </c>
      <c r="K15" s="41">
        <v>9440597</v>
      </c>
      <c r="L15" s="41">
        <v>14258420</v>
      </c>
      <c r="M15" s="41">
        <v>2149788</v>
      </c>
      <c r="N15" s="41">
        <v>1799213</v>
      </c>
      <c r="O15" s="41">
        <v>74915</v>
      </c>
      <c r="P15" s="41">
        <v>38303</v>
      </c>
      <c r="Q15" s="41">
        <v>12540731</v>
      </c>
      <c r="R15" s="41">
        <v>10056880</v>
      </c>
      <c r="S15" s="40">
        <v>2483851</v>
      </c>
      <c r="T15" s="41"/>
      <c r="U15" s="405" t="s">
        <v>433</v>
      </c>
      <c r="V15" s="397"/>
    </row>
    <row r="16" spans="1:22" s="202" customFormat="1" ht="15.2" customHeight="1" x14ac:dyDescent="0.15">
      <c r="A16" s="397"/>
      <c r="B16" s="372"/>
      <c r="C16" s="424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43"/>
      <c r="R16" s="43"/>
      <c r="S16" s="42"/>
      <c r="T16" s="43"/>
      <c r="U16" s="372"/>
      <c r="V16" s="397"/>
    </row>
    <row r="17" spans="1:22" s="202" customFormat="1" ht="15.2" customHeight="1" x14ac:dyDescent="0.15">
      <c r="A17" s="397"/>
      <c r="B17" s="404" t="s">
        <v>640</v>
      </c>
      <c r="C17" s="426"/>
      <c r="D17" s="39">
        <v>136033370</v>
      </c>
      <c r="E17" s="39">
        <v>42671770</v>
      </c>
      <c r="F17" s="39">
        <v>13599916</v>
      </c>
      <c r="G17" s="39">
        <v>12451978</v>
      </c>
      <c r="H17" s="39">
        <v>9592099</v>
      </c>
      <c r="I17" s="39">
        <v>35358204</v>
      </c>
      <c r="J17" s="39">
        <v>22359403</v>
      </c>
      <c r="K17" s="39">
        <v>9173435</v>
      </c>
      <c r="L17" s="39">
        <v>13185968</v>
      </c>
      <c r="M17" s="39">
        <v>1953891</v>
      </c>
      <c r="N17" s="39">
        <v>1741876</v>
      </c>
      <c r="O17" s="428">
        <v>60592</v>
      </c>
      <c r="P17" s="39">
        <v>20960</v>
      </c>
      <c r="Q17" s="39">
        <v>2236191</v>
      </c>
      <c r="R17" s="39">
        <v>1390698</v>
      </c>
      <c r="S17" s="38">
        <v>845493</v>
      </c>
      <c r="T17" s="39"/>
      <c r="U17" s="372" t="s">
        <v>187</v>
      </c>
      <c r="V17" s="397"/>
    </row>
    <row r="18" spans="1:22" s="202" customFormat="1" ht="15.2" customHeight="1" x14ac:dyDescent="0.15">
      <c r="A18" s="397"/>
      <c r="B18" s="404"/>
      <c r="C18" s="426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8"/>
      <c r="T18" s="39"/>
      <c r="U18" s="372"/>
      <c r="V18" s="397"/>
    </row>
    <row r="19" spans="1:22" s="202" customFormat="1" ht="15.2" customHeight="1" x14ac:dyDescent="0.15">
      <c r="A19" s="397"/>
      <c r="B19" s="404" t="s">
        <v>434</v>
      </c>
      <c r="C19" s="426"/>
      <c r="D19" s="39">
        <v>29733226</v>
      </c>
      <c r="E19" s="39">
        <v>4180485</v>
      </c>
      <c r="F19" s="39">
        <v>21535065</v>
      </c>
      <c r="G19" s="39">
        <v>209702</v>
      </c>
      <c r="H19" s="39">
        <v>1729144</v>
      </c>
      <c r="I19" s="39">
        <v>1542415</v>
      </c>
      <c r="J19" s="39">
        <v>536415</v>
      </c>
      <c r="K19" s="39">
        <v>68179</v>
      </c>
      <c r="L19" s="39">
        <v>468236</v>
      </c>
      <c r="M19" s="39">
        <v>195897</v>
      </c>
      <c r="N19" s="39">
        <v>37264</v>
      </c>
      <c r="O19" s="39">
        <v>5844</v>
      </c>
      <c r="P19" s="39">
        <v>17106</v>
      </c>
      <c r="Q19" s="39">
        <v>10162638</v>
      </c>
      <c r="R19" s="39">
        <v>8587949</v>
      </c>
      <c r="S19" s="38">
        <v>1574689</v>
      </c>
      <c r="T19" s="39"/>
      <c r="U19" s="406" t="s">
        <v>186</v>
      </c>
      <c r="V19" s="397"/>
    </row>
    <row r="20" spans="1:22" s="202" customFormat="1" ht="15.2" customHeight="1" x14ac:dyDescent="0.15">
      <c r="A20" s="397"/>
      <c r="B20" s="404"/>
      <c r="C20" s="426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43"/>
      <c r="R20" s="43"/>
      <c r="S20" s="42"/>
      <c r="T20" s="43"/>
      <c r="U20" s="406"/>
      <c r="V20" s="397"/>
    </row>
    <row r="21" spans="1:22" s="202" customFormat="1" ht="30.75" customHeight="1" x14ac:dyDescent="0.15">
      <c r="A21" s="397"/>
      <c r="B21" s="404" t="s">
        <v>641</v>
      </c>
      <c r="C21" s="426"/>
      <c r="D21" s="39">
        <v>149934</v>
      </c>
      <c r="E21" s="39">
        <v>92</v>
      </c>
      <c r="F21" s="39" t="s">
        <v>699</v>
      </c>
      <c r="G21" s="39">
        <v>35041</v>
      </c>
      <c r="H21" s="39">
        <v>12858</v>
      </c>
      <c r="I21" s="39">
        <v>57711</v>
      </c>
      <c r="J21" s="39">
        <v>44232</v>
      </c>
      <c r="K21" s="39">
        <v>40824</v>
      </c>
      <c r="L21" s="39">
        <v>3408</v>
      </c>
      <c r="M21" s="39" t="s">
        <v>699</v>
      </c>
      <c r="N21" s="39" t="s">
        <v>699</v>
      </c>
      <c r="O21" s="39">
        <v>8479</v>
      </c>
      <c r="P21" s="39" t="s">
        <v>699</v>
      </c>
      <c r="Q21" s="39">
        <v>27096</v>
      </c>
      <c r="R21" s="39" t="s">
        <v>699</v>
      </c>
      <c r="S21" s="38">
        <v>27096</v>
      </c>
      <c r="T21" s="39"/>
      <c r="U21" s="406" t="s">
        <v>423</v>
      </c>
      <c r="V21" s="397"/>
    </row>
    <row r="22" spans="1:22" s="202" customFormat="1" ht="15.2" customHeight="1" x14ac:dyDescent="0.15">
      <c r="A22" s="397"/>
      <c r="B22" s="404"/>
      <c r="C22" s="426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43"/>
      <c r="R22" s="43"/>
      <c r="S22" s="42"/>
      <c r="T22" s="43"/>
      <c r="U22" s="406"/>
      <c r="V22" s="397"/>
    </row>
    <row r="23" spans="1:22" s="202" customFormat="1" ht="23.25" customHeight="1" x14ac:dyDescent="0.15">
      <c r="A23" s="397"/>
      <c r="B23" s="404" t="s">
        <v>899</v>
      </c>
      <c r="C23" s="426"/>
      <c r="D23" s="39" t="s">
        <v>699</v>
      </c>
      <c r="E23" s="39" t="s">
        <v>699</v>
      </c>
      <c r="F23" s="39" t="s">
        <v>699</v>
      </c>
      <c r="G23" s="39" t="s">
        <v>699</v>
      </c>
      <c r="H23" s="39" t="s">
        <v>699</v>
      </c>
      <c r="I23" s="39" t="s">
        <v>699</v>
      </c>
      <c r="J23" s="39" t="s">
        <v>699</v>
      </c>
      <c r="K23" s="39" t="s">
        <v>699</v>
      </c>
      <c r="L23" s="39" t="s">
        <v>699</v>
      </c>
      <c r="M23" s="39" t="s">
        <v>699</v>
      </c>
      <c r="N23" s="39" t="s">
        <v>699</v>
      </c>
      <c r="O23" s="39" t="s">
        <v>699</v>
      </c>
      <c r="P23" s="39" t="s">
        <v>699</v>
      </c>
      <c r="Q23" s="39" t="s">
        <v>699</v>
      </c>
      <c r="R23" s="39" t="s">
        <v>699</v>
      </c>
      <c r="S23" s="38" t="s">
        <v>699</v>
      </c>
      <c r="T23" s="39"/>
      <c r="U23" s="406" t="s">
        <v>424</v>
      </c>
      <c r="V23" s="397"/>
    </row>
    <row r="24" spans="1:22" s="202" customFormat="1" ht="15.2" customHeight="1" x14ac:dyDescent="0.15">
      <c r="A24" s="397"/>
      <c r="B24" s="404"/>
      <c r="C24" s="426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43"/>
      <c r="R24" s="43"/>
      <c r="S24" s="42"/>
      <c r="T24" s="43"/>
      <c r="U24" s="406"/>
      <c r="V24" s="397"/>
    </row>
    <row r="25" spans="1:22" s="202" customFormat="1" ht="15.2" customHeight="1" x14ac:dyDescent="0.15">
      <c r="A25" s="397"/>
      <c r="B25" s="407" t="s">
        <v>425</v>
      </c>
      <c r="C25" s="429"/>
      <c r="D25" s="39">
        <v>2528576</v>
      </c>
      <c r="E25" s="39">
        <v>629147</v>
      </c>
      <c r="F25" s="39">
        <v>33834</v>
      </c>
      <c r="G25" s="39">
        <v>527252</v>
      </c>
      <c r="H25" s="39">
        <v>204125</v>
      </c>
      <c r="I25" s="39">
        <v>375251</v>
      </c>
      <c r="J25" s="39">
        <v>758967</v>
      </c>
      <c r="K25" s="39">
        <v>158159</v>
      </c>
      <c r="L25" s="39">
        <v>600808</v>
      </c>
      <c r="M25" s="39" t="s">
        <v>699</v>
      </c>
      <c r="N25" s="39">
        <v>20073</v>
      </c>
      <c r="O25" s="39" t="s">
        <v>699</v>
      </c>
      <c r="P25" s="39">
        <v>237</v>
      </c>
      <c r="Q25" s="39">
        <v>114806</v>
      </c>
      <c r="R25" s="39">
        <v>78233</v>
      </c>
      <c r="S25" s="38">
        <v>36573</v>
      </c>
      <c r="T25" s="39"/>
      <c r="U25" s="406" t="s">
        <v>185</v>
      </c>
      <c r="V25" s="397"/>
    </row>
    <row r="26" spans="1:22" s="202" customFormat="1" ht="15.2" customHeight="1" x14ac:dyDescent="0.15">
      <c r="A26" s="397"/>
      <c r="B26" s="408"/>
      <c r="C26" s="430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43"/>
      <c r="R26" s="43"/>
      <c r="S26" s="42"/>
      <c r="T26" s="43"/>
      <c r="U26" s="406"/>
      <c r="V26" s="397"/>
    </row>
    <row r="27" spans="1:22" s="202" customFormat="1" ht="15.2" customHeight="1" x14ac:dyDescent="0.15">
      <c r="A27" s="397"/>
      <c r="B27" s="405" t="s">
        <v>184</v>
      </c>
      <c r="C27" s="427"/>
      <c r="D27" s="41">
        <v>169066375</v>
      </c>
      <c r="E27" s="41">
        <v>47453736</v>
      </c>
      <c r="F27" s="41">
        <v>35400359</v>
      </c>
      <c r="G27" s="41">
        <v>13134751</v>
      </c>
      <c r="H27" s="41">
        <v>12000157</v>
      </c>
      <c r="I27" s="41">
        <v>37469188</v>
      </c>
      <c r="J27" s="41">
        <v>23608184</v>
      </c>
      <c r="K27" s="41">
        <v>9443418</v>
      </c>
      <c r="L27" s="41">
        <v>14164766</v>
      </c>
      <c r="M27" s="41">
        <v>2192989</v>
      </c>
      <c r="N27" s="41">
        <v>1815290</v>
      </c>
      <c r="O27" s="41">
        <v>73821</v>
      </c>
      <c r="P27" s="41">
        <v>38659</v>
      </c>
      <c r="Q27" s="41">
        <v>12650987</v>
      </c>
      <c r="R27" s="41">
        <v>10102909</v>
      </c>
      <c r="S27" s="40">
        <v>2548078</v>
      </c>
      <c r="T27" s="41"/>
      <c r="U27" s="399" t="s">
        <v>435</v>
      </c>
      <c r="V27" s="397"/>
    </row>
    <row r="28" spans="1:22" s="202" customFormat="1" ht="15.2" customHeight="1" x14ac:dyDescent="0.15">
      <c r="A28" s="397"/>
      <c r="B28" s="372"/>
      <c r="C28" s="424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43"/>
      <c r="R28" s="43"/>
      <c r="S28" s="42"/>
      <c r="T28" s="43"/>
      <c r="U28" s="406"/>
      <c r="V28" s="397"/>
    </row>
    <row r="29" spans="1:22" s="202" customFormat="1" ht="15.2" customHeight="1" x14ac:dyDescent="0.15">
      <c r="A29" s="298"/>
      <c r="B29" s="404" t="s">
        <v>183</v>
      </c>
      <c r="C29" s="426"/>
      <c r="D29" s="39">
        <v>136584658</v>
      </c>
      <c r="E29" s="39">
        <v>43609160</v>
      </c>
      <c r="F29" s="39">
        <v>33458328</v>
      </c>
      <c r="G29" s="39">
        <v>4221455</v>
      </c>
      <c r="H29" s="39">
        <v>11027296</v>
      </c>
      <c r="I29" s="39">
        <v>30759724</v>
      </c>
      <c r="J29" s="39">
        <v>13508695</v>
      </c>
      <c r="K29" s="39">
        <v>9212100</v>
      </c>
      <c r="L29" s="39">
        <v>4296595</v>
      </c>
      <c r="M29" s="39">
        <v>1730495</v>
      </c>
      <c r="N29" s="39">
        <v>1273044</v>
      </c>
      <c r="O29" s="39">
        <v>52554</v>
      </c>
      <c r="P29" s="39">
        <v>26368</v>
      </c>
      <c r="Q29" s="39">
        <v>11628464</v>
      </c>
      <c r="R29" s="39">
        <v>9788332</v>
      </c>
      <c r="S29" s="38">
        <v>1840132</v>
      </c>
      <c r="T29" s="39"/>
      <c r="U29" s="406" t="s">
        <v>182</v>
      </c>
      <c r="V29" s="298"/>
    </row>
    <row r="30" spans="1:22" s="202" customFormat="1" ht="15.2" customHeight="1" x14ac:dyDescent="0.15">
      <c r="A30" s="298"/>
      <c r="B30" s="404"/>
      <c r="C30" s="426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8"/>
      <c r="T30" s="39"/>
      <c r="U30" s="406"/>
      <c r="V30" s="298"/>
    </row>
    <row r="31" spans="1:22" s="202" customFormat="1" ht="15.2" customHeight="1" x14ac:dyDescent="0.15">
      <c r="A31" s="397"/>
      <c r="B31" s="404" t="s">
        <v>436</v>
      </c>
      <c r="C31" s="426"/>
      <c r="D31" s="39">
        <v>28206374</v>
      </c>
      <c r="E31" s="39">
        <v>3837462</v>
      </c>
      <c r="F31" s="39">
        <v>335781</v>
      </c>
      <c r="G31" s="39">
        <v>8758830</v>
      </c>
      <c r="H31" s="39">
        <v>416293</v>
      </c>
      <c r="I31" s="39">
        <v>6617388</v>
      </c>
      <c r="J31" s="39">
        <v>8240620</v>
      </c>
      <c r="K31" s="39">
        <v>27415</v>
      </c>
      <c r="L31" s="39">
        <v>8213205</v>
      </c>
      <c r="M31" s="39">
        <v>317033</v>
      </c>
      <c r="N31" s="39" t="s">
        <v>699</v>
      </c>
      <c r="O31" s="39">
        <v>693</v>
      </c>
      <c r="P31" s="39">
        <v>11424</v>
      </c>
      <c r="Q31" s="39">
        <v>121034</v>
      </c>
      <c r="R31" s="39">
        <v>117778</v>
      </c>
      <c r="S31" s="38">
        <v>3256</v>
      </c>
      <c r="T31" s="39"/>
      <c r="U31" s="406" t="s">
        <v>181</v>
      </c>
      <c r="V31" s="397"/>
    </row>
    <row r="32" spans="1:22" s="202" customFormat="1" ht="15.2" customHeight="1" x14ac:dyDescent="0.15">
      <c r="A32" s="397"/>
      <c r="B32" s="404"/>
      <c r="C32" s="426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8"/>
      <c r="T32" s="39"/>
      <c r="U32" s="406"/>
      <c r="V32" s="397"/>
    </row>
    <row r="33" spans="1:22" s="202" customFormat="1" ht="32.25" customHeight="1" x14ac:dyDescent="0.15">
      <c r="A33" s="397"/>
      <c r="B33" s="404" t="s">
        <v>643</v>
      </c>
      <c r="C33" s="426"/>
      <c r="D33" s="39">
        <v>1624730</v>
      </c>
      <c r="E33" s="39">
        <v>6756</v>
      </c>
      <c r="F33" s="39">
        <v>922628</v>
      </c>
      <c r="G33" s="39">
        <v>50452</v>
      </c>
      <c r="H33" s="39">
        <v>498465</v>
      </c>
      <c r="I33" s="39">
        <v>28149</v>
      </c>
      <c r="J33" s="39">
        <v>118280</v>
      </c>
      <c r="K33" s="39">
        <v>3743</v>
      </c>
      <c r="L33" s="39">
        <v>114537</v>
      </c>
      <c r="M33" s="39">
        <v>8313</v>
      </c>
      <c r="N33" s="39">
        <v>15285</v>
      </c>
      <c r="O33" s="39" t="s">
        <v>699</v>
      </c>
      <c r="P33" s="39" t="s">
        <v>699</v>
      </c>
      <c r="Q33" s="39">
        <v>589237</v>
      </c>
      <c r="R33" s="39">
        <v>78367</v>
      </c>
      <c r="S33" s="38">
        <v>510870</v>
      </c>
      <c r="T33" s="39"/>
      <c r="U33" s="406" t="s">
        <v>426</v>
      </c>
      <c r="V33" s="397"/>
    </row>
    <row r="34" spans="1:22" s="202" customFormat="1" ht="15.2" customHeight="1" x14ac:dyDescent="0.15">
      <c r="A34" s="397"/>
      <c r="B34" s="404"/>
      <c r="C34" s="426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8"/>
      <c r="T34" s="39"/>
      <c r="U34" s="406"/>
      <c r="V34" s="397"/>
    </row>
    <row r="35" spans="1:22" s="202" customFormat="1" ht="15.2" customHeight="1" x14ac:dyDescent="0.15">
      <c r="A35" s="397"/>
      <c r="B35" s="404" t="s">
        <v>437</v>
      </c>
      <c r="C35" s="426"/>
      <c r="D35" s="39">
        <v>1810486</v>
      </c>
      <c r="E35" s="39">
        <v>358</v>
      </c>
      <c r="F35" s="39">
        <v>31291</v>
      </c>
      <c r="G35" s="39">
        <v>2</v>
      </c>
      <c r="H35" s="39">
        <v>47483</v>
      </c>
      <c r="I35" s="39">
        <v>4965</v>
      </c>
      <c r="J35" s="39">
        <v>1726387</v>
      </c>
      <c r="K35" s="39">
        <v>185958</v>
      </c>
      <c r="L35" s="39">
        <v>1540429</v>
      </c>
      <c r="M35" s="39">
        <v>50139</v>
      </c>
      <c r="N35" s="39">
        <v>502233</v>
      </c>
      <c r="O35" s="39">
        <v>1</v>
      </c>
      <c r="P35" s="39" t="s">
        <v>699</v>
      </c>
      <c r="Q35" s="39">
        <v>169295</v>
      </c>
      <c r="R35" s="39">
        <v>26514</v>
      </c>
      <c r="S35" s="38">
        <v>142781</v>
      </c>
      <c r="T35" s="39"/>
      <c r="U35" s="406" t="s">
        <v>180</v>
      </c>
      <c r="V35" s="397"/>
    </row>
    <row r="36" spans="1:22" s="202" customFormat="1" ht="15.2" customHeight="1" x14ac:dyDescent="0.15">
      <c r="A36" s="397"/>
      <c r="B36" s="404"/>
      <c r="C36" s="426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8"/>
      <c r="T36" s="39"/>
      <c r="U36" s="406"/>
      <c r="V36" s="397"/>
    </row>
    <row r="37" spans="1:22" s="202" customFormat="1" ht="15.2" customHeight="1" x14ac:dyDescent="0.15">
      <c r="A37" s="397"/>
      <c r="B37" s="407" t="s">
        <v>438</v>
      </c>
      <c r="C37" s="429"/>
      <c r="D37" s="39">
        <v>840127</v>
      </c>
      <c r="E37" s="39" t="s">
        <v>699</v>
      </c>
      <c r="F37" s="39">
        <v>652331</v>
      </c>
      <c r="G37" s="39">
        <v>104012</v>
      </c>
      <c r="H37" s="39">
        <v>10620</v>
      </c>
      <c r="I37" s="39">
        <v>58962</v>
      </c>
      <c r="J37" s="39">
        <v>14202</v>
      </c>
      <c r="K37" s="39">
        <v>14202</v>
      </c>
      <c r="L37" s="39" t="s">
        <v>699</v>
      </c>
      <c r="M37" s="39">
        <v>87009</v>
      </c>
      <c r="N37" s="39">
        <v>24728</v>
      </c>
      <c r="O37" s="39">
        <v>20573</v>
      </c>
      <c r="P37" s="39">
        <v>867</v>
      </c>
      <c r="Q37" s="39">
        <v>142957</v>
      </c>
      <c r="R37" s="39">
        <v>91918</v>
      </c>
      <c r="S37" s="38">
        <v>51039</v>
      </c>
      <c r="T37" s="39"/>
      <c r="U37" s="406" t="s">
        <v>179</v>
      </c>
      <c r="V37" s="397"/>
    </row>
    <row r="38" spans="1:22" s="202" customFormat="1" ht="15.2" customHeight="1" x14ac:dyDescent="0.15">
      <c r="A38" s="397"/>
      <c r="B38" s="372"/>
      <c r="C38" s="424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8"/>
      <c r="T38" s="39"/>
      <c r="U38" s="406"/>
      <c r="V38" s="397"/>
    </row>
    <row r="39" spans="1:22" s="202" customFormat="1" ht="15.2" customHeight="1" x14ac:dyDescent="0.15">
      <c r="A39" s="397"/>
      <c r="B39" s="405" t="s">
        <v>760</v>
      </c>
      <c r="C39" s="427"/>
      <c r="D39" s="41">
        <v>7938104</v>
      </c>
      <c r="E39" s="41">
        <v>1627511</v>
      </c>
      <c r="F39" s="41">
        <v>1274778</v>
      </c>
      <c r="G39" s="41">
        <v>778295</v>
      </c>
      <c r="H39" s="41">
        <v>1164030</v>
      </c>
      <c r="I39" s="41">
        <v>1127428</v>
      </c>
      <c r="J39" s="41">
        <v>1966062</v>
      </c>
      <c r="K39" s="41">
        <v>709071</v>
      </c>
      <c r="L39" s="41">
        <v>1256991</v>
      </c>
      <c r="M39" s="41">
        <v>378809</v>
      </c>
      <c r="N39" s="41">
        <v>181534</v>
      </c>
      <c r="O39" s="41">
        <v>11621</v>
      </c>
      <c r="P39" s="41">
        <v>11349</v>
      </c>
      <c r="Q39" s="41">
        <v>1480706</v>
      </c>
      <c r="R39" s="41">
        <v>951721</v>
      </c>
      <c r="S39" s="40">
        <v>528985</v>
      </c>
      <c r="T39" s="41"/>
      <c r="U39" s="399" t="s">
        <v>439</v>
      </c>
      <c r="V39" s="397"/>
    </row>
    <row r="40" spans="1:22" s="202" customFormat="1" ht="15.2" customHeight="1" x14ac:dyDescent="0.15">
      <c r="A40" s="397"/>
      <c r="B40" s="372"/>
      <c r="C40" s="424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8"/>
      <c r="T40" s="39"/>
      <c r="U40" s="406"/>
      <c r="V40" s="397"/>
    </row>
    <row r="41" spans="1:22" s="202" customFormat="1" ht="15.2" customHeight="1" x14ac:dyDescent="0.15">
      <c r="A41" s="397"/>
      <c r="B41" s="404" t="s">
        <v>432</v>
      </c>
      <c r="C41" s="426"/>
      <c r="D41" s="39">
        <v>4286844</v>
      </c>
      <c r="E41" s="39">
        <v>794299</v>
      </c>
      <c r="F41" s="39">
        <v>935495</v>
      </c>
      <c r="G41" s="39">
        <v>413117</v>
      </c>
      <c r="H41" s="39">
        <v>480624</v>
      </c>
      <c r="I41" s="39">
        <v>572246</v>
      </c>
      <c r="J41" s="39">
        <v>1091063</v>
      </c>
      <c r="K41" s="39">
        <v>307510</v>
      </c>
      <c r="L41" s="39">
        <v>783553</v>
      </c>
      <c r="M41" s="39">
        <v>130189</v>
      </c>
      <c r="N41" s="39">
        <v>141769</v>
      </c>
      <c r="O41" s="39" t="s">
        <v>699</v>
      </c>
      <c r="P41" s="39">
        <v>2652</v>
      </c>
      <c r="Q41" s="39">
        <v>221035</v>
      </c>
      <c r="R41" s="39">
        <v>64808</v>
      </c>
      <c r="S41" s="38">
        <v>156227</v>
      </c>
      <c r="T41" s="39"/>
      <c r="U41" s="372" t="s">
        <v>174</v>
      </c>
      <c r="V41" s="397"/>
    </row>
    <row r="42" spans="1:22" s="202" customFormat="1" ht="15.2" customHeight="1" x14ac:dyDescent="0.15">
      <c r="A42" s="397"/>
      <c r="B42" s="404"/>
      <c r="C42" s="426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8"/>
      <c r="T42" s="39"/>
      <c r="U42" s="372"/>
      <c r="V42" s="397"/>
    </row>
    <row r="43" spans="1:22" s="202" customFormat="1" ht="21" customHeight="1" x14ac:dyDescent="0.15">
      <c r="A43" s="397"/>
      <c r="B43" s="404" t="s">
        <v>639</v>
      </c>
      <c r="C43" s="426"/>
      <c r="D43" s="431">
        <v>3651260</v>
      </c>
      <c r="E43" s="432">
        <v>833212</v>
      </c>
      <c r="F43" s="431">
        <v>339283</v>
      </c>
      <c r="G43" s="432">
        <v>365178</v>
      </c>
      <c r="H43" s="432">
        <v>683406</v>
      </c>
      <c r="I43" s="432">
        <v>555182</v>
      </c>
      <c r="J43" s="431">
        <v>874999</v>
      </c>
      <c r="K43" s="431">
        <v>401561</v>
      </c>
      <c r="L43" s="432">
        <v>473438</v>
      </c>
      <c r="M43" s="431">
        <v>248620</v>
      </c>
      <c r="N43" s="431">
        <v>39765</v>
      </c>
      <c r="O43" s="431">
        <v>11621</v>
      </c>
      <c r="P43" s="431">
        <v>8697</v>
      </c>
      <c r="Q43" s="431">
        <v>1259671</v>
      </c>
      <c r="R43" s="431">
        <v>886913</v>
      </c>
      <c r="S43" s="433">
        <v>372758</v>
      </c>
      <c r="T43" s="431"/>
      <c r="U43" s="372" t="s">
        <v>177</v>
      </c>
      <c r="V43" s="397"/>
    </row>
    <row r="44" spans="1:22" s="202" customFormat="1" ht="15.2" customHeight="1" x14ac:dyDescent="0.15">
      <c r="A44" s="397"/>
      <c r="B44" s="409"/>
      <c r="C44" s="434"/>
      <c r="D44" s="163"/>
      <c r="E44" s="163"/>
      <c r="F44" s="163"/>
      <c r="G44" s="163"/>
      <c r="H44" s="163"/>
      <c r="I44" s="163"/>
      <c r="J44" s="163"/>
      <c r="K44" s="163"/>
      <c r="L44" s="163"/>
      <c r="M44" s="163"/>
      <c r="N44" s="163"/>
      <c r="O44" s="163"/>
      <c r="P44" s="163"/>
      <c r="Q44" s="163"/>
      <c r="R44" s="163"/>
      <c r="S44" s="164"/>
      <c r="T44" s="162"/>
      <c r="U44" s="409"/>
      <c r="V44" s="298"/>
    </row>
    <row r="45" spans="1:22" s="25" customFormat="1" ht="15.2" customHeight="1" x14ac:dyDescent="0.15">
      <c r="A45" s="410"/>
      <c r="B45" s="411" t="s">
        <v>755</v>
      </c>
      <c r="C45" s="411"/>
      <c r="D45" s="412"/>
      <c r="E45" s="412"/>
      <c r="F45" s="412"/>
      <c r="G45" s="412"/>
      <c r="H45" s="412"/>
      <c r="I45" s="412"/>
      <c r="J45" s="412"/>
      <c r="L45" s="411"/>
      <c r="M45" s="411" t="s">
        <v>896</v>
      </c>
      <c r="N45" s="412"/>
      <c r="O45" s="411"/>
      <c r="P45" s="412"/>
      <c r="Q45" s="412"/>
      <c r="R45" s="412"/>
      <c r="S45" s="412"/>
      <c r="T45" s="412"/>
      <c r="U45" s="412"/>
      <c r="V45" s="413"/>
    </row>
    <row r="46" spans="1:22" s="25" customFormat="1" ht="15.2" customHeight="1" x14ac:dyDescent="0.15">
      <c r="A46" s="410"/>
      <c r="B46" s="25" t="s">
        <v>756</v>
      </c>
      <c r="D46" s="412"/>
      <c r="E46" s="412"/>
      <c r="F46" s="412"/>
      <c r="G46" s="410"/>
      <c r="L46" s="411"/>
      <c r="M46" s="411" t="s">
        <v>897</v>
      </c>
      <c r="N46" s="412"/>
      <c r="O46" s="412"/>
      <c r="P46" s="412"/>
      <c r="Q46" s="412"/>
      <c r="R46" s="412"/>
      <c r="S46" s="412"/>
      <c r="T46" s="412"/>
      <c r="U46" s="412"/>
      <c r="V46" s="413"/>
    </row>
    <row r="47" spans="1:22" s="25" customFormat="1" ht="15.2" customHeight="1" x14ac:dyDescent="0.15">
      <c r="A47" s="410"/>
      <c r="B47" s="25" t="s">
        <v>440</v>
      </c>
      <c r="D47" s="412"/>
      <c r="E47" s="412"/>
      <c r="F47" s="412"/>
      <c r="G47" s="410"/>
      <c r="H47" s="411"/>
      <c r="I47" s="412"/>
      <c r="J47" s="412"/>
      <c r="K47" s="412"/>
      <c r="L47" s="411"/>
      <c r="M47" s="411" t="s">
        <v>757</v>
      </c>
      <c r="N47" s="412"/>
      <c r="O47" s="412"/>
      <c r="P47" s="412"/>
      <c r="Q47" s="412"/>
      <c r="R47" s="412"/>
      <c r="S47" s="412"/>
      <c r="T47" s="412"/>
      <c r="U47" s="412"/>
      <c r="V47" s="413"/>
    </row>
    <row r="48" spans="1:22" s="25" customFormat="1" ht="15.2" customHeight="1" x14ac:dyDescent="0.15">
      <c r="A48" s="410"/>
      <c r="B48" s="435" t="s">
        <v>758</v>
      </c>
      <c r="C48" s="435"/>
      <c r="D48" s="412"/>
      <c r="E48" s="412"/>
      <c r="F48" s="412"/>
      <c r="G48" s="412"/>
      <c r="H48" s="412"/>
      <c r="I48" s="412"/>
      <c r="J48" s="412"/>
      <c r="K48" s="412"/>
      <c r="L48" s="412"/>
      <c r="M48" s="412"/>
      <c r="N48" s="412"/>
      <c r="O48" s="412"/>
      <c r="P48" s="412"/>
      <c r="Q48" s="412"/>
      <c r="R48" s="412"/>
      <c r="S48" s="412"/>
      <c r="T48" s="412"/>
      <c r="U48" s="412"/>
      <c r="V48" s="413"/>
    </row>
    <row r="49" spans="22:22" s="25" customFormat="1" ht="15.2" customHeight="1" x14ac:dyDescent="0.15">
      <c r="V49" s="436"/>
    </row>
  </sheetData>
  <mergeCells count="1">
    <mergeCell ref="D4:D5"/>
  </mergeCells>
  <phoneticPr fontId="34"/>
  <pageMargins left="0.59055118110236227" right="0.59055118110236227" top="0.59055118110236227" bottom="0.59055118110236227" header="0.59055118110236227" footer="0.15748031496062992"/>
  <pageSetup paperSize="9" scale="94" fitToWidth="0" fitToHeight="0" orientation="portrait" r:id="rId1"/>
  <headerFooter alignWithMargins="0">
    <oddHeader xml:space="preserve">&amp;R
</oddHeader>
  </headerFooter>
  <colBreaks count="1" manualBreakCount="1">
    <brk id="11" max="47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W45"/>
  <sheetViews>
    <sheetView view="pageBreakPreview" zoomScaleNormal="50" zoomScaleSheetLayoutView="100" workbookViewId="0"/>
  </sheetViews>
  <sheetFormatPr defaultColWidth="8.125" defaultRowHeight="17.25" x14ac:dyDescent="0.2"/>
  <cols>
    <col min="1" max="1" width="2.375" style="46" customWidth="1"/>
    <col min="2" max="2" width="11.125" style="46" customWidth="1"/>
    <col min="3" max="3" width="0.875" style="46" customWidth="1"/>
    <col min="4" max="4" width="8" style="46" customWidth="1"/>
    <col min="5" max="19" width="7.5" style="46" customWidth="1"/>
    <col min="20" max="20" width="0.875" style="46" customWidth="1"/>
    <col min="21" max="21" width="18.75" style="415" customWidth="1"/>
    <col min="22" max="22" width="8.75" style="416" customWidth="1"/>
    <col min="23" max="23" width="5.75" style="46" customWidth="1"/>
    <col min="24" max="16384" width="8.125" style="46"/>
  </cols>
  <sheetData>
    <row r="1" spans="1:22" s="438" customFormat="1" ht="17.25" customHeight="1" x14ac:dyDescent="0.2">
      <c r="A1" s="437"/>
      <c r="B1" s="437"/>
      <c r="C1" s="437"/>
      <c r="D1" s="437"/>
      <c r="E1" s="437"/>
      <c r="F1" s="437"/>
      <c r="G1" s="437"/>
      <c r="H1" s="437"/>
      <c r="I1" s="437"/>
      <c r="J1" s="437"/>
      <c r="K1" s="437"/>
      <c r="L1" s="437"/>
      <c r="M1" s="437"/>
      <c r="N1" s="437"/>
      <c r="U1" s="439"/>
      <c r="V1" s="440"/>
    </row>
    <row r="2" spans="1:22" s="440" customFormat="1" ht="17.25" customHeight="1" x14ac:dyDescent="0.2">
      <c r="A2" s="441"/>
      <c r="B2" s="442" t="s">
        <v>489</v>
      </c>
      <c r="C2" s="442"/>
      <c r="D2" s="443"/>
      <c r="E2" s="443"/>
      <c r="F2" s="444"/>
      <c r="G2" s="445"/>
      <c r="H2" s="441"/>
      <c r="I2" s="441"/>
      <c r="J2" s="432"/>
      <c r="K2" s="444"/>
      <c r="L2" s="444"/>
      <c r="M2" s="446"/>
      <c r="N2" s="444"/>
      <c r="O2" s="447"/>
      <c r="P2" s="447"/>
      <c r="Q2" s="447"/>
      <c r="R2" s="447"/>
      <c r="S2" s="447"/>
      <c r="T2" s="447"/>
      <c r="U2" s="448"/>
      <c r="V2" s="444"/>
    </row>
    <row r="3" spans="1:22" s="440" customFormat="1" ht="17.25" customHeight="1" x14ac:dyDescent="0.2">
      <c r="A3" s="441"/>
      <c r="B3" s="442" t="s">
        <v>441</v>
      </c>
      <c r="C3" s="442"/>
      <c r="D3" s="443"/>
      <c r="E3" s="443"/>
      <c r="F3" s="444"/>
      <c r="G3" s="445"/>
      <c r="H3" s="441"/>
      <c r="I3" s="441"/>
      <c r="J3" s="443"/>
      <c r="K3" s="444"/>
      <c r="L3" s="444"/>
      <c r="M3" s="446"/>
      <c r="N3" s="444"/>
      <c r="O3" s="447"/>
      <c r="P3" s="447"/>
      <c r="Q3" s="447"/>
      <c r="R3" s="447"/>
      <c r="S3" s="447"/>
      <c r="T3" s="447"/>
      <c r="U3" s="448"/>
      <c r="V3" s="444"/>
    </row>
    <row r="4" spans="1:22" ht="17.25" customHeight="1" x14ac:dyDescent="0.2">
      <c r="A4" s="449"/>
      <c r="B4" s="296" t="s">
        <v>893</v>
      </c>
      <c r="C4" s="296"/>
      <c r="D4" s="450"/>
      <c r="E4" s="450"/>
      <c r="F4" s="450"/>
      <c r="G4" s="451" t="s">
        <v>189</v>
      </c>
      <c r="H4" s="450" t="s">
        <v>189</v>
      </c>
      <c r="I4" s="450"/>
      <c r="J4" s="450"/>
      <c r="K4" s="450"/>
      <c r="L4" s="450"/>
      <c r="M4" s="452"/>
      <c r="N4" s="452"/>
      <c r="O4" s="453"/>
      <c r="P4" s="369"/>
      <c r="Q4" s="369"/>
      <c r="R4" s="350"/>
      <c r="S4" s="297" t="s">
        <v>555</v>
      </c>
      <c r="T4" s="297"/>
      <c r="U4" s="454"/>
      <c r="V4" s="455"/>
    </row>
    <row r="5" spans="1:22" s="289" customFormat="1" ht="17.25" customHeight="1" x14ac:dyDescent="0.15">
      <c r="A5" s="408"/>
      <c r="B5" s="372"/>
      <c r="C5" s="419"/>
      <c r="D5" s="914" t="s">
        <v>895</v>
      </c>
      <c r="E5" s="374"/>
      <c r="F5" s="374"/>
      <c r="G5" s="374"/>
      <c r="H5" s="374"/>
      <c r="I5" s="374"/>
      <c r="J5" s="374"/>
      <c r="K5" s="374"/>
      <c r="L5" s="375"/>
      <c r="M5" s="376"/>
      <c r="N5" s="377"/>
      <c r="O5" s="377"/>
      <c r="P5" s="377"/>
      <c r="Q5" s="377"/>
      <c r="R5" s="378"/>
      <c r="S5" s="313"/>
      <c r="T5" s="284"/>
      <c r="U5" s="372"/>
      <c r="V5" s="378"/>
    </row>
    <row r="6" spans="1:22" s="289" customFormat="1" ht="17.25" customHeight="1" x14ac:dyDescent="0.15">
      <c r="A6" s="456"/>
      <c r="B6" s="382" t="s">
        <v>407</v>
      </c>
      <c r="C6" s="420"/>
      <c r="D6" s="915"/>
      <c r="E6" s="383" t="s">
        <v>408</v>
      </c>
      <c r="F6" s="383" t="s">
        <v>409</v>
      </c>
      <c r="G6" s="383" t="s">
        <v>410</v>
      </c>
      <c r="H6" s="383" t="s">
        <v>411</v>
      </c>
      <c r="I6" s="383" t="s">
        <v>412</v>
      </c>
      <c r="J6" s="383" t="s">
        <v>413</v>
      </c>
      <c r="K6" s="384"/>
      <c r="L6" s="385"/>
      <c r="M6" s="386" t="s">
        <v>414</v>
      </c>
      <c r="N6" s="383" t="s">
        <v>415</v>
      </c>
      <c r="O6" s="383" t="s">
        <v>416</v>
      </c>
      <c r="P6" s="383" t="s">
        <v>417</v>
      </c>
      <c r="Q6" s="387" t="s">
        <v>446</v>
      </c>
      <c r="R6" s="388"/>
      <c r="S6" s="388"/>
      <c r="T6" s="70"/>
      <c r="U6" s="382" t="s">
        <v>201</v>
      </c>
      <c r="V6" s="378"/>
    </row>
    <row r="7" spans="1:22" s="289" customFormat="1" ht="17.25" customHeight="1" x14ac:dyDescent="0.15">
      <c r="A7" s="456"/>
      <c r="B7" s="382"/>
      <c r="C7" s="420"/>
      <c r="D7" s="390"/>
      <c r="E7" s="383" t="s">
        <v>199</v>
      </c>
      <c r="F7" s="383" t="s">
        <v>199</v>
      </c>
      <c r="G7" s="383" t="s">
        <v>200</v>
      </c>
      <c r="H7" s="383"/>
      <c r="I7" s="383"/>
      <c r="J7" s="383" t="s">
        <v>199</v>
      </c>
      <c r="K7" s="383" t="s">
        <v>198</v>
      </c>
      <c r="L7" s="391" t="s">
        <v>197</v>
      </c>
      <c r="M7" s="386"/>
      <c r="N7" s="383"/>
      <c r="O7" s="383"/>
      <c r="P7" s="383"/>
      <c r="Q7" s="383"/>
      <c r="R7" s="383" t="s">
        <v>419</v>
      </c>
      <c r="S7" s="383" t="s">
        <v>420</v>
      </c>
      <c r="T7" s="421"/>
      <c r="U7" s="382"/>
      <c r="V7" s="378"/>
    </row>
    <row r="8" spans="1:22" s="289" customFormat="1" ht="34.5" customHeight="1" x14ac:dyDescent="0.15">
      <c r="A8" s="456"/>
      <c r="B8" s="384"/>
      <c r="C8" s="420"/>
      <c r="D8" s="423" t="s">
        <v>637</v>
      </c>
      <c r="E8" s="394" t="s">
        <v>196</v>
      </c>
      <c r="F8" s="394" t="s">
        <v>427</v>
      </c>
      <c r="G8" s="394" t="s">
        <v>428</v>
      </c>
      <c r="H8" s="394" t="s">
        <v>195</v>
      </c>
      <c r="I8" s="394" t="s">
        <v>421</v>
      </c>
      <c r="J8" s="394" t="s">
        <v>638</v>
      </c>
      <c r="K8" s="394" t="s">
        <v>429</v>
      </c>
      <c r="L8" s="393" t="s">
        <v>447</v>
      </c>
      <c r="M8" s="395" t="s">
        <v>442</v>
      </c>
      <c r="N8" s="395" t="s">
        <v>194</v>
      </c>
      <c r="O8" s="395" t="s">
        <v>193</v>
      </c>
      <c r="P8" s="396" t="s">
        <v>192</v>
      </c>
      <c r="Q8" s="354" t="s">
        <v>431</v>
      </c>
      <c r="R8" s="210"/>
      <c r="S8" s="212"/>
      <c r="T8" s="212"/>
      <c r="U8" s="392"/>
      <c r="V8" s="378"/>
    </row>
    <row r="9" spans="1:22" s="289" customFormat="1" ht="15" customHeight="1" x14ac:dyDescent="0.15">
      <c r="A9" s="431"/>
      <c r="B9" s="406"/>
      <c r="C9" s="457"/>
      <c r="D9" s="458"/>
      <c r="E9" s="458"/>
      <c r="F9" s="458"/>
      <c r="G9" s="458"/>
      <c r="H9" s="458"/>
      <c r="I9" s="458"/>
      <c r="J9" s="458"/>
      <c r="K9" s="458"/>
      <c r="L9" s="458"/>
      <c r="M9" s="458"/>
      <c r="N9" s="458"/>
      <c r="O9" s="458"/>
      <c r="P9" s="458"/>
      <c r="Q9" s="403"/>
      <c r="R9" s="403"/>
      <c r="S9" s="459"/>
      <c r="T9" s="403"/>
      <c r="U9" s="378"/>
      <c r="V9" s="431"/>
    </row>
    <row r="10" spans="1:22" s="289" customFormat="1" ht="15" customHeight="1" x14ac:dyDescent="0.15">
      <c r="A10" s="431"/>
      <c r="B10" s="406" t="s">
        <v>761</v>
      </c>
      <c r="C10" s="460"/>
      <c r="D10" s="432">
        <v>4618772</v>
      </c>
      <c r="E10" s="432">
        <v>858494</v>
      </c>
      <c r="F10" s="432">
        <v>365397</v>
      </c>
      <c r="G10" s="432">
        <v>392569</v>
      </c>
      <c r="H10" s="432">
        <v>1440618</v>
      </c>
      <c r="I10" s="432">
        <v>675531</v>
      </c>
      <c r="J10" s="432">
        <v>886163</v>
      </c>
      <c r="K10" s="432">
        <v>455641</v>
      </c>
      <c r="L10" s="432">
        <v>430522</v>
      </c>
      <c r="M10" s="432">
        <v>284141</v>
      </c>
      <c r="N10" s="432">
        <v>40665</v>
      </c>
      <c r="O10" s="432">
        <v>9877</v>
      </c>
      <c r="P10" s="432">
        <v>7496</v>
      </c>
      <c r="Q10" s="432">
        <v>1622025</v>
      </c>
      <c r="R10" s="432">
        <v>1157383</v>
      </c>
      <c r="S10" s="461">
        <v>464642</v>
      </c>
      <c r="T10" s="432"/>
      <c r="U10" s="406" t="s">
        <v>190</v>
      </c>
      <c r="V10" s="431"/>
    </row>
    <row r="11" spans="1:22" s="289" customFormat="1" ht="15" customHeight="1" x14ac:dyDescent="0.15">
      <c r="A11" s="431"/>
      <c r="B11" s="406"/>
      <c r="C11" s="460"/>
      <c r="D11" s="432"/>
      <c r="E11" s="432"/>
      <c r="F11" s="432"/>
      <c r="G11" s="432"/>
      <c r="H11" s="432"/>
      <c r="I11" s="432"/>
      <c r="J11" s="432"/>
      <c r="K11" s="432"/>
      <c r="L11" s="432"/>
      <c r="M11" s="432"/>
      <c r="N11" s="432"/>
      <c r="O11" s="432"/>
      <c r="P11" s="432"/>
      <c r="Q11" s="432"/>
      <c r="R11" s="432"/>
      <c r="S11" s="461"/>
      <c r="T11" s="432"/>
      <c r="U11" s="406"/>
      <c r="V11" s="431"/>
    </row>
    <row r="12" spans="1:22" s="289" customFormat="1" ht="15" customHeight="1" x14ac:dyDescent="0.15">
      <c r="A12" s="431"/>
      <c r="B12" s="399" t="s">
        <v>188</v>
      </c>
      <c r="C12" s="425"/>
      <c r="D12" s="462">
        <v>339529671</v>
      </c>
      <c r="E12" s="462">
        <v>98696392</v>
      </c>
      <c r="F12" s="462">
        <v>61703362</v>
      </c>
      <c r="G12" s="462">
        <v>24188166</v>
      </c>
      <c r="H12" s="462">
        <v>30017356</v>
      </c>
      <c r="I12" s="462">
        <v>78693822</v>
      </c>
      <c r="J12" s="462">
        <v>46230573</v>
      </c>
      <c r="K12" s="462">
        <v>21546424</v>
      </c>
      <c r="L12" s="462">
        <v>24684149</v>
      </c>
      <c r="M12" s="462">
        <v>4490069</v>
      </c>
      <c r="N12" s="462">
        <v>2863595</v>
      </c>
      <c r="O12" s="462">
        <v>107008</v>
      </c>
      <c r="P12" s="462">
        <v>69558</v>
      </c>
      <c r="Q12" s="462">
        <v>29660585</v>
      </c>
      <c r="R12" s="462">
        <v>24368590</v>
      </c>
      <c r="S12" s="463">
        <v>5291995</v>
      </c>
      <c r="T12" s="462"/>
      <c r="U12" s="405" t="s">
        <v>433</v>
      </c>
      <c r="V12" s="431"/>
    </row>
    <row r="13" spans="1:22" s="289" customFormat="1" ht="15" customHeight="1" x14ac:dyDescent="0.15">
      <c r="A13" s="431"/>
      <c r="B13" s="406"/>
      <c r="C13" s="460"/>
      <c r="D13" s="432"/>
      <c r="E13" s="432"/>
      <c r="F13" s="432"/>
      <c r="G13" s="432"/>
      <c r="H13" s="432"/>
      <c r="I13" s="432"/>
      <c r="J13" s="432"/>
      <c r="K13" s="432"/>
      <c r="L13" s="432"/>
      <c r="M13" s="432"/>
      <c r="N13" s="432"/>
      <c r="O13" s="432"/>
      <c r="P13" s="432"/>
      <c r="Q13" s="432"/>
      <c r="R13" s="432"/>
      <c r="S13" s="461"/>
      <c r="T13" s="432"/>
      <c r="U13" s="406"/>
      <c r="V13" s="431"/>
    </row>
    <row r="14" spans="1:22" s="289" customFormat="1" ht="21" customHeight="1" x14ac:dyDescent="0.15">
      <c r="A14" s="431"/>
      <c r="B14" s="404" t="s">
        <v>644</v>
      </c>
      <c r="C14" s="426"/>
      <c r="D14" s="432">
        <v>157193477</v>
      </c>
      <c r="E14" s="432">
        <v>44434693</v>
      </c>
      <c r="F14" s="432">
        <v>31492508</v>
      </c>
      <c r="G14" s="432">
        <v>12354164</v>
      </c>
      <c r="H14" s="432">
        <v>10828080</v>
      </c>
      <c r="I14" s="432">
        <v>36017144</v>
      </c>
      <c r="J14" s="432">
        <v>22066888</v>
      </c>
      <c r="K14" s="432">
        <v>9360693</v>
      </c>
      <c r="L14" s="432">
        <v>12706195</v>
      </c>
      <c r="M14" s="432">
        <v>1955775</v>
      </c>
      <c r="N14" s="432">
        <v>1275663</v>
      </c>
      <c r="O14" s="432">
        <v>60225</v>
      </c>
      <c r="P14" s="432">
        <v>32510</v>
      </c>
      <c r="Q14" s="432">
        <v>3271256</v>
      </c>
      <c r="R14" s="432">
        <v>2211620</v>
      </c>
      <c r="S14" s="461">
        <v>1059636</v>
      </c>
      <c r="T14" s="432"/>
      <c r="U14" s="406" t="s">
        <v>187</v>
      </c>
      <c r="V14" s="431"/>
    </row>
    <row r="15" spans="1:22" s="289" customFormat="1" ht="15" customHeight="1" x14ac:dyDescent="0.15">
      <c r="A15" s="431"/>
      <c r="B15" s="404"/>
      <c r="C15" s="426"/>
      <c r="D15" s="432"/>
      <c r="E15" s="432"/>
      <c r="F15" s="432"/>
      <c r="G15" s="432"/>
      <c r="H15" s="432"/>
      <c r="I15" s="432"/>
      <c r="J15" s="432"/>
      <c r="K15" s="432"/>
      <c r="L15" s="432"/>
      <c r="M15" s="432"/>
      <c r="N15" s="432"/>
      <c r="O15" s="432"/>
      <c r="P15" s="432"/>
      <c r="Q15" s="432"/>
      <c r="R15" s="432"/>
      <c r="S15" s="461"/>
      <c r="T15" s="432"/>
      <c r="U15" s="406"/>
      <c r="V15" s="431"/>
    </row>
    <row r="16" spans="1:22" s="289" customFormat="1" ht="15" customHeight="1" x14ac:dyDescent="0.15">
      <c r="A16" s="431"/>
      <c r="B16" s="404" t="s">
        <v>490</v>
      </c>
      <c r="C16" s="426"/>
      <c r="D16" s="432">
        <v>32274299</v>
      </c>
      <c r="E16" s="432">
        <v>4244268</v>
      </c>
      <c r="F16" s="432">
        <v>23336907</v>
      </c>
      <c r="G16" s="432">
        <v>284229</v>
      </c>
      <c r="H16" s="432">
        <v>2304682</v>
      </c>
      <c r="I16" s="432">
        <v>1659213</v>
      </c>
      <c r="J16" s="432">
        <v>445000</v>
      </c>
      <c r="K16" s="432">
        <v>67126</v>
      </c>
      <c r="L16" s="432">
        <v>377874</v>
      </c>
      <c r="M16" s="432">
        <v>193733</v>
      </c>
      <c r="N16" s="432">
        <v>43491</v>
      </c>
      <c r="O16" s="432">
        <v>4432</v>
      </c>
      <c r="P16" s="432">
        <v>16172</v>
      </c>
      <c r="Q16" s="432">
        <v>10158242</v>
      </c>
      <c r="R16" s="432">
        <v>8612674</v>
      </c>
      <c r="S16" s="461">
        <v>1545568</v>
      </c>
      <c r="T16" s="432"/>
      <c r="U16" s="406" t="s">
        <v>186</v>
      </c>
      <c r="V16" s="431"/>
    </row>
    <row r="17" spans="1:22" s="289" customFormat="1" ht="15" customHeight="1" x14ac:dyDescent="0.15">
      <c r="A17" s="431"/>
      <c r="B17" s="404"/>
      <c r="C17" s="426"/>
      <c r="D17" s="432"/>
      <c r="E17" s="432"/>
      <c r="F17" s="432"/>
      <c r="G17" s="432"/>
      <c r="H17" s="432"/>
      <c r="I17" s="432"/>
      <c r="J17" s="432"/>
      <c r="K17" s="432"/>
      <c r="L17" s="432"/>
      <c r="M17" s="432"/>
      <c r="N17" s="432"/>
      <c r="O17" s="432"/>
      <c r="P17" s="432"/>
      <c r="Q17" s="432"/>
      <c r="R17" s="432"/>
      <c r="S17" s="461"/>
      <c r="T17" s="432"/>
      <c r="U17" s="406"/>
      <c r="V17" s="431"/>
    </row>
    <row r="18" spans="1:22" s="289" customFormat="1" ht="31.5" customHeight="1" x14ac:dyDescent="0.15">
      <c r="A18" s="431"/>
      <c r="B18" s="464" t="s">
        <v>208</v>
      </c>
      <c r="C18" s="465"/>
      <c r="D18" s="432">
        <v>88563717</v>
      </c>
      <c r="E18" s="432">
        <v>27145807</v>
      </c>
      <c r="F18" s="432">
        <v>5270008</v>
      </c>
      <c r="G18" s="432">
        <v>5586844</v>
      </c>
      <c r="H18" s="432">
        <v>9778869</v>
      </c>
      <c r="I18" s="432">
        <v>25174402</v>
      </c>
      <c r="J18" s="432">
        <v>15607787</v>
      </c>
      <c r="K18" s="432">
        <v>6629377</v>
      </c>
      <c r="L18" s="432">
        <v>8978410</v>
      </c>
      <c r="M18" s="432">
        <v>947781</v>
      </c>
      <c r="N18" s="432">
        <v>1006709</v>
      </c>
      <c r="O18" s="432">
        <v>12949</v>
      </c>
      <c r="P18" s="432">
        <v>5949</v>
      </c>
      <c r="Q18" s="432">
        <v>9336618</v>
      </c>
      <c r="R18" s="432">
        <v>7301985</v>
      </c>
      <c r="S18" s="461">
        <v>2034633</v>
      </c>
      <c r="T18" s="432"/>
      <c r="U18" s="406" t="s">
        <v>491</v>
      </c>
      <c r="V18" s="431"/>
    </row>
    <row r="19" spans="1:22" s="289" customFormat="1" ht="15" customHeight="1" x14ac:dyDescent="0.15">
      <c r="A19" s="431"/>
      <c r="B19" s="404"/>
      <c r="C19" s="426"/>
      <c r="D19" s="432"/>
      <c r="E19" s="432"/>
      <c r="F19" s="432"/>
      <c r="G19" s="432"/>
      <c r="H19" s="432"/>
      <c r="I19" s="432"/>
      <c r="J19" s="432"/>
      <c r="K19" s="432"/>
      <c r="L19" s="432"/>
      <c r="M19" s="432"/>
      <c r="N19" s="432"/>
      <c r="O19" s="432"/>
      <c r="P19" s="432"/>
      <c r="Q19" s="432"/>
      <c r="R19" s="432"/>
      <c r="S19" s="461"/>
      <c r="T19" s="432"/>
      <c r="U19" s="406"/>
      <c r="V19" s="431"/>
    </row>
    <row r="20" spans="1:22" s="289" customFormat="1" ht="25.5" customHeight="1" x14ac:dyDescent="0.15">
      <c r="A20" s="431"/>
      <c r="B20" s="404" t="s">
        <v>645</v>
      </c>
      <c r="C20" s="426"/>
      <c r="D20" s="432">
        <v>9340713</v>
      </c>
      <c r="E20" s="432">
        <v>3773714</v>
      </c>
      <c r="F20" s="432">
        <v>499805</v>
      </c>
      <c r="G20" s="432">
        <v>219015</v>
      </c>
      <c r="H20" s="432">
        <v>1379198</v>
      </c>
      <c r="I20" s="432">
        <v>1415297</v>
      </c>
      <c r="J20" s="432">
        <v>2053684</v>
      </c>
      <c r="K20" s="432">
        <v>1348031</v>
      </c>
      <c r="L20" s="432">
        <v>705653</v>
      </c>
      <c r="M20" s="432">
        <v>467746</v>
      </c>
      <c r="N20" s="432">
        <v>89405</v>
      </c>
      <c r="O20" s="432">
        <v>5577</v>
      </c>
      <c r="P20" s="432">
        <v>12538</v>
      </c>
      <c r="Q20" s="432">
        <v>2559074</v>
      </c>
      <c r="R20" s="432">
        <v>2284877</v>
      </c>
      <c r="S20" s="461">
        <v>274197</v>
      </c>
      <c r="T20" s="432"/>
      <c r="U20" s="406" t="s">
        <v>492</v>
      </c>
      <c r="V20" s="431"/>
    </row>
    <row r="21" spans="1:22" s="289" customFormat="1" ht="15" customHeight="1" x14ac:dyDescent="0.15">
      <c r="A21" s="431"/>
      <c r="B21" s="404"/>
      <c r="C21" s="426"/>
      <c r="D21" s="432"/>
      <c r="E21" s="432"/>
      <c r="F21" s="432"/>
      <c r="G21" s="432"/>
      <c r="H21" s="432"/>
      <c r="I21" s="432"/>
      <c r="J21" s="432"/>
      <c r="K21" s="432"/>
      <c r="L21" s="432"/>
      <c r="M21" s="432"/>
      <c r="N21" s="432"/>
      <c r="O21" s="432"/>
      <c r="P21" s="432"/>
      <c r="Q21" s="432"/>
      <c r="R21" s="432"/>
      <c r="S21" s="461"/>
      <c r="T21" s="432"/>
      <c r="U21" s="406"/>
      <c r="V21" s="431"/>
    </row>
    <row r="22" spans="1:22" s="289" customFormat="1" ht="30.75" customHeight="1" x14ac:dyDescent="0.15">
      <c r="A22" s="431"/>
      <c r="B22" s="404" t="s">
        <v>646</v>
      </c>
      <c r="C22" s="426"/>
      <c r="D22" s="432">
        <v>86657</v>
      </c>
      <c r="E22" s="432" t="s">
        <v>699</v>
      </c>
      <c r="F22" s="432" t="s">
        <v>699</v>
      </c>
      <c r="G22" s="432" t="s">
        <v>699</v>
      </c>
      <c r="H22" s="432">
        <v>16103</v>
      </c>
      <c r="I22" s="432">
        <v>19865</v>
      </c>
      <c r="J22" s="432">
        <v>50689</v>
      </c>
      <c r="K22" s="432">
        <v>46021</v>
      </c>
      <c r="L22" s="432">
        <v>4668</v>
      </c>
      <c r="M22" s="432">
        <v>190</v>
      </c>
      <c r="N22" s="432" t="s">
        <v>699</v>
      </c>
      <c r="O22" s="432">
        <v>8257</v>
      </c>
      <c r="P22" s="432" t="s">
        <v>699</v>
      </c>
      <c r="Q22" s="432">
        <v>28776</v>
      </c>
      <c r="R22" s="432" t="s">
        <v>699</v>
      </c>
      <c r="S22" s="461">
        <v>28776</v>
      </c>
      <c r="T22" s="432"/>
      <c r="U22" s="406" t="s">
        <v>448</v>
      </c>
      <c r="V22" s="431"/>
    </row>
    <row r="23" spans="1:22" s="289" customFormat="1" ht="15" customHeight="1" x14ac:dyDescent="0.15">
      <c r="A23" s="431"/>
      <c r="B23" s="404"/>
      <c r="C23" s="426"/>
      <c r="D23" s="432"/>
      <c r="E23" s="432"/>
      <c r="F23" s="432"/>
      <c r="G23" s="432"/>
      <c r="H23" s="432"/>
      <c r="I23" s="432"/>
      <c r="J23" s="432"/>
      <c r="K23" s="432"/>
      <c r="L23" s="432"/>
      <c r="M23" s="432"/>
      <c r="N23" s="432"/>
      <c r="O23" s="432"/>
      <c r="P23" s="432"/>
      <c r="Q23" s="432"/>
      <c r="R23" s="432"/>
      <c r="S23" s="461"/>
      <c r="T23" s="432"/>
      <c r="U23" s="406"/>
      <c r="V23" s="431"/>
    </row>
    <row r="24" spans="1:22" s="289" customFormat="1" ht="21" customHeight="1" x14ac:dyDescent="0.15">
      <c r="A24" s="431"/>
      <c r="B24" s="404" t="s">
        <v>642</v>
      </c>
      <c r="C24" s="426"/>
      <c r="D24" s="432" t="s">
        <v>699</v>
      </c>
      <c r="E24" s="432" t="s">
        <v>699</v>
      </c>
      <c r="F24" s="432" t="s">
        <v>699</v>
      </c>
      <c r="G24" s="432" t="s">
        <v>699</v>
      </c>
      <c r="H24" s="432" t="s">
        <v>699</v>
      </c>
      <c r="I24" s="432" t="s">
        <v>699</v>
      </c>
      <c r="J24" s="432" t="s">
        <v>699</v>
      </c>
      <c r="K24" s="432" t="s">
        <v>699</v>
      </c>
      <c r="L24" s="432" t="s">
        <v>699</v>
      </c>
      <c r="M24" s="432" t="s">
        <v>699</v>
      </c>
      <c r="N24" s="432" t="s">
        <v>699</v>
      </c>
      <c r="O24" s="432" t="s">
        <v>699</v>
      </c>
      <c r="P24" s="432" t="s">
        <v>699</v>
      </c>
      <c r="Q24" s="432" t="s">
        <v>699</v>
      </c>
      <c r="R24" s="432" t="s">
        <v>699</v>
      </c>
      <c r="S24" s="461" t="s">
        <v>699</v>
      </c>
      <c r="T24" s="432"/>
      <c r="U24" s="406" t="s">
        <v>207</v>
      </c>
      <c r="V24" s="431"/>
    </row>
    <row r="25" spans="1:22" s="289" customFormat="1" ht="15" customHeight="1" x14ac:dyDescent="0.15">
      <c r="A25" s="431"/>
      <c r="B25" s="404"/>
      <c r="C25" s="426"/>
      <c r="D25" s="432"/>
      <c r="E25" s="432"/>
      <c r="F25" s="432"/>
      <c r="G25" s="432"/>
      <c r="H25" s="432"/>
      <c r="I25" s="432"/>
      <c r="J25" s="432"/>
      <c r="K25" s="432"/>
      <c r="L25" s="432"/>
      <c r="M25" s="432"/>
      <c r="N25" s="432"/>
      <c r="O25" s="432"/>
      <c r="P25" s="432"/>
      <c r="Q25" s="432"/>
      <c r="R25" s="432"/>
      <c r="S25" s="461"/>
      <c r="T25" s="432"/>
      <c r="U25" s="406"/>
      <c r="V25" s="431"/>
    </row>
    <row r="26" spans="1:22" s="289" customFormat="1" ht="15" customHeight="1" x14ac:dyDescent="0.15">
      <c r="A26" s="431"/>
      <c r="B26" s="404" t="s">
        <v>493</v>
      </c>
      <c r="C26" s="426"/>
      <c r="D26" s="432">
        <v>52070808</v>
      </c>
      <c r="E26" s="432">
        <v>19097910</v>
      </c>
      <c r="F26" s="432">
        <v>1104134</v>
      </c>
      <c r="G26" s="432">
        <v>5743914</v>
      </c>
      <c r="H26" s="432">
        <v>5710424</v>
      </c>
      <c r="I26" s="432">
        <v>14407901</v>
      </c>
      <c r="J26" s="432">
        <v>6006525</v>
      </c>
      <c r="K26" s="432">
        <v>4095176</v>
      </c>
      <c r="L26" s="432">
        <v>1911349</v>
      </c>
      <c r="M26" s="432">
        <v>924844</v>
      </c>
      <c r="N26" s="432">
        <v>448327</v>
      </c>
      <c r="O26" s="432">
        <v>15568</v>
      </c>
      <c r="P26" s="432">
        <v>2389</v>
      </c>
      <c r="Q26" s="432">
        <v>4306619</v>
      </c>
      <c r="R26" s="432">
        <v>3957434</v>
      </c>
      <c r="S26" s="461">
        <v>349185</v>
      </c>
      <c r="T26" s="432"/>
      <c r="U26" s="406" t="s">
        <v>449</v>
      </c>
      <c r="V26" s="431"/>
    </row>
    <row r="27" spans="1:22" s="289" customFormat="1" ht="15" customHeight="1" x14ac:dyDescent="0.15">
      <c r="A27" s="431"/>
      <c r="B27" s="406"/>
      <c r="C27" s="460"/>
      <c r="D27" s="432"/>
      <c r="E27" s="432"/>
      <c r="F27" s="432"/>
      <c r="G27" s="432"/>
      <c r="H27" s="432"/>
      <c r="I27" s="432"/>
      <c r="J27" s="432"/>
      <c r="K27" s="432"/>
      <c r="L27" s="432"/>
      <c r="M27" s="432"/>
      <c r="N27" s="432"/>
      <c r="O27" s="432"/>
      <c r="P27" s="432"/>
      <c r="Q27" s="432"/>
      <c r="R27" s="432"/>
      <c r="S27" s="461"/>
      <c r="T27" s="432"/>
      <c r="U27" s="406"/>
      <c r="V27" s="431"/>
    </row>
    <row r="28" spans="1:22" s="289" customFormat="1" ht="15" customHeight="1" x14ac:dyDescent="0.15">
      <c r="A28" s="431"/>
      <c r="B28" s="399" t="s">
        <v>184</v>
      </c>
      <c r="C28" s="425"/>
      <c r="D28" s="462">
        <v>339635974</v>
      </c>
      <c r="E28" s="462">
        <v>98739641</v>
      </c>
      <c r="F28" s="462">
        <v>61627946</v>
      </c>
      <c r="G28" s="462">
        <v>24223718</v>
      </c>
      <c r="H28" s="462">
        <v>30082783</v>
      </c>
      <c r="I28" s="462">
        <v>78738190</v>
      </c>
      <c r="J28" s="462">
        <v>46223696</v>
      </c>
      <c r="K28" s="462">
        <v>21526809</v>
      </c>
      <c r="L28" s="462">
        <v>24696887</v>
      </c>
      <c r="M28" s="462">
        <v>4495946</v>
      </c>
      <c r="N28" s="462">
        <v>2856264</v>
      </c>
      <c r="O28" s="462">
        <v>105432</v>
      </c>
      <c r="P28" s="462">
        <v>70286</v>
      </c>
      <c r="Q28" s="462">
        <v>29845745</v>
      </c>
      <c r="R28" s="462">
        <v>24514780</v>
      </c>
      <c r="S28" s="463">
        <v>5330965</v>
      </c>
      <c r="T28" s="462"/>
      <c r="U28" s="399" t="s">
        <v>435</v>
      </c>
      <c r="V28" s="431"/>
    </row>
    <row r="29" spans="1:22" s="289" customFormat="1" ht="15" customHeight="1" x14ac:dyDescent="0.15">
      <c r="A29" s="431"/>
      <c r="B29" s="406"/>
      <c r="C29" s="460"/>
      <c r="D29" s="432"/>
      <c r="E29" s="432"/>
      <c r="F29" s="432"/>
      <c r="G29" s="432"/>
      <c r="H29" s="432"/>
      <c r="I29" s="432"/>
      <c r="J29" s="432"/>
      <c r="K29" s="432"/>
      <c r="L29" s="432"/>
      <c r="M29" s="432"/>
      <c r="N29" s="432"/>
      <c r="O29" s="432"/>
      <c r="P29" s="432"/>
      <c r="Q29" s="432"/>
      <c r="R29" s="432"/>
      <c r="S29" s="461"/>
      <c r="T29" s="432"/>
      <c r="U29" s="406"/>
      <c r="V29" s="431"/>
    </row>
    <row r="30" spans="1:22" s="289" customFormat="1" ht="21" customHeight="1" x14ac:dyDescent="0.15">
      <c r="A30" s="431"/>
      <c r="B30" s="404" t="s">
        <v>206</v>
      </c>
      <c r="C30" s="426"/>
      <c r="D30" s="432">
        <v>176016079</v>
      </c>
      <c r="E30" s="432">
        <v>54191107</v>
      </c>
      <c r="F30" s="432">
        <v>38974037</v>
      </c>
      <c r="G30" s="432">
        <v>4981667</v>
      </c>
      <c r="H30" s="432">
        <v>15854955</v>
      </c>
      <c r="I30" s="432">
        <v>40126237</v>
      </c>
      <c r="J30" s="432">
        <v>21888076</v>
      </c>
      <c r="K30" s="432">
        <v>13413864</v>
      </c>
      <c r="L30" s="432">
        <v>8474212</v>
      </c>
      <c r="M30" s="432">
        <v>1875670</v>
      </c>
      <c r="N30" s="432">
        <v>2062463</v>
      </c>
      <c r="O30" s="432">
        <v>55351</v>
      </c>
      <c r="P30" s="432">
        <v>32170</v>
      </c>
      <c r="Q30" s="432">
        <v>16309765</v>
      </c>
      <c r="R30" s="432">
        <v>13863833</v>
      </c>
      <c r="S30" s="461">
        <v>2445932</v>
      </c>
      <c r="T30" s="432"/>
      <c r="U30" s="406" t="s">
        <v>450</v>
      </c>
      <c r="V30" s="431"/>
    </row>
    <row r="31" spans="1:22" s="289" customFormat="1" ht="15" customHeight="1" x14ac:dyDescent="0.15">
      <c r="A31" s="431"/>
      <c r="B31" s="404"/>
      <c r="C31" s="426"/>
      <c r="D31" s="432"/>
      <c r="E31" s="432"/>
      <c r="F31" s="432"/>
      <c r="G31" s="432"/>
      <c r="H31" s="432"/>
      <c r="I31" s="432"/>
      <c r="J31" s="432"/>
      <c r="K31" s="432"/>
      <c r="L31" s="432"/>
      <c r="M31" s="432"/>
      <c r="N31" s="432"/>
      <c r="O31" s="432"/>
      <c r="P31" s="432"/>
      <c r="Q31" s="432"/>
      <c r="R31" s="432"/>
      <c r="S31" s="461"/>
      <c r="T31" s="432"/>
      <c r="U31" s="406"/>
      <c r="V31" s="431"/>
    </row>
    <row r="32" spans="1:22" s="289" customFormat="1" ht="31.5" customHeight="1" x14ac:dyDescent="0.15">
      <c r="A32" s="431"/>
      <c r="B32" s="404" t="s">
        <v>205</v>
      </c>
      <c r="C32" s="426"/>
      <c r="D32" s="432">
        <v>86267121</v>
      </c>
      <c r="E32" s="432">
        <v>22579525</v>
      </c>
      <c r="F32" s="432">
        <v>20308562</v>
      </c>
      <c r="G32" s="432">
        <v>5257036</v>
      </c>
      <c r="H32" s="432">
        <v>8171135</v>
      </c>
      <c r="I32" s="432">
        <v>18604089</v>
      </c>
      <c r="J32" s="432">
        <v>11346774</v>
      </c>
      <c r="K32" s="432">
        <v>4116001</v>
      </c>
      <c r="L32" s="432">
        <v>7230773</v>
      </c>
      <c r="M32" s="432">
        <v>1152253</v>
      </c>
      <c r="N32" s="432">
        <v>332098</v>
      </c>
      <c r="O32" s="432">
        <v>13123</v>
      </c>
      <c r="P32" s="432">
        <v>23162</v>
      </c>
      <c r="Q32" s="432">
        <v>8938091</v>
      </c>
      <c r="R32" s="432">
        <v>6430185</v>
      </c>
      <c r="S32" s="461">
        <v>2507906</v>
      </c>
      <c r="T32" s="432"/>
      <c r="U32" s="406" t="s">
        <v>451</v>
      </c>
      <c r="V32" s="431"/>
    </row>
    <row r="33" spans="1:23" s="289" customFormat="1" ht="15" customHeight="1" x14ac:dyDescent="0.15">
      <c r="A33" s="431"/>
      <c r="B33" s="404"/>
      <c r="C33" s="426"/>
      <c r="D33" s="432"/>
      <c r="E33" s="432"/>
      <c r="F33" s="432"/>
      <c r="G33" s="432"/>
      <c r="H33" s="432"/>
      <c r="I33" s="432"/>
      <c r="J33" s="432"/>
      <c r="K33" s="432"/>
      <c r="L33" s="432"/>
      <c r="M33" s="432"/>
      <c r="N33" s="432"/>
      <c r="O33" s="432"/>
      <c r="P33" s="432"/>
      <c r="Q33" s="432"/>
      <c r="R33" s="432"/>
      <c r="S33" s="461"/>
      <c r="T33" s="432"/>
      <c r="U33" s="406"/>
      <c r="V33" s="431"/>
    </row>
    <row r="34" spans="1:23" s="289" customFormat="1" ht="15" customHeight="1" x14ac:dyDescent="0.15">
      <c r="A34" s="431"/>
      <c r="B34" s="404" t="s">
        <v>443</v>
      </c>
      <c r="C34" s="426"/>
      <c r="D34" s="432">
        <v>26117451</v>
      </c>
      <c r="E34" s="432">
        <v>3367370</v>
      </c>
      <c r="F34" s="432">
        <v>220178</v>
      </c>
      <c r="G34" s="432">
        <v>8816680</v>
      </c>
      <c r="H34" s="432">
        <v>390698</v>
      </c>
      <c r="I34" s="432">
        <v>5820763</v>
      </c>
      <c r="J34" s="432">
        <v>7501762</v>
      </c>
      <c r="K34" s="432">
        <v>68835</v>
      </c>
      <c r="L34" s="432">
        <v>7432927</v>
      </c>
      <c r="M34" s="432">
        <v>384358</v>
      </c>
      <c r="N34" s="432" t="s">
        <v>699</v>
      </c>
      <c r="O34" s="432">
        <v>725</v>
      </c>
      <c r="P34" s="432">
        <v>11346</v>
      </c>
      <c r="Q34" s="432">
        <v>114770</v>
      </c>
      <c r="R34" s="432">
        <v>111514</v>
      </c>
      <c r="S34" s="461">
        <v>3256</v>
      </c>
      <c r="T34" s="432"/>
      <c r="U34" s="406" t="s">
        <v>181</v>
      </c>
      <c r="V34" s="431"/>
    </row>
    <row r="35" spans="1:23" s="289" customFormat="1" ht="15" customHeight="1" x14ac:dyDescent="0.15">
      <c r="A35" s="431"/>
      <c r="B35" s="404"/>
      <c r="C35" s="426"/>
      <c r="D35" s="432"/>
      <c r="E35" s="432"/>
      <c r="F35" s="432"/>
      <c r="G35" s="432"/>
      <c r="H35" s="432"/>
      <c r="I35" s="432"/>
      <c r="J35" s="432"/>
      <c r="K35" s="432"/>
      <c r="L35" s="432"/>
      <c r="M35" s="432"/>
      <c r="N35" s="432"/>
      <c r="O35" s="432"/>
      <c r="P35" s="432"/>
      <c r="Q35" s="432"/>
      <c r="R35" s="432"/>
      <c r="S35" s="461"/>
      <c r="T35" s="432"/>
      <c r="U35" s="406"/>
      <c r="V35" s="431"/>
    </row>
    <row r="36" spans="1:23" s="289" customFormat="1" ht="31.5" customHeight="1" x14ac:dyDescent="0.15">
      <c r="A36" s="431"/>
      <c r="B36" s="404" t="s">
        <v>647</v>
      </c>
      <c r="C36" s="426"/>
      <c r="D36" s="432">
        <v>86837</v>
      </c>
      <c r="E36" s="432">
        <v>4</v>
      </c>
      <c r="F36" s="432" t="s">
        <v>699</v>
      </c>
      <c r="G36" s="432">
        <v>16105</v>
      </c>
      <c r="H36" s="432">
        <v>20060</v>
      </c>
      <c r="I36" s="432">
        <v>1</v>
      </c>
      <c r="J36" s="432">
        <v>50667</v>
      </c>
      <c r="K36" s="432">
        <v>4660</v>
      </c>
      <c r="L36" s="432">
        <v>46007</v>
      </c>
      <c r="M36" s="432">
        <v>8267</v>
      </c>
      <c r="N36" s="432" t="s">
        <v>699</v>
      </c>
      <c r="O36" s="432" t="s">
        <v>699</v>
      </c>
      <c r="P36" s="432" t="s">
        <v>699</v>
      </c>
      <c r="Q36" s="432">
        <v>28776</v>
      </c>
      <c r="R36" s="432">
        <v>28776</v>
      </c>
      <c r="S36" s="461" t="s">
        <v>699</v>
      </c>
      <c r="T36" s="432"/>
      <c r="U36" s="406" t="s">
        <v>444</v>
      </c>
      <c r="V36" s="431"/>
    </row>
    <row r="37" spans="1:23" s="289" customFormat="1" ht="15" customHeight="1" x14ac:dyDescent="0.15">
      <c r="A37" s="431"/>
      <c r="B37" s="404"/>
      <c r="C37" s="426"/>
      <c r="D37" s="432"/>
      <c r="E37" s="432"/>
      <c r="F37" s="432"/>
      <c r="G37" s="432"/>
      <c r="H37" s="432"/>
      <c r="I37" s="432"/>
      <c r="J37" s="432"/>
      <c r="K37" s="432"/>
      <c r="L37" s="432"/>
      <c r="M37" s="432"/>
      <c r="N37" s="432"/>
      <c r="O37" s="432"/>
      <c r="P37" s="432"/>
      <c r="Q37" s="432"/>
      <c r="R37" s="432"/>
      <c r="S37" s="461"/>
      <c r="T37" s="432"/>
      <c r="U37" s="406"/>
      <c r="V37" s="431"/>
    </row>
    <row r="38" spans="1:23" s="289" customFormat="1" ht="15" customHeight="1" x14ac:dyDescent="0.15">
      <c r="A38" s="431"/>
      <c r="B38" s="404" t="s">
        <v>445</v>
      </c>
      <c r="C38" s="426"/>
      <c r="D38" s="432">
        <v>35163</v>
      </c>
      <c r="E38" s="432">
        <v>156</v>
      </c>
      <c r="F38" s="432">
        <v>55</v>
      </c>
      <c r="G38" s="432" t="s">
        <v>699</v>
      </c>
      <c r="H38" s="432">
        <v>1989</v>
      </c>
      <c r="I38" s="432">
        <v>473</v>
      </c>
      <c r="J38" s="432">
        <v>32490</v>
      </c>
      <c r="K38" s="432">
        <v>23246</v>
      </c>
      <c r="L38" s="432">
        <v>9244</v>
      </c>
      <c r="M38" s="432">
        <v>51588</v>
      </c>
      <c r="N38" s="432">
        <v>6</v>
      </c>
      <c r="O38" s="432">
        <v>2</v>
      </c>
      <c r="P38" s="432" t="s">
        <v>699</v>
      </c>
      <c r="Q38" s="432" t="s">
        <v>699</v>
      </c>
      <c r="R38" s="432" t="s">
        <v>699</v>
      </c>
      <c r="S38" s="461" t="s">
        <v>699</v>
      </c>
      <c r="T38" s="432"/>
      <c r="U38" s="406" t="s">
        <v>180</v>
      </c>
      <c r="V38" s="431"/>
    </row>
    <row r="39" spans="1:23" s="289" customFormat="1" ht="15" customHeight="1" x14ac:dyDescent="0.15">
      <c r="A39" s="431"/>
      <c r="B39" s="404"/>
      <c r="C39" s="426"/>
      <c r="D39" s="432"/>
      <c r="E39" s="432"/>
      <c r="F39" s="432"/>
      <c r="G39" s="432"/>
      <c r="H39" s="432"/>
      <c r="I39" s="432"/>
      <c r="J39" s="432"/>
      <c r="K39" s="432"/>
      <c r="L39" s="432"/>
      <c r="M39" s="432"/>
      <c r="N39" s="432"/>
      <c r="O39" s="432"/>
      <c r="P39" s="432"/>
      <c r="Q39" s="432"/>
      <c r="R39" s="432"/>
      <c r="S39" s="461"/>
      <c r="T39" s="432"/>
      <c r="U39" s="406"/>
      <c r="V39" s="431"/>
    </row>
    <row r="40" spans="1:23" s="289" customFormat="1" ht="15" customHeight="1" x14ac:dyDescent="0.15">
      <c r="A40" s="431"/>
      <c r="B40" s="404" t="s">
        <v>494</v>
      </c>
      <c r="C40" s="426"/>
      <c r="D40" s="432">
        <v>51113323</v>
      </c>
      <c r="E40" s="432">
        <v>18601479</v>
      </c>
      <c r="F40" s="432">
        <v>2125114</v>
      </c>
      <c r="G40" s="432">
        <v>5152230</v>
      </c>
      <c r="H40" s="432">
        <v>5643946</v>
      </c>
      <c r="I40" s="432">
        <v>14186627</v>
      </c>
      <c r="J40" s="432">
        <v>5403927</v>
      </c>
      <c r="K40" s="432">
        <v>3900203</v>
      </c>
      <c r="L40" s="432">
        <v>1503724</v>
      </c>
      <c r="M40" s="432">
        <v>1023810</v>
      </c>
      <c r="N40" s="432">
        <v>461697</v>
      </c>
      <c r="O40" s="432">
        <v>36231</v>
      </c>
      <c r="P40" s="432">
        <v>3608</v>
      </c>
      <c r="Q40" s="432">
        <v>4454343</v>
      </c>
      <c r="R40" s="432">
        <v>4080472</v>
      </c>
      <c r="S40" s="461">
        <v>373871</v>
      </c>
      <c r="T40" s="432"/>
      <c r="U40" s="406" t="s">
        <v>179</v>
      </c>
      <c r="V40" s="431"/>
    </row>
    <row r="41" spans="1:23" s="289" customFormat="1" ht="15" customHeight="1" x14ac:dyDescent="0.15">
      <c r="A41" s="431"/>
      <c r="B41" s="406"/>
      <c r="C41" s="460"/>
      <c r="D41" s="432"/>
      <c r="E41" s="432"/>
      <c r="F41" s="432"/>
      <c r="G41" s="432"/>
      <c r="H41" s="432"/>
      <c r="I41" s="432"/>
      <c r="J41" s="432"/>
      <c r="K41" s="432"/>
      <c r="L41" s="432"/>
      <c r="M41" s="432"/>
      <c r="N41" s="432"/>
      <c r="O41" s="432"/>
      <c r="P41" s="432"/>
      <c r="Q41" s="432"/>
      <c r="R41" s="432"/>
      <c r="S41" s="461"/>
      <c r="T41" s="432"/>
      <c r="U41" s="406"/>
      <c r="V41" s="431"/>
    </row>
    <row r="42" spans="1:23" ht="15" customHeight="1" x14ac:dyDescent="0.15">
      <c r="A42" s="431"/>
      <c r="B42" s="406" t="s">
        <v>707</v>
      </c>
      <c r="C42" s="460"/>
      <c r="D42" s="432">
        <v>4512469</v>
      </c>
      <c r="E42" s="432">
        <v>815245</v>
      </c>
      <c r="F42" s="432">
        <v>440813</v>
      </c>
      <c r="G42" s="432">
        <v>357017</v>
      </c>
      <c r="H42" s="432">
        <v>1375191</v>
      </c>
      <c r="I42" s="432">
        <v>631163</v>
      </c>
      <c r="J42" s="432">
        <v>893040</v>
      </c>
      <c r="K42" s="432">
        <v>475256</v>
      </c>
      <c r="L42" s="432">
        <v>417784</v>
      </c>
      <c r="M42" s="432">
        <v>278264</v>
      </c>
      <c r="N42" s="432">
        <v>47996</v>
      </c>
      <c r="O42" s="432">
        <v>11453</v>
      </c>
      <c r="P42" s="432">
        <v>6768</v>
      </c>
      <c r="Q42" s="432">
        <v>1436865</v>
      </c>
      <c r="R42" s="432">
        <v>1011193</v>
      </c>
      <c r="S42" s="461">
        <v>425672</v>
      </c>
      <c r="T42" s="432"/>
      <c r="U42" s="406" t="s">
        <v>204</v>
      </c>
      <c r="V42" s="431"/>
    </row>
    <row r="43" spans="1:23" ht="15" customHeight="1" x14ac:dyDescent="0.2">
      <c r="A43" s="466"/>
      <c r="B43" s="467"/>
      <c r="C43" s="468"/>
      <c r="D43" s="469"/>
      <c r="E43" s="469"/>
      <c r="F43" s="469"/>
      <c r="G43" s="469"/>
      <c r="H43" s="469"/>
      <c r="I43" s="469"/>
      <c r="J43" s="469"/>
      <c r="K43" s="469"/>
      <c r="L43" s="469"/>
      <c r="M43" s="469"/>
      <c r="N43" s="469"/>
      <c r="O43" s="469"/>
      <c r="P43" s="469"/>
      <c r="Q43" s="469"/>
      <c r="R43" s="469"/>
      <c r="S43" s="470"/>
      <c r="T43" s="469"/>
      <c r="U43" s="469"/>
      <c r="V43" s="471"/>
      <c r="W43" s="472"/>
    </row>
    <row r="44" spans="1:23" s="289" customFormat="1" ht="15" customHeight="1" x14ac:dyDescent="0.15">
      <c r="A44" s="473"/>
      <c r="B44" s="25" t="s">
        <v>762</v>
      </c>
      <c r="C44" s="25"/>
      <c r="D44" s="372"/>
      <c r="E44" s="372"/>
      <c r="F44" s="372"/>
      <c r="G44" s="372"/>
      <c r="H44" s="372"/>
      <c r="I44" s="372"/>
      <c r="J44" s="372"/>
      <c r="K44" s="372"/>
      <c r="L44" s="372"/>
      <c r="M44" s="411" t="s">
        <v>900</v>
      </c>
      <c r="N44" s="372"/>
      <c r="O44" s="372"/>
      <c r="P44" s="372"/>
      <c r="Q44" s="372"/>
      <c r="R44" s="372"/>
      <c r="S44" s="372"/>
      <c r="T44" s="372"/>
      <c r="U44" s="408"/>
      <c r="V44" s="406"/>
      <c r="W44" s="473"/>
    </row>
    <row r="45" spans="1:23" x14ac:dyDescent="0.2">
      <c r="B45" s="25" t="s">
        <v>454</v>
      </c>
      <c r="C45" s="25"/>
    </row>
  </sheetData>
  <mergeCells count="1">
    <mergeCell ref="D5:D6"/>
  </mergeCells>
  <phoneticPr fontId="34"/>
  <pageMargins left="0.59055118110236227" right="0.59055118110236227" top="0.59055118110236227" bottom="0.59055118110236227" header="0.59055118110236227" footer="0.11811023622047245"/>
  <pageSetup paperSize="9" scale="93" orientation="portrait" r:id="rId1"/>
  <headerFooter alignWithMargins="0"/>
  <colBreaks count="1" manualBreakCount="1">
    <brk id="11" max="44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W48"/>
  <sheetViews>
    <sheetView view="pageBreakPreview" zoomScaleNormal="50" zoomScaleSheetLayoutView="100" workbookViewId="0"/>
  </sheetViews>
  <sheetFormatPr defaultColWidth="8.125" defaultRowHeight="17.25" x14ac:dyDescent="0.2"/>
  <cols>
    <col min="1" max="1" width="2.375" style="46" customWidth="1"/>
    <col min="2" max="2" width="11.125" style="46" customWidth="1"/>
    <col min="3" max="3" width="0.875" style="46" customWidth="1"/>
    <col min="4" max="4" width="8" style="46" customWidth="1"/>
    <col min="5" max="7" width="7.5" style="46" customWidth="1"/>
    <col min="8" max="8" width="8" style="46" customWidth="1"/>
    <col min="9" max="19" width="7.5" style="46" customWidth="1"/>
    <col min="20" max="20" width="0.875" style="46" customWidth="1"/>
    <col min="21" max="21" width="18.75" style="415" customWidth="1"/>
    <col min="22" max="22" width="8.75" style="416" customWidth="1"/>
    <col min="23" max="23" width="5.75" style="46" customWidth="1"/>
    <col min="24" max="16384" width="8.125" style="46"/>
  </cols>
  <sheetData>
    <row r="1" spans="1:22" s="438" customFormat="1" ht="17.25" customHeight="1" x14ac:dyDescent="0.15">
      <c r="A1" s="474"/>
      <c r="B1" s="437"/>
      <c r="C1" s="437"/>
      <c r="D1" s="437"/>
      <c r="E1" s="437"/>
      <c r="F1" s="437"/>
      <c r="G1" s="437"/>
      <c r="H1" s="437"/>
      <c r="I1" s="437"/>
      <c r="J1" s="437"/>
      <c r="K1" s="437"/>
      <c r="L1" s="437"/>
      <c r="M1" s="437"/>
      <c r="N1" s="437"/>
      <c r="T1" s="365"/>
      <c r="U1" s="365"/>
      <c r="V1" s="364"/>
    </row>
    <row r="2" spans="1:22" s="440" customFormat="1" ht="17.25" customHeight="1" x14ac:dyDescent="0.2">
      <c r="A2" s="441"/>
      <c r="B2" s="475"/>
      <c r="C2" s="475"/>
      <c r="D2" s="443"/>
      <c r="E2" s="443"/>
      <c r="F2" s="444"/>
      <c r="G2" s="476"/>
      <c r="H2" s="477"/>
      <c r="I2" s="477"/>
      <c r="J2" s="443"/>
      <c r="K2" s="444"/>
      <c r="L2" s="444"/>
      <c r="M2" s="478"/>
      <c r="N2" s="444"/>
      <c r="O2" s="447"/>
      <c r="P2" s="447"/>
      <c r="Q2" s="447"/>
      <c r="R2" s="447"/>
      <c r="S2" s="447"/>
      <c r="T2" s="367"/>
      <c r="U2" s="367"/>
      <c r="V2" s="366"/>
    </row>
    <row r="3" spans="1:22" ht="17.25" customHeight="1" x14ac:dyDescent="0.15">
      <c r="A3" s="449"/>
      <c r="B3" s="296" t="s">
        <v>898</v>
      </c>
      <c r="C3" s="296"/>
      <c r="D3" s="450"/>
      <c r="E3" s="450"/>
      <c r="F3" s="450"/>
      <c r="G3" s="479" t="s">
        <v>189</v>
      </c>
      <c r="H3" s="450" t="s">
        <v>189</v>
      </c>
      <c r="I3" s="450"/>
      <c r="J3" s="450"/>
      <c r="K3" s="450"/>
      <c r="L3" s="450"/>
      <c r="M3" s="452"/>
      <c r="N3" s="452"/>
      <c r="O3" s="453"/>
      <c r="P3" s="369"/>
      <c r="Q3" s="369"/>
      <c r="R3" s="350"/>
      <c r="S3" s="297" t="s">
        <v>894</v>
      </c>
      <c r="T3" s="297"/>
      <c r="U3" s="297"/>
      <c r="V3" s="370"/>
    </row>
    <row r="4" spans="1:22" s="289" customFormat="1" ht="17.25" customHeight="1" x14ac:dyDescent="0.15">
      <c r="A4" s="408"/>
      <c r="B4" s="372"/>
      <c r="C4" s="419"/>
      <c r="D4" s="914" t="s">
        <v>895</v>
      </c>
      <c r="E4" s="374"/>
      <c r="F4" s="374"/>
      <c r="G4" s="374"/>
      <c r="H4" s="374"/>
      <c r="I4" s="374"/>
      <c r="J4" s="374"/>
      <c r="K4" s="374"/>
      <c r="L4" s="375"/>
      <c r="M4" s="376"/>
      <c r="N4" s="377"/>
      <c r="O4" s="377"/>
      <c r="P4" s="377"/>
      <c r="Q4" s="377"/>
      <c r="R4" s="378"/>
      <c r="S4" s="379"/>
      <c r="T4" s="313"/>
      <c r="U4" s="372"/>
      <c r="V4" s="313"/>
    </row>
    <row r="5" spans="1:22" s="289" customFormat="1" ht="17.25" customHeight="1" x14ac:dyDescent="0.15">
      <c r="A5" s="456"/>
      <c r="B5" s="382" t="s">
        <v>407</v>
      </c>
      <c r="C5" s="420"/>
      <c r="D5" s="915"/>
      <c r="E5" s="383" t="s">
        <v>408</v>
      </c>
      <c r="F5" s="383" t="s">
        <v>409</v>
      </c>
      <c r="G5" s="383" t="s">
        <v>410</v>
      </c>
      <c r="H5" s="383" t="s">
        <v>411</v>
      </c>
      <c r="I5" s="383" t="s">
        <v>412</v>
      </c>
      <c r="J5" s="383" t="s">
        <v>413</v>
      </c>
      <c r="K5" s="384"/>
      <c r="L5" s="385"/>
      <c r="M5" s="386" t="s">
        <v>414</v>
      </c>
      <c r="N5" s="383" t="s">
        <v>415</v>
      </c>
      <c r="O5" s="383" t="s">
        <v>416</v>
      </c>
      <c r="P5" s="383" t="s">
        <v>417</v>
      </c>
      <c r="Q5" s="387" t="s">
        <v>446</v>
      </c>
      <c r="R5" s="388"/>
      <c r="S5" s="389"/>
      <c r="T5" s="202"/>
      <c r="U5" s="382" t="s">
        <v>201</v>
      </c>
      <c r="V5" s="313"/>
    </row>
    <row r="6" spans="1:22" s="289" customFormat="1" ht="17.25" customHeight="1" x14ac:dyDescent="0.15">
      <c r="A6" s="456"/>
      <c r="B6" s="382"/>
      <c r="C6" s="420"/>
      <c r="D6" s="390"/>
      <c r="E6" s="383" t="s">
        <v>199</v>
      </c>
      <c r="F6" s="383" t="s">
        <v>199</v>
      </c>
      <c r="G6" s="383" t="s">
        <v>200</v>
      </c>
      <c r="H6" s="383"/>
      <c r="I6" s="383"/>
      <c r="J6" s="383" t="s">
        <v>199</v>
      </c>
      <c r="K6" s="383" t="s">
        <v>198</v>
      </c>
      <c r="L6" s="391" t="s">
        <v>197</v>
      </c>
      <c r="M6" s="386"/>
      <c r="N6" s="383"/>
      <c r="O6" s="383"/>
      <c r="P6" s="383"/>
      <c r="Q6" s="383"/>
      <c r="R6" s="383" t="s">
        <v>419</v>
      </c>
      <c r="S6" s="386" t="s">
        <v>420</v>
      </c>
      <c r="T6" s="383"/>
      <c r="U6" s="382"/>
      <c r="V6" s="313"/>
    </row>
    <row r="7" spans="1:22" s="289" customFormat="1" ht="34.5" customHeight="1" x14ac:dyDescent="0.15">
      <c r="A7" s="456"/>
      <c r="B7" s="384"/>
      <c r="C7" s="422"/>
      <c r="D7" s="423" t="s">
        <v>637</v>
      </c>
      <c r="E7" s="394" t="s">
        <v>196</v>
      </c>
      <c r="F7" s="394" t="s">
        <v>427</v>
      </c>
      <c r="G7" s="394" t="s">
        <v>428</v>
      </c>
      <c r="H7" s="394" t="s">
        <v>195</v>
      </c>
      <c r="I7" s="394" t="s">
        <v>421</v>
      </c>
      <c r="J7" s="394" t="s">
        <v>638</v>
      </c>
      <c r="K7" s="394" t="s">
        <v>429</v>
      </c>
      <c r="L7" s="393" t="s">
        <v>447</v>
      </c>
      <c r="M7" s="395" t="s">
        <v>442</v>
      </c>
      <c r="N7" s="395" t="s">
        <v>194</v>
      </c>
      <c r="O7" s="395" t="s">
        <v>193</v>
      </c>
      <c r="P7" s="396" t="s">
        <v>192</v>
      </c>
      <c r="Q7" s="354" t="s">
        <v>431</v>
      </c>
      <c r="R7" s="210"/>
      <c r="S7" s="210"/>
      <c r="T7" s="350"/>
      <c r="U7" s="392"/>
      <c r="V7" s="313"/>
    </row>
    <row r="8" spans="1:22" s="289" customFormat="1" ht="15" customHeight="1" x14ac:dyDescent="0.15">
      <c r="A8" s="456"/>
      <c r="B8" s="406"/>
      <c r="C8" s="460"/>
      <c r="D8" s="458"/>
      <c r="E8" s="458"/>
      <c r="F8" s="458"/>
      <c r="G8" s="458"/>
      <c r="H8" s="458"/>
      <c r="I8" s="458"/>
      <c r="J8" s="458"/>
      <c r="K8" s="458"/>
      <c r="L8" s="458"/>
      <c r="M8" s="458"/>
      <c r="N8" s="458"/>
      <c r="O8" s="458"/>
      <c r="P8" s="458"/>
      <c r="Q8" s="403"/>
      <c r="R8" s="403"/>
      <c r="S8" s="459"/>
      <c r="T8" s="39"/>
      <c r="U8" s="372"/>
      <c r="V8" s="298"/>
    </row>
    <row r="9" spans="1:22" s="289" customFormat="1" ht="15" customHeight="1" x14ac:dyDescent="0.15">
      <c r="A9" s="431"/>
      <c r="B9" s="406" t="s">
        <v>763</v>
      </c>
      <c r="C9" s="460"/>
      <c r="D9" s="432">
        <v>4013747</v>
      </c>
      <c r="E9" s="432">
        <v>910716</v>
      </c>
      <c r="F9" s="432">
        <v>340041</v>
      </c>
      <c r="G9" s="432">
        <v>349204</v>
      </c>
      <c r="H9" s="432">
        <v>864883</v>
      </c>
      <c r="I9" s="432">
        <v>651007</v>
      </c>
      <c r="J9" s="432">
        <v>897896</v>
      </c>
      <c r="K9" s="432">
        <v>424574</v>
      </c>
      <c r="L9" s="432">
        <v>473322</v>
      </c>
      <c r="M9" s="432">
        <v>272068</v>
      </c>
      <c r="N9" s="432">
        <v>48510</v>
      </c>
      <c r="O9" s="432">
        <v>10527</v>
      </c>
      <c r="P9" s="432">
        <v>7584</v>
      </c>
      <c r="Q9" s="432">
        <v>1399332</v>
      </c>
      <c r="R9" s="432">
        <v>928569</v>
      </c>
      <c r="S9" s="461">
        <v>470763</v>
      </c>
      <c r="T9" s="41"/>
      <c r="U9" s="406" t="s">
        <v>190</v>
      </c>
      <c r="V9" s="397"/>
    </row>
    <row r="10" spans="1:22" s="289" customFormat="1" ht="15" customHeight="1" x14ac:dyDescent="0.15">
      <c r="A10" s="431"/>
      <c r="B10" s="406"/>
      <c r="C10" s="460"/>
      <c r="D10" s="432"/>
      <c r="E10" s="432"/>
      <c r="F10" s="432"/>
      <c r="G10" s="432"/>
      <c r="H10" s="432"/>
      <c r="I10" s="432"/>
      <c r="J10" s="432"/>
      <c r="K10" s="432"/>
      <c r="L10" s="432"/>
      <c r="M10" s="432"/>
      <c r="N10" s="432"/>
      <c r="O10" s="432"/>
      <c r="P10" s="432"/>
      <c r="Q10" s="432"/>
      <c r="R10" s="432"/>
      <c r="S10" s="461"/>
      <c r="T10" s="43"/>
      <c r="U10" s="403"/>
      <c r="V10" s="397"/>
    </row>
    <row r="11" spans="1:22" s="289" customFormat="1" ht="15" customHeight="1" x14ac:dyDescent="0.15">
      <c r="A11" s="431"/>
      <c r="B11" s="399" t="s">
        <v>188</v>
      </c>
      <c r="C11" s="425"/>
      <c r="D11" s="462">
        <v>336082986</v>
      </c>
      <c r="E11" s="462">
        <v>98800341</v>
      </c>
      <c r="F11" s="462">
        <v>58910433</v>
      </c>
      <c r="G11" s="462">
        <v>24079629</v>
      </c>
      <c r="H11" s="462">
        <v>28319919</v>
      </c>
      <c r="I11" s="462">
        <v>79464386</v>
      </c>
      <c r="J11" s="462">
        <v>46508278</v>
      </c>
      <c r="K11" s="462">
        <v>21194243</v>
      </c>
      <c r="L11" s="462">
        <v>25314035</v>
      </c>
      <c r="M11" s="462">
        <v>4432556</v>
      </c>
      <c r="N11" s="462">
        <v>2956145</v>
      </c>
      <c r="O11" s="462">
        <v>109548</v>
      </c>
      <c r="P11" s="462">
        <v>73010</v>
      </c>
      <c r="Q11" s="462">
        <v>29612170</v>
      </c>
      <c r="R11" s="462">
        <v>24265484</v>
      </c>
      <c r="S11" s="463">
        <v>5346686</v>
      </c>
      <c r="T11" s="39"/>
      <c r="U11" s="405" t="s">
        <v>433</v>
      </c>
      <c r="V11" s="397"/>
    </row>
    <row r="12" spans="1:22" s="289" customFormat="1" ht="15" customHeight="1" x14ac:dyDescent="0.15">
      <c r="A12" s="431"/>
      <c r="B12" s="406"/>
      <c r="C12" s="460"/>
      <c r="D12" s="432"/>
      <c r="E12" s="432"/>
      <c r="F12" s="432"/>
      <c r="G12" s="432"/>
      <c r="H12" s="432"/>
      <c r="I12" s="432"/>
      <c r="J12" s="432"/>
      <c r="K12" s="432"/>
      <c r="L12" s="432"/>
      <c r="M12" s="432"/>
      <c r="N12" s="432"/>
      <c r="O12" s="432"/>
      <c r="P12" s="432"/>
      <c r="Q12" s="432"/>
      <c r="R12" s="432"/>
      <c r="S12" s="461"/>
      <c r="T12" s="45"/>
      <c r="U12" s="372"/>
      <c r="V12" s="397"/>
    </row>
    <row r="13" spans="1:22" s="289" customFormat="1" ht="21" customHeight="1" x14ac:dyDescent="0.15">
      <c r="A13" s="431"/>
      <c r="B13" s="404" t="s">
        <v>644</v>
      </c>
      <c r="C13" s="426"/>
      <c r="D13" s="432">
        <v>157932076</v>
      </c>
      <c r="E13" s="432">
        <v>44737626</v>
      </c>
      <c r="F13" s="432">
        <v>30815648</v>
      </c>
      <c r="G13" s="432">
        <v>12537300</v>
      </c>
      <c r="H13" s="432">
        <v>10676271</v>
      </c>
      <c r="I13" s="432">
        <v>36845310</v>
      </c>
      <c r="J13" s="432">
        <v>22319921</v>
      </c>
      <c r="K13" s="432">
        <v>9193767</v>
      </c>
      <c r="L13" s="432">
        <v>13126154</v>
      </c>
      <c r="M13" s="432">
        <v>1953891</v>
      </c>
      <c r="N13" s="432">
        <v>1287951</v>
      </c>
      <c r="O13" s="432">
        <v>60592</v>
      </c>
      <c r="P13" s="432">
        <v>33987</v>
      </c>
      <c r="Q13" s="432">
        <v>3339867</v>
      </c>
      <c r="R13" s="432">
        <v>2294650</v>
      </c>
      <c r="S13" s="461">
        <v>1045217</v>
      </c>
      <c r="T13" s="45"/>
      <c r="U13" s="372" t="s">
        <v>187</v>
      </c>
      <c r="V13" s="397"/>
    </row>
    <row r="14" spans="1:22" s="289" customFormat="1" ht="15" customHeight="1" x14ac:dyDescent="0.15">
      <c r="A14" s="431"/>
      <c r="B14" s="404"/>
      <c r="C14" s="426"/>
      <c r="D14" s="432"/>
      <c r="E14" s="432"/>
      <c r="F14" s="432"/>
      <c r="G14" s="432"/>
      <c r="H14" s="432"/>
      <c r="I14" s="432"/>
      <c r="J14" s="432"/>
      <c r="K14" s="432"/>
      <c r="L14" s="432"/>
      <c r="M14" s="432"/>
      <c r="N14" s="432"/>
      <c r="O14" s="432"/>
      <c r="P14" s="432"/>
      <c r="Q14" s="432"/>
      <c r="R14" s="432"/>
      <c r="S14" s="461"/>
      <c r="T14" s="43"/>
      <c r="U14" s="403"/>
      <c r="V14" s="397"/>
    </row>
    <row r="15" spans="1:22" s="289" customFormat="1" ht="15" customHeight="1" x14ac:dyDescent="0.15">
      <c r="A15" s="431"/>
      <c r="B15" s="404" t="s">
        <v>490</v>
      </c>
      <c r="C15" s="426"/>
      <c r="D15" s="432">
        <v>29733226</v>
      </c>
      <c r="E15" s="432">
        <v>4180485</v>
      </c>
      <c r="F15" s="432">
        <v>21535065</v>
      </c>
      <c r="G15" s="432">
        <v>209702</v>
      </c>
      <c r="H15" s="432">
        <v>1729144</v>
      </c>
      <c r="I15" s="432">
        <v>1542415</v>
      </c>
      <c r="J15" s="432">
        <v>536415</v>
      </c>
      <c r="K15" s="432">
        <v>68179</v>
      </c>
      <c r="L15" s="432">
        <v>468236</v>
      </c>
      <c r="M15" s="432">
        <v>195897</v>
      </c>
      <c r="N15" s="432">
        <v>37264</v>
      </c>
      <c r="O15" s="432">
        <v>5844</v>
      </c>
      <c r="P15" s="432">
        <v>17106</v>
      </c>
      <c r="Q15" s="432">
        <v>10162638</v>
      </c>
      <c r="R15" s="432">
        <v>8587949</v>
      </c>
      <c r="S15" s="461">
        <v>1574689</v>
      </c>
      <c r="T15" s="41"/>
      <c r="U15" s="372" t="s">
        <v>901</v>
      </c>
      <c r="V15" s="397"/>
    </row>
    <row r="16" spans="1:22" s="289" customFormat="1" ht="15" customHeight="1" x14ac:dyDescent="0.15">
      <c r="A16" s="431"/>
      <c r="B16" s="404"/>
      <c r="C16" s="426"/>
      <c r="D16" s="432"/>
      <c r="E16" s="432"/>
      <c r="F16" s="432"/>
      <c r="G16" s="432"/>
      <c r="H16" s="432"/>
      <c r="I16" s="432"/>
      <c r="J16" s="432"/>
      <c r="K16" s="432"/>
      <c r="L16" s="432"/>
      <c r="M16" s="432"/>
      <c r="N16" s="432"/>
      <c r="O16" s="432"/>
      <c r="P16" s="432"/>
      <c r="Q16" s="432"/>
      <c r="R16" s="432"/>
      <c r="S16" s="461"/>
      <c r="T16" s="43"/>
      <c r="U16" s="372"/>
      <c r="V16" s="397"/>
    </row>
    <row r="17" spans="1:22" s="289" customFormat="1" ht="31.5" customHeight="1" x14ac:dyDescent="0.15">
      <c r="A17" s="431"/>
      <c r="B17" s="464" t="s">
        <v>495</v>
      </c>
      <c r="C17" s="465"/>
      <c r="D17" s="432">
        <v>87815393</v>
      </c>
      <c r="E17" s="432">
        <v>27020488</v>
      </c>
      <c r="F17" s="432">
        <v>5056496</v>
      </c>
      <c r="G17" s="432">
        <v>5918881</v>
      </c>
      <c r="H17" s="432">
        <v>9075049</v>
      </c>
      <c r="I17" s="432">
        <v>25173293</v>
      </c>
      <c r="J17" s="432">
        <v>15571186</v>
      </c>
      <c r="K17" s="432">
        <v>6603833</v>
      </c>
      <c r="L17" s="432">
        <v>8967353</v>
      </c>
      <c r="M17" s="432">
        <v>887404</v>
      </c>
      <c r="N17" s="432">
        <v>1027961</v>
      </c>
      <c r="O17" s="432">
        <v>12866</v>
      </c>
      <c r="P17" s="432">
        <v>6637</v>
      </c>
      <c r="Q17" s="432">
        <v>9525119</v>
      </c>
      <c r="R17" s="432">
        <v>7486537</v>
      </c>
      <c r="S17" s="461">
        <v>2038582</v>
      </c>
      <c r="T17" s="39"/>
      <c r="U17" s="372" t="s">
        <v>491</v>
      </c>
      <c r="V17" s="397"/>
    </row>
    <row r="18" spans="1:22" s="289" customFormat="1" ht="15" customHeight="1" x14ac:dyDescent="0.15">
      <c r="A18" s="431"/>
      <c r="B18" s="404"/>
      <c r="C18" s="426"/>
      <c r="D18" s="432"/>
      <c r="E18" s="432"/>
      <c r="F18" s="432"/>
      <c r="G18" s="432"/>
      <c r="H18" s="432"/>
      <c r="I18" s="432"/>
      <c r="J18" s="432"/>
      <c r="K18" s="432"/>
      <c r="L18" s="432"/>
      <c r="M18" s="432"/>
      <c r="N18" s="432"/>
      <c r="O18" s="432"/>
      <c r="P18" s="432"/>
      <c r="Q18" s="432"/>
      <c r="R18" s="432"/>
      <c r="S18" s="461"/>
      <c r="T18" s="39"/>
      <c r="U18" s="372"/>
      <c r="V18" s="397"/>
    </row>
    <row r="19" spans="1:22" s="289" customFormat="1" ht="25.5" customHeight="1" x14ac:dyDescent="0.15">
      <c r="A19" s="431"/>
      <c r="B19" s="404" t="s">
        <v>645</v>
      </c>
      <c r="C19" s="426"/>
      <c r="D19" s="432">
        <v>9071916</v>
      </c>
      <c r="E19" s="432">
        <v>3613619</v>
      </c>
      <c r="F19" s="432">
        <v>626695</v>
      </c>
      <c r="G19" s="432">
        <v>149015</v>
      </c>
      <c r="H19" s="432">
        <v>1246993</v>
      </c>
      <c r="I19" s="432">
        <v>1327677</v>
      </c>
      <c r="J19" s="432">
        <v>2107917</v>
      </c>
      <c r="K19" s="432">
        <v>1324219</v>
      </c>
      <c r="L19" s="432">
        <v>783698</v>
      </c>
      <c r="M19" s="432">
        <v>424690</v>
      </c>
      <c r="N19" s="432">
        <v>91423</v>
      </c>
      <c r="O19" s="432">
        <v>5667</v>
      </c>
      <c r="P19" s="432">
        <v>13364</v>
      </c>
      <c r="Q19" s="432">
        <v>2439104</v>
      </c>
      <c r="R19" s="432">
        <v>2122851</v>
      </c>
      <c r="S19" s="461">
        <v>316253</v>
      </c>
      <c r="T19" s="39"/>
      <c r="U19" s="406" t="s">
        <v>492</v>
      </c>
      <c r="V19" s="397"/>
    </row>
    <row r="20" spans="1:22" s="289" customFormat="1" ht="15" customHeight="1" x14ac:dyDescent="0.15">
      <c r="A20" s="431"/>
      <c r="B20" s="404"/>
      <c r="C20" s="426"/>
      <c r="D20" s="432"/>
      <c r="E20" s="432"/>
      <c r="F20" s="432"/>
      <c r="G20" s="432"/>
      <c r="H20" s="432"/>
      <c r="I20" s="432"/>
      <c r="J20" s="432"/>
      <c r="K20" s="432"/>
      <c r="L20" s="432"/>
      <c r="M20" s="432"/>
      <c r="N20" s="432"/>
      <c r="O20" s="432"/>
      <c r="P20" s="432"/>
      <c r="Q20" s="432"/>
      <c r="R20" s="432"/>
      <c r="S20" s="461"/>
      <c r="T20" s="43"/>
      <c r="U20" s="406"/>
      <c r="V20" s="397"/>
    </row>
    <row r="21" spans="1:22" s="289" customFormat="1" ht="31.5" customHeight="1" x14ac:dyDescent="0.15">
      <c r="A21" s="431"/>
      <c r="B21" s="404" t="s">
        <v>646</v>
      </c>
      <c r="C21" s="426"/>
      <c r="D21" s="432">
        <v>85341</v>
      </c>
      <c r="E21" s="432" t="s">
        <v>699</v>
      </c>
      <c r="F21" s="432" t="s">
        <v>699</v>
      </c>
      <c r="G21" s="432" t="s">
        <v>699</v>
      </c>
      <c r="H21" s="432">
        <v>16154</v>
      </c>
      <c r="I21" s="432">
        <v>21159</v>
      </c>
      <c r="J21" s="432">
        <v>48028</v>
      </c>
      <c r="K21" s="432">
        <v>43363</v>
      </c>
      <c r="L21" s="432">
        <v>4665</v>
      </c>
      <c r="M21" s="432">
        <v>186</v>
      </c>
      <c r="N21" s="432" t="s">
        <v>699</v>
      </c>
      <c r="O21" s="432">
        <v>8479</v>
      </c>
      <c r="P21" s="432" t="s">
        <v>699</v>
      </c>
      <c r="Q21" s="432">
        <v>27096</v>
      </c>
      <c r="R21" s="432" t="s">
        <v>699</v>
      </c>
      <c r="S21" s="461">
        <v>27096</v>
      </c>
      <c r="T21" s="39"/>
      <c r="U21" s="406" t="s">
        <v>423</v>
      </c>
      <c r="V21" s="397"/>
    </row>
    <row r="22" spans="1:22" s="289" customFormat="1" ht="15" customHeight="1" x14ac:dyDescent="0.15">
      <c r="A22" s="431"/>
      <c r="B22" s="404"/>
      <c r="C22" s="426"/>
      <c r="D22" s="432"/>
      <c r="E22" s="432"/>
      <c r="F22" s="432"/>
      <c r="G22" s="432"/>
      <c r="H22" s="432"/>
      <c r="I22" s="432"/>
      <c r="J22" s="432"/>
      <c r="K22" s="432"/>
      <c r="L22" s="432"/>
      <c r="M22" s="432"/>
      <c r="N22" s="432"/>
      <c r="O22" s="432"/>
      <c r="P22" s="432"/>
      <c r="Q22" s="432"/>
      <c r="R22" s="432"/>
      <c r="S22" s="461"/>
      <c r="T22" s="43"/>
      <c r="U22" s="406"/>
      <c r="V22" s="397"/>
    </row>
    <row r="23" spans="1:22" s="289" customFormat="1" ht="21" customHeight="1" x14ac:dyDescent="0.15">
      <c r="A23" s="431"/>
      <c r="B23" s="404" t="s">
        <v>642</v>
      </c>
      <c r="C23" s="426"/>
      <c r="D23" s="432" t="s">
        <v>699</v>
      </c>
      <c r="E23" s="432" t="s">
        <v>699</v>
      </c>
      <c r="F23" s="432" t="s">
        <v>699</v>
      </c>
      <c r="G23" s="432" t="s">
        <v>699</v>
      </c>
      <c r="H23" s="432" t="s">
        <v>699</v>
      </c>
      <c r="I23" s="432" t="s">
        <v>699</v>
      </c>
      <c r="J23" s="432" t="s">
        <v>699</v>
      </c>
      <c r="K23" s="432" t="s">
        <v>699</v>
      </c>
      <c r="L23" s="432" t="s">
        <v>699</v>
      </c>
      <c r="M23" s="432" t="s">
        <v>699</v>
      </c>
      <c r="N23" s="432" t="s">
        <v>699</v>
      </c>
      <c r="O23" s="432" t="s">
        <v>699</v>
      </c>
      <c r="P23" s="432" t="s">
        <v>699</v>
      </c>
      <c r="Q23" s="432" t="s">
        <v>699</v>
      </c>
      <c r="R23" s="432" t="s">
        <v>699</v>
      </c>
      <c r="S23" s="461" t="s">
        <v>699</v>
      </c>
      <c r="T23" s="39"/>
      <c r="U23" s="406" t="s">
        <v>424</v>
      </c>
      <c r="V23" s="397"/>
    </row>
    <row r="24" spans="1:22" s="289" customFormat="1" ht="15" customHeight="1" x14ac:dyDescent="0.15">
      <c r="A24" s="431"/>
      <c r="B24" s="404"/>
      <c r="C24" s="426"/>
      <c r="D24" s="432"/>
      <c r="E24" s="432"/>
      <c r="F24" s="432"/>
      <c r="G24" s="432"/>
      <c r="H24" s="432"/>
      <c r="I24" s="432"/>
      <c r="J24" s="432"/>
      <c r="K24" s="432"/>
      <c r="L24" s="432"/>
      <c r="M24" s="432"/>
      <c r="N24" s="432"/>
      <c r="O24" s="432"/>
      <c r="P24" s="432"/>
      <c r="Q24" s="432"/>
      <c r="R24" s="432"/>
      <c r="S24" s="461"/>
      <c r="T24" s="43"/>
      <c r="U24" s="406"/>
      <c r="V24" s="397"/>
    </row>
    <row r="25" spans="1:22" s="289" customFormat="1" ht="15" customHeight="1" x14ac:dyDescent="0.15">
      <c r="A25" s="431"/>
      <c r="B25" s="404" t="s">
        <v>493</v>
      </c>
      <c r="C25" s="426"/>
      <c r="D25" s="432">
        <v>51445034</v>
      </c>
      <c r="E25" s="432">
        <v>19248123</v>
      </c>
      <c r="F25" s="432">
        <v>876529</v>
      </c>
      <c r="G25" s="432">
        <v>5264731</v>
      </c>
      <c r="H25" s="432">
        <v>5576308</v>
      </c>
      <c r="I25" s="432">
        <v>14554532</v>
      </c>
      <c r="J25" s="432">
        <v>5924811</v>
      </c>
      <c r="K25" s="432">
        <v>3960882</v>
      </c>
      <c r="L25" s="432">
        <v>1963929</v>
      </c>
      <c r="M25" s="432">
        <v>970488</v>
      </c>
      <c r="N25" s="432">
        <v>511546</v>
      </c>
      <c r="O25" s="432">
        <v>16100</v>
      </c>
      <c r="P25" s="432">
        <v>1916</v>
      </c>
      <c r="Q25" s="432">
        <v>4118346</v>
      </c>
      <c r="R25" s="432">
        <v>3773497</v>
      </c>
      <c r="S25" s="461">
        <v>344849</v>
      </c>
      <c r="T25" s="39"/>
      <c r="U25" s="406" t="s">
        <v>449</v>
      </c>
      <c r="V25" s="397"/>
    </row>
    <row r="26" spans="1:22" s="289" customFormat="1" ht="15" customHeight="1" x14ac:dyDescent="0.15">
      <c r="A26" s="431"/>
      <c r="B26" s="406"/>
      <c r="C26" s="460"/>
      <c r="D26" s="432"/>
      <c r="E26" s="432"/>
      <c r="F26" s="432"/>
      <c r="G26" s="432"/>
      <c r="H26" s="432"/>
      <c r="I26" s="432"/>
      <c r="J26" s="432"/>
      <c r="K26" s="432"/>
      <c r="L26" s="432"/>
      <c r="M26" s="432"/>
      <c r="N26" s="432"/>
      <c r="O26" s="432"/>
      <c r="P26" s="432"/>
      <c r="Q26" s="432"/>
      <c r="R26" s="432"/>
      <c r="S26" s="461"/>
      <c r="T26" s="39"/>
      <c r="U26" s="406"/>
      <c r="V26" s="397"/>
    </row>
    <row r="27" spans="1:22" s="289" customFormat="1" ht="15" customHeight="1" x14ac:dyDescent="0.15">
      <c r="A27" s="431"/>
      <c r="B27" s="399" t="s">
        <v>184</v>
      </c>
      <c r="C27" s="425"/>
      <c r="D27" s="462">
        <v>336445473</v>
      </c>
      <c r="E27" s="462">
        <v>98877845</v>
      </c>
      <c r="F27" s="462">
        <v>58911191</v>
      </c>
      <c r="G27" s="462">
        <v>24063655</v>
      </c>
      <c r="H27" s="462">
        <v>28501396</v>
      </c>
      <c r="I27" s="462">
        <v>79560211</v>
      </c>
      <c r="J27" s="462">
        <v>46531175</v>
      </c>
      <c r="K27" s="462">
        <v>21217256</v>
      </c>
      <c r="L27" s="462">
        <v>25313919</v>
      </c>
      <c r="M27" s="462">
        <v>4456004</v>
      </c>
      <c r="N27" s="462">
        <v>2964890</v>
      </c>
      <c r="O27" s="462">
        <v>108454</v>
      </c>
      <c r="P27" s="462">
        <v>71897</v>
      </c>
      <c r="Q27" s="462">
        <v>29751831</v>
      </c>
      <c r="R27" s="462">
        <v>24307140</v>
      </c>
      <c r="S27" s="463">
        <v>5444691</v>
      </c>
      <c r="T27" s="41"/>
      <c r="U27" s="399" t="s">
        <v>435</v>
      </c>
      <c r="V27" s="397"/>
    </row>
    <row r="28" spans="1:22" s="289" customFormat="1" ht="15" customHeight="1" x14ac:dyDescent="0.15">
      <c r="A28" s="431"/>
      <c r="B28" s="406"/>
      <c r="C28" s="460"/>
      <c r="D28" s="432"/>
      <c r="E28" s="432"/>
      <c r="F28" s="432"/>
      <c r="G28" s="432"/>
      <c r="H28" s="432"/>
      <c r="I28" s="432"/>
      <c r="J28" s="432"/>
      <c r="K28" s="432"/>
      <c r="L28" s="432"/>
      <c r="M28" s="432"/>
      <c r="N28" s="432"/>
      <c r="O28" s="432"/>
      <c r="P28" s="432"/>
      <c r="Q28" s="432"/>
      <c r="R28" s="432"/>
      <c r="S28" s="461"/>
      <c r="T28" s="43"/>
      <c r="U28" s="406"/>
      <c r="V28" s="397"/>
    </row>
    <row r="29" spans="1:22" s="289" customFormat="1" ht="21" customHeight="1" x14ac:dyDescent="0.15">
      <c r="A29" s="431"/>
      <c r="B29" s="404" t="s">
        <v>206</v>
      </c>
      <c r="C29" s="426"/>
      <c r="D29" s="432">
        <v>173788387</v>
      </c>
      <c r="E29" s="432">
        <v>54052031</v>
      </c>
      <c r="F29" s="432">
        <v>37859353</v>
      </c>
      <c r="G29" s="432">
        <v>4967595</v>
      </c>
      <c r="H29" s="432">
        <v>15380252</v>
      </c>
      <c r="I29" s="432">
        <v>39954330</v>
      </c>
      <c r="J29" s="432">
        <v>21574826</v>
      </c>
      <c r="K29" s="432">
        <v>13250985</v>
      </c>
      <c r="L29" s="432">
        <v>8323841</v>
      </c>
      <c r="M29" s="432">
        <v>1892026</v>
      </c>
      <c r="N29" s="432">
        <v>2134904</v>
      </c>
      <c r="O29" s="432">
        <v>56503</v>
      </c>
      <c r="P29" s="432">
        <v>33912</v>
      </c>
      <c r="Q29" s="432">
        <v>16197529</v>
      </c>
      <c r="R29" s="432">
        <v>13649561</v>
      </c>
      <c r="S29" s="461">
        <v>2547968</v>
      </c>
      <c r="T29" s="39"/>
      <c r="U29" s="406" t="s">
        <v>450</v>
      </c>
      <c r="V29" s="298"/>
    </row>
    <row r="30" spans="1:22" s="289" customFormat="1" ht="15" customHeight="1" x14ac:dyDescent="0.15">
      <c r="A30" s="431"/>
      <c r="B30" s="404"/>
      <c r="C30" s="426"/>
      <c r="D30" s="432"/>
      <c r="E30" s="432"/>
      <c r="F30" s="432"/>
      <c r="G30" s="432"/>
      <c r="H30" s="432"/>
      <c r="I30" s="432"/>
      <c r="J30" s="432"/>
      <c r="K30" s="432"/>
      <c r="L30" s="432"/>
      <c r="M30" s="432"/>
      <c r="N30" s="432"/>
      <c r="O30" s="432"/>
      <c r="P30" s="432"/>
      <c r="Q30" s="432"/>
      <c r="R30" s="432"/>
      <c r="S30" s="461"/>
      <c r="T30" s="39"/>
      <c r="U30" s="406"/>
      <c r="V30" s="298"/>
    </row>
    <row r="31" spans="1:22" s="289" customFormat="1" ht="31.5" customHeight="1" x14ac:dyDescent="0.15">
      <c r="A31" s="431"/>
      <c r="B31" s="404" t="s">
        <v>205</v>
      </c>
      <c r="C31" s="426"/>
      <c r="D31" s="432">
        <v>84574543</v>
      </c>
      <c r="E31" s="432">
        <v>22369237</v>
      </c>
      <c r="F31" s="432">
        <v>19220976</v>
      </c>
      <c r="G31" s="432">
        <v>5479585</v>
      </c>
      <c r="H31" s="432">
        <v>7298985</v>
      </c>
      <c r="I31" s="432">
        <v>18749810</v>
      </c>
      <c r="J31" s="432">
        <v>11455950</v>
      </c>
      <c r="K31" s="432">
        <v>4094320</v>
      </c>
      <c r="L31" s="432">
        <v>7361630</v>
      </c>
      <c r="M31" s="432">
        <v>1130810</v>
      </c>
      <c r="N31" s="432">
        <v>313785</v>
      </c>
      <c r="O31" s="432">
        <v>14584</v>
      </c>
      <c r="P31" s="432">
        <v>24015</v>
      </c>
      <c r="Q31" s="432">
        <v>9259675</v>
      </c>
      <c r="R31" s="432">
        <v>6725523</v>
      </c>
      <c r="S31" s="461">
        <v>2534152</v>
      </c>
      <c r="T31" s="39"/>
      <c r="U31" s="406" t="s">
        <v>451</v>
      </c>
      <c r="V31" s="397"/>
    </row>
    <row r="32" spans="1:22" s="289" customFormat="1" ht="15" customHeight="1" x14ac:dyDescent="0.15">
      <c r="A32" s="431"/>
      <c r="B32" s="404"/>
      <c r="C32" s="426"/>
      <c r="D32" s="432"/>
      <c r="E32" s="432"/>
      <c r="F32" s="432"/>
      <c r="G32" s="432"/>
      <c r="H32" s="432"/>
      <c r="I32" s="432"/>
      <c r="J32" s="432"/>
      <c r="K32" s="432"/>
      <c r="L32" s="432"/>
      <c r="M32" s="432"/>
      <c r="N32" s="432"/>
      <c r="O32" s="432"/>
      <c r="P32" s="432"/>
      <c r="Q32" s="432"/>
      <c r="R32" s="432"/>
      <c r="S32" s="461"/>
      <c r="T32" s="39"/>
      <c r="U32" s="406"/>
      <c r="V32" s="397"/>
    </row>
    <row r="33" spans="1:23" s="289" customFormat="1" ht="15" customHeight="1" x14ac:dyDescent="0.15">
      <c r="A33" s="431"/>
      <c r="B33" s="404" t="s">
        <v>443</v>
      </c>
      <c r="C33" s="426"/>
      <c r="D33" s="432">
        <v>28206374</v>
      </c>
      <c r="E33" s="432">
        <v>3837462</v>
      </c>
      <c r="F33" s="432">
        <v>335781</v>
      </c>
      <c r="G33" s="432">
        <v>8758830</v>
      </c>
      <c r="H33" s="432">
        <v>416293</v>
      </c>
      <c r="I33" s="432">
        <v>6617388</v>
      </c>
      <c r="J33" s="432">
        <v>8240620</v>
      </c>
      <c r="K33" s="432">
        <v>27415</v>
      </c>
      <c r="L33" s="432">
        <v>8213205</v>
      </c>
      <c r="M33" s="432">
        <v>317033</v>
      </c>
      <c r="N33" s="432" t="s">
        <v>699</v>
      </c>
      <c r="O33" s="432">
        <v>693</v>
      </c>
      <c r="P33" s="432">
        <v>11424</v>
      </c>
      <c r="Q33" s="432">
        <v>121034</v>
      </c>
      <c r="R33" s="432">
        <v>117778</v>
      </c>
      <c r="S33" s="461">
        <v>3256</v>
      </c>
      <c r="T33" s="39"/>
      <c r="U33" s="406" t="s">
        <v>902</v>
      </c>
      <c r="V33" s="397"/>
    </row>
    <row r="34" spans="1:23" s="289" customFormat="1" ht="15" customHeight="1" x14ac:dyDescent="0.15">
      <c r="A34" s="431"/>
      <c r="B34" s="404"/>
      <c r="C34" s="426"/>
      <c r="D34" s="432"/>
      <c r="E34" s="432"/>
      <c r="F34" s="432"/>
      <c r="G34" s="432"/>
      <c r="H34" s="432"/>
      <c r="I34" s="432"/>
      <c r="J34" s="432"/>
      <c r="K34" s="432"/>
      <c r="L34" s="432"/>
      <c r="M34" s="432"/>
      <c r="N34" s="432"/>
      <c r="O34" s="432"/>
      <c r="P34" s="432"/>
      <c r="Q34" s="432"/>
      <c r="R34" s="432"/>
      <c r="S34" s="461"/>
      <c r="T34" s="39"/>
      <c r="U34" s="406"/>
      <c r="V34" s="397"/>
    </row>
    <row r="35" spans="1:23" s="289" customFormat="1" ht="31.5" customHeight="1" x14ac:dyDescent="0.15">
      <c r="A35" s="431"/>
      <c r="B35" s="404" t="s">
        <v>647</v>
      </c>
      <c r="C35" s="426"/>
      <c r="D35" s="432">
        <v>85507</v>
      </c>
      <c r="E35" s="432">
        <v>4</v>
      </c>
      <c r="F35" s="432" t="s">
        <v>699</v>
      </c>
      <c r="G35" s="432">
        <v>16154</v>
      </c>
      <c r="H35" s="432">
        <v>21346</v>
      </c>
      <c r="I35" s="432" t="s">
        <v>699</v>
      </c>
      <c r="J35" s="432">
        <v>48003</v>
      </c>
      <c r="K35" s="432">
        <v>4661</v>
      </c>
      <c r="L35" s="432">
        <v>43342</v>
      </c>
      <c r="M35" s="432">
        <v>8499</v>
      </c>
      <c r="N35" s="432" t="s">
        <v>699</v>
      </c>
      <c r="O35" s="432" t="s">
        <v>699</v>
      </c>
      <c r="P35" s="432" t="s">
        <v>699</v>
      </c>
      <c r="Q35" s="432">
        <v>27096</v>
      </c>
      <c r="R35" s="432">
        <v>27096</v>
      </c>
      <c r="S35" s="461" t="s">
        <v>699</v>
      </c>
      <c r="T35" s="39"/>
      <c r="U35" s="406" t="s">
        <v>444</v>
      </c>
      <c r="V35" s="397"/>
    </row>
    <row r="36" spans="1:23" s="289" customFormat="1" ht="15" customHeight="1" x14ac:dyDescent="0.15">
      <c r="A36" s="431"/>
      <c r="B36" s="404"/>
      <c r="C36" s="426"/>
      <c r="D36" s="432"/>
      <c r="E36" s="432"/>
      <c r="F36" s="432"/>
      <c r="G36" s="432"/>
      <c r="H36" s="432"/>
      <c r="I36" s="432"/>
      <c r="J36" s="432"/>
      <c r="K36" s="432"/>
      <c r="L36" s="432"/>
      <c r="M36" s="432"/>
      <c r="N36" s="432"/>
      <c r="O36" s="432"/>
      <c r="P36" s="432"/>
      <c r="Q36" s="432"/>
      <c r="R36" s="432"/>
      <c r="S36" s="461"/>
      <c r="T36" s="39"/>
      <c r="U36" s="406"/>
      <c r="V36" s="397"/>
    </row>
    <row r="37" spans="1:23" s="289" customFormat="1" ht="15" customHeight="1" x14ac:dyDescent="0.15">
      <c r="A37" s="431"/>
      <c r="B37" s="404" t="s">
        <v>445</v>
      </c>
      <c r="C37" s="426"/>
      <c r="D37" s="432">
        <v>34077</v>
      </c>
      <c r="E37" s="432">
        <v>135</v>
      </c>
      <c r="F37" s="432">
        <v>55</v>
      </c>
      <c r="G37" s="432" t="s">
        <v>699</v>
      </c>
      <c r="H37" s="432">
        <v>1717</v>
      </c>
      <c r="I37" s="432">
        <v>440</v>
      </c>
      <c r="J37" s="432">
        <v>31730</v>
      </c>
      <c r="K37" s="432">
        <v>22950</v>
      </c>
      <c r="L37" s="432">
        <v>8780</v>
      </c>
      <c r="M37" s="432">
        <v>50139</v>
      </c>
      <c r="N37" s="432" t="s">
        <v>699</v>
      </c>
      <c r="O37" s="432">
        <v>1</v>
      </c>
      <c r="P37" s="432" t="s">
        <v>699</v>
      </c>
      <c r="Q37" s="432" t="s">
        <v>699</v>
      </c>
      <c r="R37" s="432" t="s">
        <v>699</v>
      </c>
      <c r="S37" s="461" t="s">
        <v>699</v>
      </c>
      <c r="T37" s="39"/>
      <c r="U37" s="406" t="s">
        <v>180</v>
      </c>
      <c r="V37" s="397"/>
    </row>
    <row r="38" spans="1:23" s="289" customFormat="1" ht="15" customHeight="1" x14ac:dyDescent="0.15">
      <c r="A38" s="431"/>
      <c r="B38" s="404"/>
      <c r="C38" s="426"/>
      <c r="D38" s="432"/>
      <c r="E38" s="432"/>
      <c r="F38" s="432"/>
      <c r="G38" s="432"/>
      <c r="H38" s="432"/>
      <c r="I38" s="432"/>
      <c r="J38" s="432"/>
      <c r="K38" s="432"/>
      <c r="L38" s="432"/>
      <c r="M38" s="432"/>
      <c r="N38" s="432"/>
      <c r="O38" s="432"/>
      <c r="P38" s="432"/>
      <c r="Q38" s="432"/>
      <c r="R38" s="432"/>
      <c r="S38" s="461"/>
      <c r="T38" s="39"/>
      <c r="U38" s="406"/>
      <c r="V38" s="397"/>
    </row>
    <row r="39" spans="1:23" s="289" customFormat="1" ht="15" customHeight="1" x14ac:dyDescent="0.15">
      <c r="A39" s="431"/>
      <c r="B39" s="404" t="s">
        <v>494</v>
      </c>
      <c r="C39" s="426"/>
      <c r="D39" s="432">
        <v>49756585</v>
      </c>
      <c r="E39" s="432">
        <v>18618976</v>
      </c>
      <c r="F39" s="432">
        <v>1495026</v>
      </c>
      <c r="G39" s="432">
        <v>4841491</v>
      </c>
      <c r="H39" s="432">
        <v>5382803</v>
      </c>
      <c r="I39" s="432">
        <v>14238243</v>
      </c>
      <c r="J39" s="432">
        <v>5180046</v>
      </c>
      <c r="K39" s="432">
        <v>3816925</v>
      </c>
      <c r="L39" s="432">
        <v>1363121</v>
      </c>
      <c r="M39" s="432">
        <v>1057497</v>
      </c>
      <c r="N39" s="432">
        <v>516201</v>
      </c>
      <c r="O39" s="432">
        <v>36673</v>
      </c>
      <c r="P39" s="432">
        <v>2546</v>
      </c>
      <c r="Q39" s="432">
        <v>4146497</v>
      </c>
      <c r="R39" s="432">
        <v>3787182</v>
      </c>
      <c r="S39" s="461">
        <v>359315</v>
      </c>
      <c r="T39" s="41"/>
      <c r="U39" s="406" t="s">
        <v>903</v>
      </c>
      <c r="V39" s="397"/>
    </row>
    <row r="40" spans="1:23" s="289" customFormat="1" ht="15" customHeight="1" x14ac:dyDescent="0.15">
      <c r="A40" s="431"/>
      <c r="B40" s="406"/>
      <c r="C40" s="460"/>
      <c r="D40" s="432"/>
      <c r="E40" s="432"/>
      <c r="F40" s="432"/>
      <c r="G40" s="432"/>
      <c r="H40" s="432"/>
      <c r="I40" s="432"/>
      <c r="J40" s="432"/>
      <c r="K40" s="432"/>
      <c r="L40" s="432"/>
      <c r="M40" s="432"/>
      <c r="N40" s="432"/>
      <c r="O40" s="432"/>
      <c r="P40" s="432"/>
      <c r="Q40" s="432"/>
      <c r="R40" s="432"/>
      <c r="S40" s="461"/>
      <c r="T40" s="39"/>
      <c r="U40" s="406"/>
      <c r="V40" s="397"/>
    </row>
    <row r="41" spans="1:23" ht="15" customHeight="1" x14ac:dyDescent="0.15">
      <c r="A41" s="431"/>
      <c r="B41" s="406" t="s">
        <v>708</v>
      </c>
      <c r="C41" s="460"/>
      <c r="D41" s="432">
        <v>3651260</v>
      </c>
      <c r="E41" s="432">
        <v>833212</v>
      </c>
      <c r="F41" s="432">
        <v>339283</v>
      </c>
      <c r="G41" s="432">
        <v>365178</v>
      </c>
      <c r="H41" s="432">
        <v>683406</v>
      </c>
      <c r="I41" s="432">
        <v>555182</v>
      </c>
      <c r="J41" s="432">
        <v>874999</v>
      </c>
      <c r="K41" s="432">
        <v>401561</v>
      </c>
      <c r="L41" s="432">
        <v>473438</v>
      </c>
      <c r="M41" s="432">
        <v>248620</v>
      </c>
      <c r="N41" s="432">
        <v>39765</v>
      </c>
      <c r="O41" s="432">
        <v>11621</v>
      </c>
      <c r="P41" s="432">
        <v>8697</v>
      </c>
      <c r="Q41" s="432">
        <v>1259671</v>
      </c>
      <c r="R41" s="432">
        <v>886913</v>
      </c>
      <c r="S41" s="461">
        <v>372758</v>
      </c>
      <c r="T41" s="39"/>
      <c r="U41" s="372" t="s">
        <v>204</v>
      </c>
      <c r="V41" s="397"/>
    </row>
    <row r="42" spans="1:23" ht="15" customHeight="1" x14ac:dyDescent="0.2">
      <c r="A42" s="466"/>
      <c r="B42" s="467"/>
      <c r="C42" s="468"/>
      <c r="D42" s="469"/>
      <c r="E42" s="469"/>
      <c r="F42" s="469"/>
      <c r="G42" s="469"/>
      <c r="H42" s="469"/>
      <c r="I42" s="469"/>
      <c r="J42" s="469"/>
      <c r="K42" s="469"/>
      <c r="L42" s="469"/>
      <c r="M42" s="469"/>
      <c r="N42" s="469"/>
      <c r="O42" s="469"/>
      <c r="P42" s="469"/>
      <c r="Q42" s="469"/>
      <c r="R42" s="469"/>
      <c r="S42" s="470"/>
      <c r="T42" s="469"/>
      <c r="U42" s="469"/>
      <c r="V42" s="397"/>
      <c r="W42" s="472"/>
    </row>
    <row r="43" spans="1:23" s="289" customFormat="1" ht="15" customHeight="1" x14ac:dyDescent="0.15">
      <c r="A43" s="473"/>
      <c r="B43" s="25" t="s">
        <v>762</v>
      </c>
      <c r="C43" s="25"/>
      <c r="D43" s="372"/>
      <c r="E43" s="372"/>
      <c r="F43" s="372"/>
      <c r="G43" s="372"/>
      <c r="H43" s="372"/>
      <c r="I43" s="372"/>
      <c r="J43" s="372"/>
      <c r="K43" s="372"/>
      <c r="L43" s="372"/>
      <c r="M43" s="411" t="s">
        <v>900</v>
      </c>
      <c r="N43" s="372"/>
      <c r="O43" s="372"/>
      <c r="P43" s="372"/>
      <c r="Q43" s="372"/>
      <c r="R43" s="372"/>
      <c r="S43" s="372"/>
      <c r="T43" s="39"/>
      <c r="U43" s="372"/>
      <c r="V43" s="397"/>
      <c r="W43" s="473"/>
    </row>
    <row r="44" spans="1:23" ht="13.5" x14ac:dyDescent="0.15">
      <c r="B44" s="25" t="s">
        <v>454</v>
      </c>
      <c r="C44" s="25"/>
      <c r="T44" s="480"/>
      <c r="U44" s="372"/>
      <c r="V44" s="298"/>
    </row>
    <row r="45" spans="1:23" ht="13.5" x14ac:dyDescent="0.15">
      <c r="T45" s="412"/>
      <c r="U45" s="412"/>
      <c r="V45" s="413"/>
    </row>
    <row r="46" spans="1:23" ht="13.5" x14ac:dyDescent="0.15">
      <c r="T46" s="412"/>
      <c r="U46" s="412"/>
      <c r="V46" s="413"/>
    </row>
    <row r="47" spans="1:23" ht="13.5" x14ac:dyDescent="0.15">
      <c r="T47" s="412"/>
      <c r="U47" s="412"/>
      <c r="V47" s="413"/>
    </row>
    <row r="48" spans="1:23" ht="13.5" x14ac:dyDescent="0.15">
      <c r="T48" s="412"/>
      <c r="U48" s="412"/>
      <c r="V48" s="413"/>
    </row>
  </sheetData>
  <mergeCells count="1">
    <mergeCell ref="D4:D5"/>
  </mergeCells>
  <phoneticPr fontId="34"/>
  <pageMargins left="0.59055118110236227" right="0.59055118110236227" top="0.59055118110236227" bottom="0.59055118110236227" header="0.59055118110236227" footer="0.11811023622047245"/>
  <pageSetup paperSize="9" scale="92" orientation="portrait" r:id="rId1"/>
  <headerFooter alignWithMargins="0"/>
  <colBreaks count="1" manualBreakCount="1">
    <brk id="11" max="43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X42"/>
  <sheetViews>
    <sheetView view="pageBreakPreview" zoomScaleNormal="70" zoomScaleSheetLayoutView="100" workbookViewId="0"/>
  </sheetViews>
  <sheetFormatPr defaultColWidth="8.125" defaultRowHeight="13.5" x14ac:dyDescent="0.15"/>
  <cols>
    <col min="1" max="1" width="2.375" style="46" customWidth="1"/>
    <col min="2" max="2" width="3" style="46" customWidth="1"/>
    <col min="3" max="3" width="2.875" style="46" customWidth="1"/>
    <col min="4" max="4" width="5.5" style="46" customWidth="1"/>
    <col min="5" max="5" width="0.75" style="46" customWidth="1"/>
    <col min="6" max="6" width="8.25" style="46" customWidth="1"/>
    <col min="7" max="12" width="7.5" style="46" customWidth="1"/>
    <col min="13" max="13" width="7.25" style="46" customWidth="1"/>
    <col min="14" max="14" width="7.5" style="46" customWidth="1"/>
    <col min="15" max="22" width="8.625" style="46" customWidth="1"/>
    <col min="23" max="23" width="2.375" style="416" customWidth="1"/>
    <col min="24" max="24" width="6.25" style="46" customWidth="1"/>
    <col min="25" max="16384" width="8.125" style="46"/>
  </cols>
  <sheetData>
    <row r="1" spans="1:24" ht="16.5" customHeight="1" x14ac:dyDescent="0.2">
      <c r="G1" s="481"/>
      <c r="I1" s="482"/>
      <c r="W1" s="46"/>
    </row>
    <row r="2" spans="1:24" s="367" customFormat="1" ht="16.5" customHeight="1" x14ac:dyDescent="0.15">
      <c r="R2" s="483"/>
      <c r="T2" s="484"/>
      <c r="U2" s="484"/>
      <c r="W2" s="485"/>
      <c r="X2" s="486"/>
    </row>
    <row r="3" spans="1:24" ht="16.5" customHeight="1" x14ac:dyDescent="0.15">
      <c r="A3" s="487"/>
      <c r="B3" s="295" t="s">
        <v>648</v>
      </c>
      <c r="C3" s="488"/>
      <c r="D3" s="488"/>
      <c r="E3" s="488"/>
      <c r="F3" s="453"/>
      <c r="G3" s="489"/>
      <c r="H3" s="453"/>
      <c r="I3" s="453"/>
      <c r="J3" s="490"/>
      <c r="K3" s="490"/>
      <c r="L3" s="453"/>
      <c r="M3" s="453"/>
      <c r="N3" s="453"/>
      <c r="O3" s="491"/>
      <c r="P3" s="453"/>
      <c r="Q3" s="453"/>
      <c r="R3" s="492"/>
      <c r="S3" s="493"/>
      <c r="T3" s="369"/>
      <c r="U3" s="297" t="s">
        <v>894</v>
      </c>
      <c r="V3" s="453"/>
    </row>
    <row r="4" spans="1:24" s="495" customFormat="1" ht="21.95" customHeight="1" x14ac:dyDescent="0.15">
      <c r="A4" s="494"/>
      <c r="B4" s="201"/>
      <c r="C4" s="201"/>
      <c r="D4" s="201"/>
      <c r="E4" s="300"/>
      <c r="F4" s="914" t="s">
        <v>895</v>
      </c>
      <c r="G4" s="374"/>
      <c r="H4" s="374"/>
      <c r="I4" s="374"/>
      <c r="J4" s="374"/>
      <c r="K4" s="374"/>
      <c r="L4" s="374"/>
      <c r="M4" s="374"/>
      <c r="N4" s="375"/>
      <c r="O4" s="376"/>
      <c r="P4" s="377"/>
      <c r="Q4" s="377"/>
      <c r="R4" s="377"/>
      <c r="S4" s="377"/>
      <c r="T4" s="378"/>
      <c r="U4" s="379"/>
      <c r="V4" s="916" t="s">
        <v>452</v>
      </c>
      <c r="W4" s="436"/>
    </row>
    <row r="5" spans="1:24" s="495" customFormat="1" ht="21.95" customHeight="1" x14ac:dyDescent="0.15">
      <c r="A5" s="201"/>
      <c r="B5" s="906" t="s">
        <v>453</v>
      </c>
      <c r="C5" s="906"/>
      <c r="D5" s="906"/>
      <c r="E5" s="907"/>
      <c r="F5" s="915"/>
      <c r="G5" s="383" t="s">
        <v>408</v>
      </c>
      <c r="H5" s="383" t="s">
        <v>409</v>
      </c>
      <c r="I5" s="383" t="s">
        <v>410</v>
      </c>
      <c r="J5" s="383" t="s">
        <v>411</v>
      </c>
      <c r="K5" s="383" t="s">
        <v>412</v>
      </c>
      <c r="L5" s="383" t="s">
        <v>413</v>
      </c>
      <c r="M5" s="384"/>
      <c r="N5" s="385"/>
      <c r="O5" s="386" t="s">
        <v>414</v>
      </c>
      <c r="P5" s="383" t="s">
        <v>415</v>
      </c>
      <c r="Q5" s="383" t="s">
        <v>416</v>
      </c>
      <c r="R5" s="383" t="s">
        <v>417</v>
      </c>
      <c r="S5" s="387" t="s">
        <v>418</v>
      </c>
      <c r="T5" s="388"/>
      <c r="U5" s="389"/>
      <c r="V5" s="917"/>
      <c r="W5" s="436"/>
      <c r="X5" s="496" t="s">
        <v>199</v>
      </c>
    </row>
    <row r="6" spans="1:24" s="498" customFormat="1" ht="21.95" customHeight="1" x14ac:dyDescent="0.15">
      <c r="A6" s="201"/>
      <c r="B6" s="201"/>
      <c r="C6" s="201"/>
      <c r="D6" s="201"/>
      <c r="E6" s="300"/>
      <c r="F6" s="390"/>
      <c r="G6" s="383" t="s">
        <v>199</v>
      </c>
      <c r="H6" s="383" t="s">
        <v>199</v>
      </c>
      <c r="I6" s="497" t="s">
        <v>200</v>
      </c>
      <c r="J6" s="383"/>
      <c r="K6" s="383"/>
      <c r="L6" s="383" t="s">
        <v>199</v>
      </c>
      <c r="M6" s="383" t="s">
        <v>198</v>
      </c>
      <c r="N6" s="391" t="s">
        <v>197</v>
      </c>
      <c r="O6" s="386"/>
      <c r="P6" s="383"/>
      <c r="Q6" s="383"/>
      <c r="R6" s="383"/>
      <c r="S6" s="383"/>
      <c r="T6" s="383" t="s">
        <v>419</v>
      </c>
      <c r="U6" s="386" t="s">
        <v>420</v>
      </c>
      <c r="V6" s="917"/>
      <c r="W6" s="436"/>
      <c r="X6" s="496" t="s">
        <v>199</v>
      </c>
    </row>
    <row r="7" spans="1:24" s="495" customFormat="1" ht="33.75" customHeight="1" x14ac:dyDescent="0.15">
      <c r="A7" s="494"/>
      <c r="B7" s="306"/>
      <c r="C7" s="306"/>
      <c r="D7" s="306"/>
      <c r="E7" s="216"/>
      <c r="F7" s="394" t="s">
        <v>637</v>
      </c>
      <c r="G7" s="394" t="s">
        <v>196</v>
      </c>
      <c r="H7" s="394" t="s">
        <v>427</v>
      </c>
      <c r="I7" s="394" t="s">
        <v>428</v>
      </c>
      <c r="J7" s="394" t="s">
        <v>195</v>
      </c>
      <c r="K7" s="394" t="s">
        <v>421</v>
      </c>
      <c r="L7" s="394" t="s">
        <v>638</v>
      </c>
      <c r="M7" s="394" t="s">
        <v>429</v>
      </c>
      <c r="N7" s="393" t="s">
        <v>430</v>
      </c>
      <c r="O7" s="395" t="s">
        <v>203</v>
      </c>
      <c r="P7" s="395" t="s">
        <v>194</v>
      </c>
      <c r="Q7" s="395" t="s">
        <v>193</v>
      </c>
      <c r="R7" s="396" t="s">
        <v>192</v>
      </c>
      <c r="S7" s="354" t="s">
        <v>431</v>
      </c>
      <c r="T7" s="210"/>
      <c r="U7" s="210"/>
      <c r="V7" s="918"/>
      <c r="W7" s="436"/>
      <c r="X7" s="496" t="s">
        <v>199</v>
      </c>
    </row>
    <row r="8" spans="1:24" s="202" customFormat="1" ht="21" customHeight="1" x14ac:dyDescent="0.15">
      <c r="A8" s="298"/>
      <c r="B8" s="312" t="s">
        <v>633</v>
      </c>
      <c r="C8" s="312" t="s">
        <v>904</v>
      </c>
      <c r="D8" s="499"/>
      <c r="E8" s="500"/>
      <c r="F8" s="47">
        <v>154214620</v>
      </c>
      <c r="G8" s="47">
        <v>44767547</v>
      </c>
      <c r="H8" s="47">
        <v>42790793</v>
      </c>
      <c r="I8" s="47">
        <v>3174862</v>
      </c>
      <c r="J8" s="47">
        <v>13508544</v>
      </c>
      <c r="K8" s="47">
        <v>32139599</v>
      </c>
      <c r="L8" s="47">
        <v>17833275</v>
      </c>
      <c r="M8" s="47">
        <v>10000213</v>
      </c>
      <c r="N8" s="47">
        <v>7833062</v>
      </c>
      <c r="O8" s="47">
        <v>1469039</v>
      </c>
      <c r="P8" s="47">
        <v>1797846</v>
      </c>
      <c r="Q8" s="47">
        <v>50335</v>
      </c>
      <c r="R8" s="47">
        <v>44366</v>
      </c>
      <c r="S8" s="43">
        <v>11366012</v>
      </c>
      <c r="T8" s="43">
        <v>9629866</v>
      </c>
      <c r="U8" s="171">
        <v>1736146</v>
      </c>
      <c r="V8" s="501" t="s">
        <v>744</v>
      </c>
      <c r="W8" s="298"/>
      <c r="X8" s="201"/>
    </row>
    <row r="9" spans="1:24" s="202" customFormat="1" ht="21" customHeight="1" x14ac:dyDescent="0.15">
      <c r="A9" s="298"/>
      <c r="B9" s="318" t="s">
        <v>209</v>
      </c>
      <c r="C9" s="313">
        <v>4</v>
      </c>
      <c r="D9" s="298"/>
      <c r="E9" s="314"/>
      <c r="F9" s="47">
        <v>151804975</v>
      </c>
      <c r="G9" s="47">
        <v>44781215</v>
      </c>
      <c r="H9" s="47">
        <v>37984725</v>
      </c>
      <c r="I9" s="47">
        <v>3805717</v>
      </c>
      <c r="J9" s="47">
        <v>13038904</v>
      </c>
      <c r="K9" s="47">
        <v>32039292</v>
      </c>
      <c r="L9" s="47">
        <v>20155122</v>
      </c>
      <c r="M9" s="47">
        <v>10527568</v>
      </c>
      <c r="N9" s="47">
        <v>9627554</v>
      </c>
      <c r="O9" s="47">
        <v>1780609</v>
      </c>
      <c r="P9" s="47">
        <v>1718544</v>
      </c>
      <c r="Q9" s="47">
        <v>48722</v>
      </c>
      <c r="R9" s="47">
        <v>44148</v>
      </c>
      <c r="S9" s="43">
        <v>12730683</v>
      </c>
      <c r="T9" s="43">
        <v>10349368</v>
      </c>
      <c r="U9" s="42">
        <v>2381315</v>
      </c>
      <c r="V9" s="317" t="s">
        <v>745</v>
      </c>
      <c r="W9" s="298"/>
      <c r="X9" s="201"/>
    </row>
    <row r="10" spans="1:24" s="202" customFormat="1" ht="21" customHeight="1" x14ac:dyDescent="0.15">
      <c r="A10" s="298"/>
      <c r="B10" s="318" t="s">
        <v>209</v>
      </c>
      <c r="C10" s="313">
        <v>5</v>
      </c>
      <c r="D10" s="298"/>
      <c r="E10" s="314"/>
      <c r="F10" s="47">
        <v>146824578</v>
      </c>
      <c r="G10" s="47">
        <v>44645283</v>
      </c>
      <c r="H10" s="47">
        <v>36784913</v>
      </c>
      <c r="I10" s="47">
        <v>4295709</v>
      </c>
      <c r="J10" s="47">
        <v>11906008</v>
      </c>
      <c r="K10" s="47">
        <v>31390845</v>
      </c>
      <c r="L10" s="47">
        <v>17801820</v>
      </c>
      <c r="M10" s="47">
        <v>10063753</v>
      </c>
      <c r="N10" s="47">
        <v>7738067</v>
      </c>
      <c r="O10" s="47">
        <v>1861998</v>
      </c>
      <c r="P10" s="47">
        <v>1500885</v>
      </c>
      <c r="Q10" s="47">
        <v>46939</v>
      </c>
      <c r="R10" s="47">
        <v>36028</v>
      </c>
      <c r="S10" s="43">
        <v>11964231</v>
      </c>
      <c r="T10" s="43">
        <v>9841398</v>
      </c>
      <c r="U10" s="42">
        <v>2122833</v>
      </c>
      <c r="V10" s="317" t="s">
        <v>704</v>
      </c>
      <c r="W10" s="298"/>
      <c r="X10" s="201"/>
    </row>
    <row r="11" spans="1:24" s="202" customFormat="1" ht="21" customHeight="1" x14ac:dyDescent="0.15">
      <c r="A11" s="298"/>
      <c r="B11" s="318" t="s">
        <v>209</v>
      </c>
      <c r="C11" s="313">
        <v>6</v>
      </c>
      <c r="D11" s="298"/>
      <c r="E11" s="314"/>
      <c r="F11" s="47">
        <v>139789149</v>
      </c>
      <c r="G11" s="47">
        <v>43826119</v>
      </c>
      <c r="H11" s="47">
        <v>34825417</v>
      </c>
      <c r="I11" s="47">
        <v>4314571</v>
      </c>
      <c r="J11" s="47">
        <v>11187756</v>
      </c>
      <c r="K11" s="47">
        <v>30831161</v>
      </c>
      <c r="L11" s="47">
        <v>14804125</v>
      </c>
      <c r="M11" s="47">
        <v>9704765</v>
      </c>
      <c r="N11" s="47">
        <v>5099360</v>
      </c>
      <c r="O11" s="47">
        <v>1743125</v>
      </c>
      <c r="P11" s="47">
        <v>1386105</v>
      </c>
      <c r="Q11" s="47">
        <v>46749</v>
      </c>
      <c r="R11" s="47">
        <v>30600</v>
      </c>
      <c r="S11" s="43">
        <v>11657838</v>
      </c>
      <c r="T11" s="43">
        <v>9731209</v>
      </c>
      <c r="U11" s="42">
        <v>1926629</v>
      </c>
      <c r="V11" s="317" t="s">
        <v>746</v>
      </c>
      <c r="W11" s="298"/>
      <c r="X11" s="201"/>
    </row>
    <row r="12" spans="1:24" s="202" customFormat="1" ht="21" customHeight="1" x14ac:dyDescent="0.15">
      <c r="A12" s="298"/>
      <c r="B12" s="318" t="s">
        <v>209</v>
      </c>
      <c r="C12" s="313">
        <v>7</v>
      </c>
      <c r="D12" s="298"/>
      <c r="E12" s="314"/>
      <c r="F12" s="47">
        <v>137431746</v>
      </c>
      <c r="G12" s="47">
        <v>43576544</v>
      </c>
      <c r="H12" s="47">
        <v>34153686</v>
      </c>
      <c r="I12" s="47">
        <v>4168501</v>
      </c>
      <c r="J12" s="47">
        <v>11212215</v>
      </c>
      <c r="K12" s="47">
        <v>30606006</v>
      </c>
      <c r="L12" s="47">
        <v>13714794</v>
      </c>
      <c r="M12" s="47">
        <v>9329287</v>
      </c>
      <c r="N12" s="47">
        <v>4385507</v>
      </c>
      <c r="O12" s="47">
        <v>1625742</v>
      </c>
      <c r="P12" s="47">
        <v>1227803</v>
      </c>
      <c r="Q12" s="47">
        <v>49948</v>
      </c>
      <c r="R12" s="47">
        <v>25778</v>
      </c>
      <c r="S12" s="43">
        <v>11586050</v>
      </c>
      <c r="T12" s="43">
        <v>9802310</v>
      </c>
      <c r="U12" s="42">
        <v>1783740</v>
      </c>
      <c r="V12" s="317" t="s">
        <v>884</v>
      </c>
      <c r="W12" s="298"/>
      <c r="X12" s="298"/>
    </row>
    <row r="13" spans="1:24" s="202" customFormat="1" ht="21" customHeight="1" x14ac:dyDescent="0.15">
      <c r="A13" s="298"/>
      <c r="B13" s="318"/>
      <c r="C13" s="318"/>
      <c r="E13" s="320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9"/>
      <c r="V13" s="136"/>
      <c r="W13" s="298"/>
      <c r="X13" s="201"/>
    </row>
    <row r="14" spans="1:24" s="202" customFormat="1" ht="21" customHeight="1" x14ac:dyDescent="0.15">
      <c r="A14" s="298"/>
      <c r="B14" s="313" t="s">
        <v>633</v>
      </c>
      <c r="C14" s="313" t="s">
        <v>905</v>
      </c>
      <c r="D14" s="322"/>
      <c r="E14" s="323"/>
      <c r="F14" s="47">
        <v>138067627</v>
      </c>
      <c r="G14" s="47">
        <v>43638733</v>
      </c>
      <c r="H14" s="47">
        <v>34047401</v>
      </c>
      <c r="I14" s="47">
        <v>4237450</v>
      </c>
      <c r="J14" s="47">
        <v>11105676</v>
      </c>
      <c r="K14" s="47">
        <v>30740729</v>
      </c>
      <c r="L14" s="47">
        <v>14297638</v>
      </c>
      <c r="M14" s="47">
        <v>9709339</v>
      </c>
      <c r="N14" s="47">
        <v>4588299</v>
      </c>
      <c r="O14" s="47">
        <v>1695014</v>
      </c>
      <c r="P14" s="47">
        <v>1350864</v>
      </c>
      <c r="Q14" s="47">
        <v>46993</v>
      </c>
      <c r="R14" s="47">
        <v>27712</v>
      </c>
      <c r="S14" s="47">
        <v>11502234</v>
      </c>
      <c r="T14" s="47">
        <v>9661346</v>
      </c>
      <c r="U14" s="49">
        <v>1840888</v>
      </c>
      <c r="V14" s="324" t="s">
        <v>747</v>
      </c>
      <c r="W14" s="298"/>
      <c r="X14" s="502" t="s">
        <v>199</v>
      </c>
    </row>
    <row r="15" spans="1:24" s="202" customFormat="1" ht="21" customHeight="1" x14ac:dyDescent="0.15">
      <c r="A15" s="298"/>
      <c r="B15" s="318" t="s">
        <v>209</v>
      </c>
      <c r="C15" s="313">
        <v>7</v>
      </c>
      <c r="D15" s="322"/>
      <c r="E15" s="323"/>
      <c r="F15" s="47">
        <v>136584658</v>
      </c>
      <c r="G15" s="47">
        <v>43609160</v>
      </c>
      <c r="H15" s="47">
        <v>33458328</v>
      </c>
      <c r="I15" s="47">
        <v>4221455</v>
      </c>
      <c r="J15" s="47">
        <v>11027296</v>
      </c>
      <c r="K15" s="47">
        <v>30759724</v>
      </c>
      <c r="L15" s="47">
        <v>13508695</v>
      </c>
      <c r="M15" s="47">
        <v>9212100</v>
      </c>
      <c r="N15" s="47">
        <v>4296595</v>
      </c>
      <c r="O15" s="47">
        <v>1730495</v>
      </c>
      <c r="P15" s="47">
        <v>1273044</v>
      </c>
      <c r="Q15" s="47">
        <v>52554</v>
      </c>
      <c r="R15" s="47">
        <v>26368</v>
      </c>
      <c r="S15" s="47">
        <v>11628464</v>
      </c>
      <c r="T15" s="47">
        <v>9788332</v>
      </c>
      <c r="U15" s="49">
        <v>1840132</v>
      </c>
      <c r="V15" s="324" t="s">
        <v>886</v>
      </c>
      <c r="W15" s="298"/>
      <c r="X15" s="502"/>
    </row>
    <row r="16" spans="1:24" s="202" customFormat="1" ht="21" customHeight="1" x14ac:dyDescent="0.15">
      <c r="A16" s="298"/>
      <c r="B16" s="318"/>
      <c r="C16" s="318"/>
      <c r="E16" s="320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9"/>
      <c r="V16" s="321"/>
      <c r="W16" s="298"/>
      <c r="X16" s="502"/>
    </row>
    <row r="17" spans="1:24" s="202" customFormat="1" ht="21" customHeight="1" x14ac:dyDescent="0.15">
      <c r="A17" s="298"/>
      <c r="B17" s="313" t="s">
        <v>633</v>
      </c>
      <c r="C17" s="313" t="s">
        <v>906</v>
      </c>
      <c r="D17" s="313" t="s">
        <v>888</v>
      </c>
      <c r="E17" s="323"/>
      <c r="F17" s="47">
        <v>36184986</v>
      </c>
      <c r="G17" s="47">
        <v>10200713</v>
      </c>
      <c r="H17" s="47">
        <v>8425012</v>
      </c>
      <c r="I17" s="47">
        <v>1021632</v>
      </c>
      <c r="J17" s="47">
        <v>5181998</v>
      </c>
      <c r="K17" s="47">
        <v>7366135</v>
      </c>
      <c r="L17" s="47">
        <v>3989496</v>
      </c>
      <c r="M17" s="47">
        <v>2861795</v>
      </c>
      <c r="N17" s="47">
        <v>1127701</v>
      </c>
      <c r="O17" s="47">
        <v>388819</v>
      </c>
      <c r="P17" s="47">
        <v>341663</v>
      </c>
      <c r="Q17" s="47">
        <v>11550</v>
      </c>
      <c r="R17" s="47">
        <v>5162</v>
      </c>
      <c r="S17" s="47">
        <v>3359393</v>
      </c>
      <c r="T17" s="47">
        <v>3019803</v>
      </c>
      <c r="U17" s="49">
        <v>339590</v>
      </c>
      <c r="V17" s="326" t="s">
        <v>751</v>
      </c>
      <c r="W17" s="298"/>
      <c r="X17" s="502"/>
    </row>
    <row r="18" spans="1:24" s="202" customFormat="1" ht="21" customHeight="1" x14ac:dyDescent="0.15">
      <c r="A18" s="298"/>
      <c r="B18" s="318" t="s">
        <v>209</v>
      </c>
      <c r="C18" s="318" t="s">
        <v>209</v>
      </c>
      <c r="D18" s="313" t="s">
        <v>556</v>
      </c>
      <c r="E18" s="323"/>
      <c r="F18" s="47">
        <v>31714134</v>
      </c>
      <c r="G18" s="47">
        <v>10501740</v>
      </c>
      <c r="H18" s="47">
        <v>8204684</v>
      </c>
      <c r="I18" s="47">
        <v>1127368</v>
      </c>
      <c r="J18" s="47">
        <v>1345814</v>
      </c>
      <c r="K18" s="47">
        <v>7531775</v>
      </c>
      <c r="L18" s="47">
        <v>3002753</v>
      </c>
      <c r="M18" s="47">
        <v>2058067</v>
      </c>
      <c r="N18" s="47">
        <v>944686</v>
      </c>
      <c r="O18" s="47">
        <v>408456</v>
      </c>
      <c r="P18" s="47">
        <v>280984</v>
      </c>
      <c r="Q18" s="47">
        <v>12242</v>
      </c>
      <c r="R18" s="47">
        <v>6778</v>
      </c>
      <c r="S18" s="47">
        <v>2744992</v>
      </c>
      <c r="T18" s="47">
        <v>2283952</v>
      </c>
      <c r="U18" s="49">
        <v>461040</v>
      </c>
      <c r="V18" s="327" t="s">
        <v>748</v>
      </c>
      <c r="W18" s="298"/>
      <c r="X18" s="502"/>
    </row>
    <row r="19" spans="1:24" s="202" customFormat="1" ht="21" customHeight="1" x14ac:dyDescent="0.15">
      <c r="A19" s="298"/>
      <c r="B19" s="318" t="s">
        <v>209</v>
      </c>
      <c r="C19" s="318" t="s">
        <v>209</v>
      </c>
      <c r="D19" s="313" t="s">
        <v>557</v>
      </c>
      <c r="E19" s="323"/>
      <c r="F19" s="47">
        <v>33314839</v>
      </c>
      <c r="G19" s="47">
        <v>11956856</v>
      </c>
      <c r="H19" s="47">
        <v>8461813</v>
      </c>
      <c r="I19" s="47">
        <v>983842</v>
      </c>
      <c r="J19" s="47">
        <v>965862</v>
      </c>
      <c r="K19" s="47">
        <v>7855301</v>
      </c>
      <c r="L19" s="47">
        <v>3091165</v>
      </c>
      <c r="M19" s="47">
        <v>1932085</v>
      </c>
      <c r="N19" s="47">
        <v>1159080</v>
      </c>
      <c r="O19" s="47">
        <v>382067</v>
      </c>
      <c r="P19" s="47">
        <v>283727</v>
      </c>
      <c r="Q19" s="47">
        <v>12530</v>
      </c>
      <c r="R19" s="47">
        <v>7357</v>
      </c>
      <c r="S19" s="47">
        <v>2402548</v>
      </c>
      <c r="T19" s="47">
        <v>1878366</v>
      </c>
      <c r="U19" s="49">
        <v>524182</v>
      </c>
      <c r="V19" s="328" t="s">
        <v>749</v>
      </c>
      <c r="W19" s="298"/>
      <c r="X19" s="502" t="s">
        <v>199</v>
      </c>
    </row>
    <row r="20" spans="1:24" s="202" customFormat="1" ht="21" customHeight="1" x14ac:dyDescent="0.15">
      <c r="A20" s="298"/>
      <c r="B20" s="318" t="s">
        <v>209</v>
      </c>
      <c r="C20" s="318" t="s">
        <v>209</v>
      </c>
      <c r="D20" s="313" t="s">
        <v>488</v>
      </c>
      <c r="E20" s="323"/>
      <c r="F20" s="47">
        <v>36217787</v>
      </c>
      <c r="G20" s="47">
        <v>10917235</v>
      </c>
      <c r="H20" s="47">
        <v>9062177</v>
      </c>
      <c r="I20" s="47">
        <v>1035659</v>
      </c>
      <c r="J20" s="47">
        <v>3718541</v>
      </c>
      <c r="K20" s="47">
        <v>7852795</v>
      </c>
      <c r="L20" s="47">
        <v>3631380</v>
      </c>
      <c r="M20" s="47">
        <v>2477340</v>
      </c>
      <c r="N20" s="47">
        <v>1154040</v>
      </c>
      <c r="O20" s="47">
        <v>446400</v>
      </c>
      <c r="P20" s="47">
        <v>321429</v>
      </c>
      <c r="Q20" s="47">
        <v>13626</v>
      </c>
      <c r="R20" s="47">
        <v>6481</v>
      </c>
      <c r="S20" s="47">
        <v>3079117</v>
      </c>
      <c r="T20" s="47">
        <v>2620189</v>
      </c>
      <c r="U20" s="49">
        <v>458928</v>
      </c>
      <c r="V20" s="330" t="s">
        <v>750</v>
      </c>
      <c r="W20" s="298"/>
      <c r="X20" s="502" t="s">
        <v>199</v>
      </c>
    </row>
    <row r="21" spans="1:24" s="202" customFormat="1" ht="21" customHeight="1" x14ac:dyDescent="0.15">
      <c r="A21" s="298"/>
      <c r="B21" s="313" t="s">
        <v>633</v>
      </c>
      <c r="C21" s="313" t="s">
        <v>907</v>
      </c>
      <c r="D21" s="313" t="s">
        <v>558</v>
      </c>
      <c r="E21" s="323"/>
      <c r="F21" s="47">
        <v>35337898</v>
      </c>
      <c r="G21" s="47">
        <v>10233329</v>
      </c>
      <c r="H21" s="47">
        <v>7729654</v>
      </c>
      <c r="I21" s="47">
        <v>1074586</v>
      </c>
      <c r="J21" s="47">
        <v>4997079</v>
      </c>
      <c r="K21" s="47">
        <v>7519853</v>
      </c>
      <c r="L21" s="47">
        <v>3783397</v>
      </c>
      <c r="M21" s="47">
        <v>2744608</v>
      </c>
      <c r="N21" s="47">
        <v>1038789</v>
      </c>
      <c r="O21" s="47">
        <v>493572</v>
      </c>
      <c r="P21" s="47">
        <v>386904</v>
      </c>
      <c r="Q21" s="47">
        <v>14156</v>
      </c>
      <c r="R21" s="47">
        <v>5752</v>
      </c>
      <c r="S21" s="47">
        <v>3401807</v>
      </c>
      <c r="T21" s="47">
        <v>3005825</v>
      </c>
      <c r="U21" s="49">
        <v>395982</v>
      </c>
      <c r="V21" s="326" t="s">
        <v>890</v>
      </c>
      <c r="W21" s="298"/>
      <c r="X21" s="502"/>
    </row>
    <row r="22" spans="1:24" s="202" customFormat="1" ht="21" customHeight="1" x14ac:dyDescent="0.15">
      <c r="A22" s="298"/>
      <c r="B22" s="318"/>
      <c r="C22" s="318"/>
      <c r="E22" s="320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2"/>
      <c r="V22" s="321"/>
      <c r="W22" s="298"/>
      <c r="X22" s="502"/>
    </row>
    <row r="23" spans="1:24" s="202" customFormat="1" ht="21" customHeight="1" x14ac:dyDescent="0.15">
      <c r="A23" s="298"/>
      <c r="B23" s="313" t="s">
        <v>633</v>
      </c>
      <c r="C23" s="313" t="s">
        <v>906</v>
      </c>
      <c r="D23" s="318" t="s">
        <v>891</v>
      </c>
      <c r="E23" s="331"/>
      <c r="F23" s="47">
        <v>12423703</v>
      </c>
      <c r="G23" s="47">
        <v>3351719</v>
      </c>
      <c r="H23" s="47">
        <v>2995473</v>
      </c>
      <c r="I23" s="47">
        <v>361667</v>
      </c>
      <c r="J23" s="47">
        <v>1967359</v>
      </c>
      <c r="K23" s="47">
        <v>2334998</v>
      </c>
      <c r="L23" s="47">
        <v>1412487</v>
      </c>
      <c r="M23" s="47">
        <v>967679</v>
      </c>
      <c r="N23" s="47">
        <v>444808</v>
      </c>
      <c r="O23" s="47">
        <v>138257</v>
      </c>
      <c r="P23" s="47">
        <v>117675</v>
      </c>
      <c r="Q23" s="47">
        <v>3845</v>
      </c>
      <c r="R23" s="47">
        <v>1570</v>
      </c>
      <c r="S23" s="43">
        <v>1207958</v>
      </c>
      <c r="T23" s="43">
        <v>1076652</v>
      </c>
      <c r="U23" s="42">
        <v>131306</v>
      </c>
      <c r="V23" s="332" t="s">
        <v>753</v>
      </c>
      <c r="W23" s="298"/>
      <c r="X23" s="502" t="s">
        <v>199</v>
      </c>
    </row>
    <row r="24" spans="1:24" s="202" customFormat="1" ht="21" customHeight="1" x14ac:dyDescent="0.15">
      <c r="A24" s="298"/>
      <c r="B24" s="318" t="s">
        <v>209</v>
      </c>
      <c r="C24" s="318" t="s">
        <v>209</v>
      </c>
      <c r="D24" s="318" t="s">
        <v>542</v>
      </c>
      <c r="E24" s="331"/>
      <c r="F24" s="47">
        <v>11672526</v>
      </c>
      <c r="G24" s="47">
        <v>3261295</v>
      </c>
      <c r="H24" s="47">
        <v>2461115</v>
      </c>
      <c r="I24" s="47">
        <v>318110</v>
      </c>
      <c r="J24" s="47">
        <v>1881218</v>
      </c>
      <c r="K24" s="47">
        <v>2424252</v>
      </c>
      <c r="L24" s="47">
        <v>1326536</v>
      </c>
      <c r="M24" s="47">
        <v>947641</v>
      </c>
      <c r="N24" s="47">
        <v>378895</v>
      </c>
      <c r="O24" s="47">
        <v>123195</v>
      </c>
      <c r="P24" s="47">
        <v>109519</v>
      </c>
      <c r="Q24" s="47">
        <v>3696</v>
      </c>
      <c r="R24" s="47">
        <v>1658</v>
      </c>
      <c r="S24" s="43">
        <v>1090779</v>
      </c>
      <c r="T24" s="43">
        <v>990296</v>
      </c>
      <c r="U24" s="42">
        <v>100483</v>
      </c>
      <c r="V24" s="333" t="s">
        <v>365</v>
      </c>
      <c r="W24" s="298"/>
      <c r="X24" s="502"/>
    </row>
    <row r="25" spans="1:24" s="202" customFormat="1" ht="21" customHeight="1" x14ac:dyDescent="0.15">
      <c r="A25" s="298"/>
      <c r="B25" s="318" t="s">
        <v>209</v>
      </c>
      <c r="C25" s="318" t="s">
        <v>209</v>
      </c>
      <c r="D25" s="318" t="s">
        <v>543</v>
      </c>
      <c r="E25" s="331"/>
      <c r="F25" s="47">
        <v>12088757</v>
      </c>
      <c r="G25" s="47">
        <v>3587699</v>
      </c>
      <c r="H25" s="47">
        <v>2968424</v>
      </c>
      <c r="I25" s="47">
        <v>341855</v>
      </c>
      <c r="J25" s="47">
        <v>1333421</v>
      </c>
      <c r="K25" s="47">
        <v>2606885</v>
      </c>
      <c r="L25" s="47">
        <v>1250473</v>
      </c>
      <c r="M25" s="47">
        <v>946475</v>
      </c>
      <c r="N25" s="47">
        <v>303998</v>
      </c>
      <c r="O25" s="47">
        <v>127367</v>
      </c>
      <c r="P25" s="47">
        <v>114469</v>
      </c>
      <c r="Q25" s="47">
        <v>4009</v>
      </c>
      <c r="R25" s="47">
        <v>1934</v>
      </c>
      <c r="S25" s="43">
        <v>1060656</v>
      </c>
      <c r="T25" s="43">
        <v>952855</v>
      </c>
      <c r="U25" s="42">
        <v>107801</v>
      </c>
      <c r="V25" s="333" t="s">
        <v>366</v>
      </c>
      <c r="W25" s="298"/>
      <c r="X25" s="502" t="s">
        <v>199</v>
      </c>
    </row>
    <row r="26" spans="1:24" s="202" customFormat="1" ht="21" customHeight="1" x14ac:dyDescent="0.15">
      <c r="A26" s="298"/>
      <c r="B26" s="318" t="s">
        <v>209</v>
      </c>
      <c r="C26" s="318" t="s">
        <v>209</v>
      </c>
      <c r="D26" s="318" t="s">
        <v>544</v>
      </c>
      <c r="E26" s="331"/>
      <c r="F26" s="47">
        <v>10981569</v>
      </c>
      <c r="G26" s="47">
        <v>3397466</v>
      </c>
      <c r="H26" s="47">
        <v>3008764</v>
      </c>
      <c r="I26" s="47">
        <v>328585</v>
      </c>
      <c r="J26" s="47">
        <v>663019</v>
      </c>
      <c r="K26" s="47">
        <v>2514447</v>
      </c>
      <c r="L26" s="47">
        <v>1069288</v>
      </c>
      <c r="M26" s="47">
        <v>725783</v>
      </c>
      <c r="N26" s="47">
        <v>343505</v>
      </c>
      <c r="O26" s="47">
        <v>126435</v>
      </c>
      <c r="P26" s="47">
        <v>106505</v>
      </c>
      <c r="Q26" s="47">
        <v>4085</v>
      </c>
      <c r="R26" s="47">
        <v>2896</v>
      </c>
      <c r="S26" s="43">
        <v>1035185</v>
      </c>
      <c r="T26" s="43">
        <v>891191</v>
      </c>
      <c r="U26" s="42">
        <v>143994</v>
      </c>
      <c r="V26" s="333" t="s">
        <v>367</v>
      </c>
      <c r="W26" s="298"/>
      <c r="X26" s="502"/>
    </row>
    <row r="27" spans="1:24" s="202" customFormat="1" ht="21" customHeight="1" x14ac:dyDescent="0.15">
      <c r="A27" s="298"/>
      <c r="B27" s="318" t="s">
        <v>209</v>
      </c>
      <c r="C27" s="318" t="s">
        <v>209</v>
      </c>
      <c r="D27" s="318" t="s">
        <v>545</v>
      </c>
      <c r="E27" s="331"/>
      <c r="F27" s="47">
        <v>10294678</v>
      </c>
      <c r="G27" s="47">
        <v>3481977</v>
      </c>
      <c r="H27" s="47">
        <v>2736749</v>
      </c>
      <c r="I27" s="47">
        <v>419912</v>
      </c>
      <c r="J27" s="47">
        <v>324789</v>
      </c>
      <c r="K27" s="47">
        <v>2409914</v>
      </c>
      <c r="L27" s="47">
        <v>921337</v>
      </c>
      <c r="M27" s="47">
        <v>649161</v>
      </c>
      <c r="N27" s="47">
        <v>272176</v>
      </c>
      <c r="O27" s="47">
        <v>128933</v>
      </c>
      <c r="P27" s="47">
        <v>81022</v>
      </c>
      <c r="Q27" s="47">
        <v>3916</v>
      </c>
      <c r="R27" s="47">
        <v>1540</v>
      </c>
      <c r="S27" s="43">
        <v>923151</v>
      </c>
      <c r="T27" s="43">
        <v>733942</v>
      </c>
      <c r="U27" s="42">
        <v>189209</v>
      </c>
      <c r="V27" s="333" t="s">
        <v>375</v>
      </c>
      <c r="W27" s="298"/>
      <c r="X27" s="502" t="s">
        <v>199</v>
      </c>
    </row>
    <row r="28" spans="1:24" s="202" customFormat="1" ht="21" customHeight="1" x14ac:dyDescent="0.15">
      <c r="A28" s="298"/>
      <c r="B28" s="318" t="s">
        <v>209</v>
      </c>
      <c r="C28" s="318" t="s">
        <v>209</v>
      </c>
      <c r="D28" s="318" t="s">
        <v>546</v>
      </c>
      <c r="E28" s="331"/>
      <c r="F28" s="47">
        <v>10437887</v>
      </c>
      <c r="G28" s="47">
        <v>3622297</v>
      </c>
      <c r="H28" s="47">
        <v>2459171</v>
      </c>
      <c r="I28" s="47">
        <v>378871</v>
      </c>
      <c r="J28" s="47">
        <v>358006</v>
      </c>
      <c r="K28" s="47">
        <v>2607414</v>
      </c>
      <c r="L28" s="47">
        <v>1012128</v>
      </c>
      <c r="M28" s="47">
        <v>683123</v>
      </c>
      <c r="N28" s="47">
        <v>329005</v>
      </c>
      <c r="O28" s="47">
        <v>153088</v>
      </c>
      <c r="P28" s="47">
        <v>93457</v>
      </c>
      <c r="Q28" s="47">
        <v>4241</v>
      </c>
      <c r="R28" s="47">
        <v>2342</v>
      </c>
      <c r="S28" s="43">
        <v>786656</v>
      </c>
      <c r="T28" s="43">
        <v>658819</v>
      </c>
      <c r="U28" s="42">
        <v>127837</v>
      </c>
      <c r="V28" s="333" t="s">
        <v>368</v>
      </c>
      <c r="W28" s="298"/>
      <c r="X28" s="502"/>
    </row>
    <row r="29" spans="1:24" s="202" customFormat="1" ht="21" customHeight="1" x14ac:dyDescent="0.15">
      <c r="A29" s="298"/>
      <c r="B29" s="318" t="s">
        <v>209</v>
      </c>
      <c r="C29" s="318" t="s">
        <v>209</v>
      </c>
      <c r="D29" s="318" t="s">
        <v>547</v>
      </c>
      <c r="E29" s="331"/>
      <c r="F29" s="47">
        <v>10922694</v>
      </c>
      <c r="G29" s="47">
        <v>4032270</v>
      </c>
      <c r="H29" s="47">
        <v>2607554</v>
      </c>
      <c r="I29" s="47">
        <v>283022</v>
      </c>
      <c r="J29" s="47">
        <v>253305</v>
      </c>
      <c r="K29" s="47">
        <v>2754234</v>
      </c>
      <c r="L29" s="47">
        <v>992309</v>
      </c>
      <c r="M29" s="47">
        <v>646395</v>
      </c>
      <c r="N29" s="47">
        <v>345914</v>
      </c>
      <c r="O29" s="47">
        <v>159031</v>
      </c>
      <c r="P29" s="47">
        <v>93535</v>
      </c>
      <c r="Q29" s="47">
        <v>4585</v>
      </c>
      <c r="R29" s="47">
        <v>2272</v>
      </c>
      <c r="S29" s="43">
        <v>794405</v>
      </c>
      <c r="T29" s="43">
        <v>636965</v>
      </c>
      <c r="U29" s="42">
        <v>157440</v>
      </c>
      <c r="V29" s="333" t="s">
        <v>369</v>
      </c>
      <c r="W29" s="298"/>
      <c r="X29" s="502" t="s">
        <v>199</v>
      </c>
    </row>
    <row r="30" spans="1:24" s="202" customFormat="1" ht="21" customHeight="1" x14ac:dyDescent="0.15">
      <c r="A30" s="298"/>
      <c r="B30" s="318" t="s">
        <v>209</v>
      </c>
      <c r="C30" s="318" t="s">
        <v>209</v>
      </c>
      <c r="D30" s="318" t="s">
        <v>548</v>
      </c>
      <c r="E30" s="331"/>
      <c r="F30" s="47">
        <v>11133215</v>
      </c>
      <c r="G30" s="47">
        <v>4163684</v>
      </c>
      <c r="H30" s="47">
        <v>2761598</v>
      </c>
      <c r="I30" s="47">
        <v>371749</v>
      </c>
      <c r="J30" s="47">
        <v>317397</v>
      </c>
      <c r="K30" s="47">
        <v>2473574</v>
      </c>
      <c r="L30" s="47">
        <v>1045213</v>
      </c>
      <c r="M30" s="47">
        <v>630925</v>
      </c>
      <c r="N30" s="47">
        <v>414288</v>
      </c>
      <c r="O30" s="47">
        <v>106511</v>
      </c>
      <c r="P30" s="47">
        <v>100333</v>
      </c>
      <c r="Q30" s="47">
        <v>3757</v>
      </c>
      <c r="R30" s="47">
        <v>1320</v>
      </c>
      <c r="S30" s="43">
        <v>767917</v>
      </c>
      <c r="T30" s="43">
        <v>588860</v>
      </c>
      <c r="U30" s="42">
        <v>179057</v>
      </c>
      <c r="V30" s="333" t="s">
        <v>370</v>
      </c>
      <c r="W30" s="298"/>
      <c r="X30" s="502"/>
    </row>
    <row r="31" spans="1:24" s="202" customFormat="1" ht="21" customHeight="1" x14ac:dyDescent="0.15">
      <c r="A31" s="298"/>
      <c r="B31" s="318" t="s">
        <v>209</v>
      </c>
      <c r="C31" s="318" t="s">
        <v>209</v>
      </c>
      <c r="D31" s="318" t="s">
        <v>549</v>
      </c>
      <c r="E31" s="331"/>
      <c r="F31" s="47">
        <v>11258930</v>
      </c>
      <c r="G31" s="47">
        <v>3760902</v>
      </c>
      <c r="H31" s="47">
        <v>3092661</v>
      </c>
      <c r="I31" s="47">
        <v>329071</v>
      </c>
      <c r="J31" s="47">
        <v>395160</v>
      </c>
      <c r="K31" s="47">
        <v>2627493</v>
      </c>
      <c r="L31" s="47">
        <v>1053643</v>
      </c>
      <c r="M31" s="47">
        <v>654765</v>
      </c>
      <c r="N31" s="47">
        <v>398878</v>
      </c>
      <c r="O31" s="47">
        <v>116525</v>
      </c>
      <c r="P31" s="47">
        <v>89859</v>
      </c>
      <c r="Q31" s="47">
        <v>4188</v>
      </c>
      <c r="R31" s="47">
        <v>3765</v>
      </c>
      <c r="S31" s="43">
        <v>840226</v>
      </c>
      <c r="T31" s="43">
        <v>652541</v>
      </c>
      <c r="U31" s="42">
        <v>187685</v>
      </c>
      <c r="V31" s="333" t="s">
        <v>371</v>
      </c>
      <c r="W31" s="298"/>
      <c r="X31" s="502" t="s">
        <v>199</v>
      </c>
    </row>
    <row r="32" spans="1:24" s="202" customFormat="1" ht="21" customHeight="1" x14ac:dyDescent="0.15">
      <c r="A32" s="298"/>
      <c r="B32" s="318" t="s">
        <v>209</v>
      </c>
      <c r="C32" s="318" t="s">
        <v>209</v>
      </c>
      <c r="D32" s="329" t="s">
        <v>634</v>
      </c>
      <c r="E32" s="331"/>
      <c r="F32" s="47">
        <v>11236844</v>
      </c>
      <c r="G32" s="47">
        <v>3564393</v>
      </c>
      <c r="H32" s="47">
        <v>2880583</v>
      </c>
      <c r="I32" s="47">
        <v>332361</v>
      </c>
      <c r="J32" s="47">
        <v>706932</v>
      </c>
      <c r="K32" s="47">
        <v>2661825</v>
      </c>
      <c r="L32" s="47">
        <v>1090750</v>
      </c>
      <c r="M32" s="47">
        <v>711494</v>
      </c>
      <c r="N32" s="47">
        <v>379256</v>
      </c>
      <c r="O32" s="47">
        <v>157639</v>
      </c>
      <c r="P32" s="47">
        <v>97188</v>
      </c>
      <c r="Q32" s="47">
        <v>5123</v>
      </c>
      <c r="R32" s="47">
        <v>2635</v>
      </c>
      <c r="S32" s="43">
        <v>920504</v>
      </c>
      <c r="T32" s="43">
        <v>767062</v>
      </c>
      <c r="U32" s="42">
        <v>153442</v>
      </c>
      <c r="V32" s="333" t="s">
        <v>372</v>
      </c>
      <c r="W32" s="298"/>
      <c r="X32" s="502"/>
    </row>
    <row r="33" spans="1:24" s="202" customFormat="1" ht="21" customHeight="1" x14ac:dyDescent="0.15">
      <c r="A33" s="298"/>
      <c r="B33" s="318" t="s">
        <v>209</v>
      </c>
      <c r="C33" s="318" t="s">
        <v>209</v>
      </c>
      <c r="D33" s="329" t="s">
        <v>635</v>
      </c>
      <c r="E33" s="331"/>
      <c r="F33" s="47">
        <v>11552409</v>
      </c>
      <c r="G33" s="47">
        <v>3443787</v>
      </c>
      <c r="H33" s="47">
        <v>3001443</v>
      </c>
      <c r="I33" s="47">
        <v>362469</v>
      </c>
      <c r="J33" s="47">
        <v>1125972</v>
      </c>
      <c r="K33" s="47">
        <v>2455307</v>
      </c>
      <c r="L33" s="47">
        <v>1163431</v>
      </c>
      <c r="M33" s="47">
        <v>797066</v>
      </c>
      <c r="N33" s="47">
        <v>366365</v>
      </c>
      <c r="O33" s="47">
        <v>145966</v>
      </c>
      <c r="P33" s="47">
        <v>116309</v>
      </c>
      <c r="Q33" s="47">
        <v>4126</v>
      </c>
      <c r="R33" s="47">
        <v>1302</v>
      </c>
      <c r="S33" s="43">
        <v>933952</v>
      </c>
      <c r="T33" s="43">
        <v>797895</v>
      </c>
      <c r="U33" s="42">
        <v>136057</v>
      </c>
      <c r="V33" s="333" t="s">
        <v>373</v>
      </c>
      <c r="W33" s="298"/>
      <c r="X33" s="502"/>
    </row>
    <row r="34" spans="1:24" s="202" customFormat="1" ht="21" customHeight="1" x14ac:dyDescent="0.15">
      <c r="A34" s="298"/>
      <c r="B34" s="318" t="s">
        <v>209</v>
      </c>
      <c r="C34" s="318" t="s">
        <v>209</v>
      </c>
      <c r="D34" s="329" t="s">
        <v>636</v>
      </c>
      <c r="E34" s="331"/>
      <c r="F34" s="47">
        <v>13428534</v>
      </c>
      <c r="G34" s="47">
        <v>3909055</v>
      </c>
      <c r="H34" s="47">
        <v>3180151</v>
      </c>
      <c r="I34" s="47">
        <v>340829</v>
      </c>
      <c r="J34" s="47">
        <v>1885637</v>
      </c>
      <c r="K34" s="47">
        <v>2735663</v>
      </c>
      <c r="L34" s="47">
        <v>1377199</v>
      </c>
      <c r="M34" s="47">
        <v>968780</v>
      </c>
      <c r="N34" s="47">
        <v>408419</v>
      </c>
      <c r="O34" s="47">
        <v>142795</v>
      </c>
      <c r="P34" s="47">
        <v>107932</v>
      </c>
      <c r="Q34" s="47">
        <v>4377</v>
      </c>
      <c r="R34" s="47">
        <v>2544</v>
      </c>
      <c r="S34" s="43">
        <v>1224661</v>
      </c>
      <c r="T34" s="43">
        <v>1055232</v>
      </c>
      <c r="U34" s="42">
        <v>169429</v>
      </c>
      <c r="V34" s="333" t="s">
        <v>374</v>
      </c>
      <c r="W34" s="298"/>
      <c r="X34" s="502" t="s">
        <v>199</v>
      </c>
    </row>
    <row r="35" spans="1:24" s="202" customFormat="1" ht="21" customHeight="1" x14ac:dyDescent="0.15">
      <c r="A35" s="298"/>
      <c r="B35" s="318"/>
      <c r="C35" s="318"/>
      <c r="D35" s="318"/>
      <c r="E35" s="331"/>
      <c r="F35" s="47"/>
      <c r="G35" s="48"/>
      <c r="H35" s="48"/>
      <c r="I35" s="48"/>
      <c r="J35" s="47"/>
      <c r="K35" s="47"/>
      <c r="L35" s="47"/>
      <c r="M35" s="47"/>
      <c r="N35" s="47"/>
      <c r="O35" s="47"/>
      <c r="P35" s="47"/>
      <c r="Q35" s="47"/>
      <c r="R35" s="47"/>
      <c r="S35" s="43"/>
      <c r="T35" s="43"/>
      <c r="U35" s="42"/>
      <c r="V35" s="503"/>
      <c r="W35" s="298"/>
      <c r="X35" s="502"/>
    </row>
    <row r="36" spans="1:24" s="202" customFormat="1" ht="21" customHeight="1" x14ac:dyDescent="0.15">
      <c r="A36" s="298"/>
      <c r="B36" s="313" t="s">
        <v>633</v>
      </c>
      <c r="C36" s="313" t="s">
        <v>907</v>
      </c>
      <c r="D36" s="318" t="s">
        <v>550</v>
      </c>
      <c r="E36" s="331"/>
      <c r="F36" s="47">
        <v>12715504</v>
      </c>
      <c r="G36" s="47">
        <v>3450155</v>
      </c>
      <c r="H36" s="47">
        <v>3086861</v>
      </c>
      <c r="I36" s="47">
        <v>400183</v>
      </c>
      <c r="J36" s="47">
        <v>2034804</v>
      </c>
      <c r="K36" s="47">
        <v>2450317</v>
      </c>
      <c r="L36" s="47">
        <v>1293184</v>
      </c>
      <c r="M36" s="47">
        <v>942268</v>
      </c>
      <c r="N36" s="47">
        <v>350916</v>
      </c>
      <c r="O36" s="47">
        <v>161767</v>
      </c>
      <c r="P36" s="47">
        <v>118576</v>
      </c>
      <c r="Q36" s="47">
        <v>4663</v>
      </c>
      <c r="R36" s="47">
        <v>1136</v>
      </c>
      <c r="S36" s="43">
        <v>1190356</v>
      </c>
      <c r="T36" s="43">
        <v>1027693</v>
      </c>
      <c r="U36" s="42">
        <v>162663</v>
      </c>
      <c r="V36" s="332" t="s">
        <v>892</v>
      </c>
      <c r="W36" s="298"/>
      <c r="X36" s="502" t="s">
        <v>199</v>
      </c>
    </row>
    <row r="37" spans="1:24" s="202" customFormat="1" ht="21" customHeight="1" x14ac:dyDescent="0.15">
      <c r="A37" s="298"/>
      <c r="B37" s="318" t="s">
        <v>209</v>
      </c>
      <c r="C37" s="318" t="s">
        <v>209</v>
      </c>
      <c r="D37" s="318" t="s">
        <v>542</v>
      </c>
      <c r="E37" s="331"/>
      <c r="F37" s="47">
        <v>11348795</v>
      </c>
      <c r="G37" s="47">
        <v>3182132</v>
      </c>
      <c r="H37" s="47">
        <v>2431822</v>
      </c>
      <c r="I37" s="47">
        <v>332971</v>
      </c>
      <c r="J37" s="47">
        <v>1726314</v>
      </c>
      <c r="K37" s="47">
        <v>2420289</v>
      </c>
      <c r="L37" s="47">
        <v>1255267</v>
      </c>
      <c r="M37" s="47">
        <v>916443</v>
      </c>
      <c r="N37" s="47">
        <v>338824</v>
      </c>
      <c r="O37" s="47">
        <v>150808</v>
      </c>
      <c r="P37" s="47">
        <v>114655</v>
      </c>
      <c r="Q37" s="47">
        <v>4315</v>
      </c>
      <c r="R37" s="47">
        <v>3214</v>
      </c>
      <c r="S37" s="43">
        <v>1051565</v>
      </c>
      <c r="T37" s="43">
        <v>961800</v>
      </c>
      <c r="U37" s="42">
        <v>89765</v>
      </c>
      <c r="V37" s="333" t="s">
        <v>365</v>
      </c>
      <c r="W37" s="298"/>
      <c r="X37" s="502"/>
    </row>
    <row r="38" spans="1:24" s="202" customFormat="1" ht="21" customHeight="1" x14ac:dyDescent="0.15">
      <c r="A38" s="298"/>
      <c r="B38" s="335" t="s">
        <v>209</v>
      </c>
      <c r="C38" s="335" t="s">
        <v>209</v>
      </c>
      <c r="D38" s="336" t="s">
        <v>551</v>
      </c>
      <c r="E38" s="337"/>
      <c r="F38" s="170">
        <v>11273599</v>
      </c>
      <c r="G38" s="169">
        <v>3601042</v>
      </c>
      <c r="H38" s="169">
        <v>2210971</v>
      </c>
      <c r="I38" s="169">
        <v>341432</v>
      </c>
      <c r="J38" s="169">
        <v>1235961</v>
      </c>
      <c r="K38" s="169">
        <v>2649247</v>
      </c>
      <c r="L38" s="169">
        <v>1234946</v>
      </c>
      <c r="M38" s="169">
        <v>885897</v>
      </c>
      <c r="N38" s="169">
        <v>349049</v>
      </c>
      <c r="O38" s="169">
        <v>180997</v>
      </c>
      <c r="P38" s="169">
        <v>153673</v>
      </c>
      <c r="Q38" s="169">
        <v>5178</v>
      </c>
      <c r="R38" s="169">
        <v>1402</v>
      </c>
      <c r="S38" s="168">
        <v>1159886</v>
      </c>
      <c r="T38" s="168">
        <v>1016332</v>
      </c>
      <c r="U38" s="167">
        <v>143554</v>
      </c>
      <c r="V38" s="340" t="s">
        <v>366</v>
      </c>
      <c r="W38" s="298"/>
      <c r="X38" s="502" t="s">
        <v>199</v>
      </c>
    </row>
    <row r="39" spans="1:24" s="504" customFormat="1" ht="0.75" customHeight="1" x14ac:dyDescent="0.15">
      <c r="A39" s="201"/>
      <c r="C39" s="318"/>
      <c r="D39" s="318"/>
      <c r="E39" s="318"/>
      <c r="F39" s="436"/>
      <c r="G39" s="436"/>
      <c r="H39" s="436"/>
      <c r="I39" s="25"/>
      <c r="J39" s="25"/>
      <c r="K39" s="25"/>
      <c r="L39" s="25"/>
      <c r="M39" s="25"/>
      <c r="N39" s="25"/>
      <c r="P39" s="25"/>
      <c r="Q39" s="25"/>
      <c r="R39" s="25"/>
      <c r="S39" s="25"/>
      <c r="T39" s="25"/>
      <c r="U39" s="25"/>
      <c r="V39" s="380"/>
      <c r="W39" s="201"/>
    </row>
    <row r="40" spans="1:24" s="319" customFormat="1" ht="12" customHeight="1" x14ac:dyDescent="0.15">
      <c r="A40" s="202"/>
      <c r="B40" s="25" t="s">
        <v>766</v>
      </c>
      <c r="C40" s="202"/>
      <c r="D40" s="202"/>
      <c r="E40" s="202"/>
      <c r="F40" s="202"/>
      <c r="G40" s="202"/>
      <c r="H40" s="428"/>
      <c r="I40" s="202"/>
      <c r="J40" s="202"/>
      <c r="K40" s="202"/>
      <c r="L40" s="202"/>
      <c r="M40" s="202"/>
      <c r="N40" s="202"/>
      <c r="O40" s="411" t="s">
        <v>908</v>
      </c>
      <c r="P40" s="202"/>
      <c r="Q40" s="202"/>
      <c r="R40" s="202"/>
      <c r="S40" s="202"/>
      <c r="T40" s="202"/>
      <c r="U40" s="202"/>
      <c r="V40" s="380"/>
      <c r="W40" s="202"/>
    </row>
    <row r="41" spans="1:24" x14ac:dyDescent="0.15">
      <c r="B41" s="25" t="s">
        <v>649</v>
      </c>
      <c r="O41" s="411" t="s">
        <v>765</v>
      </c>
    </row>
    <row r="42" spans="1:24" x14ac:dyDescent="0.15">
      <c r="B42" s="25" t="s">
        <v>764</v>
      </c>
    </row>
  </sheetData>
  <mergeCells count="3">
    <mergeCell ref="V4:V7"/>
    <mergeCell ref="B5:E5"/>
    <mergeCell ref="F4:F5"/>
  </mergeCells>
  <phoneticPr fontId="34"/>
  <pageMargins left="0.59055118110236227" right="0.59055118110236227" top="0.59055118110236227" bottom="0.59055118110236227" header="0.59055118110236227" footer="0.15748031496062992"/>
  <pageSetup paperSize="9" scale="91" orientation="portrait" r:id="rId1"/>
  <headerFooter alignWithMargins="0"/>
  <colBreaks count="1" manualBreakCount="1">
    <brk id="14" max="41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W68"/>
  <sheetViews>
    <sheetView view="pageBreakPreview" zoomScaleNormal="75" zoomScaleSheetLayoutView="100" workbookViewId="0"/>
  </sheetViews>
  <sheetFormatPr defaultColWidth="8.125" defaultRowHeight="13.5" x14ac:dyDescent="0.15"/>
  <cols>
    <col min="1" max="1" width="2.375" style="46" customWidth="1"/>
    <col min="2" max="2" width="3" style="46" customWidth="1"/>
    <col min="3" max="3" width="2.875" style="46" customWidth="1"/>
    <col min="4" max="4" width="5.5" style="46" customWidth="1"/>
    <col min="5" max="5" width="0.75" style="46" customWidth="1"/>
    <col min="6" max="6" width="8.25" style="46" customWidth="1"/>
    <col min="7" max="10" width="7.25" style="46" customWidth="1"/>
    <col min="11" max="14" width="7.5" style="46" customWidth="1"/>
    <col min="15" max="22" width="8.625" style="46" customWidth="1"/>
    <col min="23" max="23" width="2.375" style="46" customWidth="1"/>
    <col min="24" max="16384" width="8.125" style="46"/>
  </cols>
  <sheetData>
    <row r="1" spans="1:23" ht="13.5" customHeight="1" x14ac:dyDescent="0.15">
      <c r="I1" s="505"/>
    </row>
    <row r="2" spans="1:23" ht="13.5" customHeight="1" x14ac:dyDescent="0.2">
      <c r="A2" s="506"/>
      <c r="B2" s="506" t="s">
        <v>710</v>
      </c>
      <c r="C2" s="20"/>
      <c r="D2" s="20"/>
      <c r="E2" s="20"/>
      <c r="F2" s="20"/>
      <c r="G2" s="482"/>
      <c r="J2" s="482"/>
      <c r="K2" s="507"/>
      <c r="L2" s="507"/>
      <c r="P2" s="482"/>
      <c r="S2" s="508"/>
      <c r="V2" s="367"/>
    </row>
    <row r="3" spans="1:23" s="289" customFormat="1" ht="12" customHeight="1" x14ac:dyDescent="0.15">
      <c r="A3" s="262"/>
      <c r="B3" s="509" t="s">
        <v>496</v>
      </c>
      <c r="C3" s="510"/>
      <c r="D3" s="510"/>
      <c r="E3" s="510"/>
      <c r="F3" s="296"/>
      <c r="G3" s="369"/>
      <c r="H3" s="369"/>
      <c r="I3" s="369"/>
      <c r="J3" s="369"/>
      <c r="K3" s="511" t="s">
        <v>199</v>
      </c>
      <c r="L3" s="369"/>
      <c r="M3" s="369" t="s">
        <v>199</v>
      </c>
      <c r="N3" s="369"/>
      <c r="O3" s="369"/>
      <c r="P3" s="369"/>
      <c r="Q3" s="369"/>
      <c r="R3" s="369"/>
      <c r="S3" s="308"/>
      <c r="T3" s="369"/>
      <c r="U3" s="297" t="s">
        <v>894</v>
      </c>
      <c r="V3" s="369"/>
    </row>
    <row r="4" spans="1:23" s="25" customFormat="1" ht="11.25" customHeight="1" x14ac:dyDescent="0.15">
      <c r="A4" s="494"/>
      <c r="B4" s="201"/>
      <c r="C4" s="201"/>
      <c r="D4" s="201"/>
      <c r="E4" s="300"/>
      <c r="F4" s="919" t="s">
        <v>895</v>
      </c>
      <c r="G4" s="374"/>
      <c r="H4" s="374"/>
      <c r="I4" s="374"/>
      <c r="J4" s="374"/>
      <c r="K4" s="374"/>
      <c r="L4" s="374"/>
      <c r="M4" s="374"/>
      <c r="N4" s="375"/>
      <c r="O4" s="376"/>
      <c r="P4" s="377"/>
      <c r="Q4" s="377"/>
      <c r="R4" s="377"/>
      <c r="S4" s="377"/>
      <c r="T4" s="378"/>
      <c r="U4" s="379"/>
      <c r="V4" s="916" t="s">
        <v>452</v>
      </c>
    </row>
    <row r="5" spans="1:23" s="25" customFormat="1" ht="11.25" customHeight="1" x14ac:dyDescent="0.15">
      <c r="A5" s="201"/>
      <c r="B5" s="906" t="s">
        <v>453</v>
      </c>
      <c r="C5" s="906"/>
      <c r="D5" s="906"/>
      <c r="E5" s="907"/>
      <c r="F5" s="920"/>
      <c r="G5" s="383" t="s">
        <v>408</v>
      </c>
      <c r="H5" s="383" t="s">
        <v>409</v>
      </c>
      <c r="I5" s="383" t="s">
        <v>410</v>
      </c>
      <c r="J5" s="383" t="s">
        <v>411</v>
      </c>
      <c r="K5" s="383" t="s">
        <v>412</v>
      </c>
      <c r="L5" s="383" t="s">
        <v>413</v>
      </c>
      <c r="M5" s="384"/>
      <c r="N5" s="385"/>
      <c r="O5" s="386" t="s">
        <v>414</v>
      </c>
      <c r="P5" s="383" t="s">
        <v>415</v>
      </c>
      <c r="Q5" s="383" t="s">
        <v>416</v>
      </c>
      <c r="R5" s="383" t="s">
        <v>417</v>
      </c>
      <c r="S5" s="387" t="s">
        <v>455</v>
      </c>
      <c r="T5" s="388"/>
      <c r="U5" s="389"/>
      <c r="V5" s="917"/>
    </row>
    <row r="6" spans="1:23" s="25" customFormat="1" ht="11.25" customHeight="1" x14ac:dyDescent="0.15">
      <c r="A6" s="201"/>
      <c r="B6" s="201"/>
      <c r="C6" s="201"/>
      <c r="D6" s="201"/>
      <c r="E6" s="300"/>
      <c r="F6" s="920"/>
      <c r="G6" s="383" t="s">
        <v>199</v>
      </c>
      <c r="H6" s="383" t="s">
        <v>199</v>
      </c>
      <c r="I6" s="383" t="s">
        <v>200</v>
      </c>
      <c r="J6" s="383"/>
      <c r="K6" s="383"/>
      <c r="L6" s="383" t="s">
        <v>199</v>
      </c>
      <c r="M6" s="383" t="s">
        <v>198</v>
      </c>
      <c r="N6" s="391" t="s">
        <v>197</v>
      </c>
      <c r="O6" s="386"/>
      <c r="P6" s="383"/>
      <c r="Q6" s="383"/>
      <c r="R6" s="383"/>
      <c r="S6" s="383"/>
      <c r="T6" s="383" t="s">
        <v>419</v>
      </c>
      <c r="U6" s="386" t="s">
        <v>420</v>
      </c>
      <c r="V6" s="917"/>
    </row>
    <row r="7" spans="1:23" s="25" customFormat="1" ht="33.75" customHeight="1" x14ac:dyDescent="0.15">
      <c r="A7" s="494"/>
      <c r="B7" s="306"/>
      <c r="C7" s="306"/>
      <c r="D7" s="306"/>
      <c r="E7" s="216"/>
      <c r="F7" s="394" t="s">
        <v>637</v>
      </c>
      <c r="G7" s="394" t="s">
        <v>196</v>
      </c>
      <c r="H7" s="394" t="s">
        <v>427</v>
      </c>
      <c r="I7" s="394" t="s">
        <v>428</v>
      </c>
      <c r="J7" s="394" t="s">
        <v>195</v>
      </c>
      <c r="K7" s="394" t="s">
        <v>421</v>
      </c>
      <c r="L7" s="394" t="s">
        <v>638</v>
      </c>
      <c r="M7" s="394" t="s">
        <v>429</v>
      </c>
      <c r="N7" s="393" t="s">
        <v>430</v>
      </c>
      <c r="O7" s="395" t="s">
        <v>203</v>
      </c>
      <c r="P7" s="395" t="s">
        <v>194</v>
      </c>
      <c r="Q7" s="395" t="s">
        <v>193</v>
      </c>
      <c r="R7" s="396" t="s">
        <v>192</v>
      </c>
      <c r="S7" s="354" t="s">
        <v>431</v>
      </c>
      <c r="T7" s="210"/>
      <c r="U7" s="210"/>
      <c r="V7" s="918"/>
      <c r="W7" s="25" t="s">
        <v>497</v>
      </c>
    </row>
    <row r="8" spans="1:23" s="504" customFormat="1" ht="14.25" customHeight="1" x14ac:dyDescent="0.15">
      <c r="A8" s="201"/>
      <c r="B8" s="512"/>
      <c r="C8" s="512"/>
      <c r="D8" s="513"/>
      <c r="E8" s="514"/>
      <c r="F8" s="515">
        <v>901449</v>
      </c>
      <c r="G8" s="516"/>
      <c r="H8" s="517"/>
      <c r="I8" s="516">
        <v>890924</v>
      </c>
      <c r="J8" s="517"/>
      <c r="K8" s="517">
        <v>9800</v>
      </c>
      <c r="L8" s="516">
        <v>725</v>
      </c>
      <c r="M8" s="516">
        <v>725</v>
      </c>
      <c r="N8" s="516"/>
      <c r="O8" s="516">
        <v>19738</v>
      </c>
      <c r="P8" s="518"/>
      <c r="Q8" s="518"/>
      <c r="R8" s="519"/>
      <c r="S8" s="57"/>
      <c r="T8" s="57"/>
      <c r="U8" s="172"/>
      <c r="V8" s="520"/>
      <c r="W8" s="298"/>
    </row>
    <row r="9" spans="1:23" s="527" customFormat="1" ht="10.5" customHeight="1" x14ac:dyDescent="0.15">
      <c r="A9" s="521"/>
      <c r="B9" s="522" t="s">
        <v>633</v>
      </c>
      <c r="C9" s="522" t="s">
        <v>904</v>
      </c>
      <c r="D9" s="521"/>
      <c r="E9" s="523"/>
      <c r="F9" s="524">
        <v>39136664</v>
      </c>
      <c r="G9" s="507">
        <v>2926721</v>
      </c>
      <c r="H9" s="507">
        <v>30646454</v>
      </c>
      <c r="I9" s="507">
        <v>167858</v>
      </c>
      <c r="J9" s="507">
        <v>2232720</v>
      </c>
      <c r="K9" s="507">
        <v>1980952</v>
      </c>
      <c r="L9" s="525">
        <v>1181959</v>
      </c>
      <c r="M9" s="507">
        <v>153230</v>
      </c>
      <c r="N9" s="507">
        <v>1028729</v>
      </c>
      <c r="O9" s="507">
        <v>270105</v>
      </c>
      <c r="P9" s="507">
        <v>19051</v>
      </c>
      <c r="Q9" s="507">
        <v>1804</v>
      </c>
      <c r="R9" s="507">
        <v>12043</v>
      </c>
      <c r="S9" s="54">
        <v>10382862</v>
      </c>
      <c r="T9" s="54">
        <v>8878848</v>
      </c>
      <c r="U9" s="53">
        <v>1504014</v>
      </c>
      <c r="V9" s="526" t="s">
        <v>744</v>
      </c>
      <c r="W9" s="521"/>
    </row>
    <row r="10" spans="1:23" s="504" customFormat="1" ht="14.25" customHeight="1" x14ac:dyDescent="0.15">
      <c r="A10" s="298"/>
      <c r="B10" s="528"/>
      <c r="C10" s="529"/>
      <c r="D10" s="22"/>
      <c r="E10" s="530"/>
      <c r="F10" s="515">
        <v>631559</v>
      </c>
      <c r="G10" s="516"/>
      <c r="H10" s="516"/>
      <c r="I10" s="516">
        <v>630259</v>
      </c>
      <c r="J10" s="516"/>
      <c r="K10" s="516">
        <v>1300</v>
      </c>
      <c r="L10" s="516"/>
      <c r="M10" s="516"/>
      <c r="N10" s="516"/>
      <c r="O10" s="516">
        <v>17702</v>
      </c>
      <c r="P10" s="518"/>
      <c r="Q10" s="518"/>
      <c r="R10" s="518"/>
      <c r="S10" s="531"/>
      <c r="T10" s="531"/>
      <c r="U10" s="532"/>
      <c r="V10" s="533"/>
      <c r="W10" s="298"/>
    </row>
    <row r="11" spans="1:23" s="527" customFormat="1" ht="10.5" customHeight="1" x14ac:dyDescent="0.15">
      <c r="A11" s="521"/>
      <c r="B11" s="522" t="s">
        <v>209</v>
      </c>
      <c r="C11" s="522" t="s">
        <v>650</v>
      </c>
      <c r="D11" s="521"/>
      <c r="E11" s="523"/>
      <c r="F11" s="47">
        <v>32841517</v>
      </c>
      <c r="G11" s="507">
        <v>2339243</v>
      </c>
      <c r="H11" s="507">
        <v>25844993</v>
      </c>
      <c r="I11" s="507">
        <v>71898</v>
      </c>
      <c r="J11" s="507">
        <v>1857368</v>
      </c>
      <c r="K11" s="507">
        <v>636740</v>
      </c>
      <c r="L11" s="47">
        <v>2091275</v>
      </c>
      <c r="M11" s="507">
        <v>12370</v>
      </c>
      <c r="N11" s="47">
        <v>2078905</v>
      </c>
      <c r="O11" s="507">
        <v>267620</v>
      </c>
      <c r="P11" s="507">
        <v>16036</v>
      </c>
      <c r="Q11" s="507">
        <v>2057</v>
      </c>
      <c r="R11" s="507">
        <v>14830</v>
      </c>
      <c r="S11" s="54">
        <v>10769227</v>
      </c>
      <c r="T11" s="54">
        <v>8994285</v>
      </c>
      <c r="U11" s="53">
        <v>1774942</v>
      </c>
      <c r="V11" s="526" t="s">
        <v>745</v>
      </c>
      <c r="W11" s="521"/>
    </row>
    <row r="12" spans="1:23" s="504" customFormat="1" ht="14.25" customHeight="1" x14ac:dyDescent="0.15">
      <c r="A12" s="298"/>
      <c r="B12" s="528"/>
      <c r="C12" s="528"/>
      <c r="D12" s="22"/>
      <c r="E12" s="530"/>
      <c r="F12" s="515">
        <v>1787347</v>
      </c>
      <c r="G12" s="516"/>
      <c r="H12" s="516"/>
      <c r="I12" s="516">
        <v>1664561</v>
      </c>
      <c r="J12" s="516">
        <v>77923</v>
      </c>
      <c r="K12" s="516"/>
      <c r="L12" s="516">
        <v>44863</v>
      </c>
      <c r="M12" s="516"/>
      <c r="N12" s="516">
        <v>44863</v>
      </c>
      <c r="O12" s="516">
        <v>17410</v>
      </c>
      <c r="P12" s="518"/>
      <c r="Q12" s="518"/>
      <c r="R12" s="518"/>
      <c r="S12" s="531"/>
      <c r="T12" s="531"/>
      <c r="U12" s="532"/>
      <c r="V12" s="533"/>
      <c r="W12" s="298"/>
    </row>
    <row r="13" spans="1:23" s="527" customFormat="1" ht="10.5" customHeight="1" x14ac:dyDescent="0.15">
      <c r="A13" s="521"/>
      <c r="B13" s="522" t="s">
        <v>209</v>
      </c>
      <c r="C13" s="522" t="s">
        <v>700</v>
      </c>
      <c r="D13" s="521"/>
      <c r="E13" s="523"/>
      <c r="F13" s="47">
        <v>32531948</v>
      </c>
      <c r="G13" s="507">
        <v>3201446</v>
      </c>
      <c r="H13" s="507">
        <v>25030157</v>
      </c>
      <c r="I13" s="507">
        <v>76311</v>
      </c>
      <c r="J13" s="507">
        <v>2032129</v>
      </c>
      <c r="K13" s="507">
        <v>1205535</v>
      </c>
      <c r="L13" s="47">
        <v>986370</v>
      </c>
      <c r="M13" s="507">
        <v>12114</v>
      </c>
      <c r="N13" s="47">
        <v>974256</v>
      </c>
      <c r="O13" s="507">
        <v>239176</v>
      </c>
      <c r="P13" s="507">
        <v>15538</v>
      </c>
      <c r="Q13" s="507">
        <v>1902</v>
      </c>
      <c r="R13" s="507">
        <v>18789</v>
      </c>
      <c r="S13" s="63">
        <v>10553947</v>
      </c>
      <c r="T13" s="54">
        <v>8684766</v>
      </c>
      <c r="U13" s="137">
        <v>1869181</v>
      </c>
      <c r="V13" s="526" t="s">
        <v>704</v>
      </c>
      <c r="W13" s="521"/>
    </row>
    <row r="14" spans="1:23" s="504" customFormat="1" ht="14.25" customHeight="1" x14ac:dyDescent="0.15">
      <c r="A14" s="298"/>
      <c r="B14" s="528"/>
      <c r="C14" s="534"/>
      <c r="D14" s="22"/>
      <c r="E14" s="530"/>
      <c r="F14" s="515">
        <v>1876840</v>
      </c>
      <c r="G14" s="516"/>
      <c r="H14" s="516"/>
      <c r="I14" s="516">
        <v>1563774</v>
      </c>
      <c r="J14" s="516">
        <v>201688</v>
      </c>
      <c r="K14" s="516"/>
      <c r="L14" s="516">
        <v>111378</v>
      </c>
      <c r="M14" s="516"/>
      <c r="N14" s="516">
        <v>111378</v>
      </c>
      <c r="O14" s="535">
        <v>21435</v>
      </c>
      <c r="P14" s="518"/>
      <c r="Q14" s="518"/>
      <c r="R14" s="518"/>
      <c r="S14" s="531"/>
      <c r="T14" s="531"/>
      <c r="U14" s="532"/>
      <c r="V14" s="533"/>
      <c r="W14" s="298"/>
    </row>
    <row r="15" spans="1:23" s="527" customFormat="1" ht="10.5" customHeight="1" x14ac:dyDescent="0.15">
      <c r="A15" s="521"/>
      <c r="B15" s="522" t="s">
        <v>209</v>
      </c>
      <c r="C15" s="522" t="s">
        <v>767</v>
      </c>
      <c r="D15" s="521"/>
      <c r="E15" s="523"/>
      <c r="F15" s="524">
        <v>33128837</v>
      </c>
      <c r="G15" s="507">
        <v>4774005</v>
      </c>
      <c r="H15" s="507">
        <v>23362676</v>
      </c>
      <c r="I15" s="507">
        <v>124198</v>
      </c>
      <c r="J15" s="507">
        <v>2744425</v>
      </c>
      <c r="K15" s="507">
        <v>1906524</v>
      </c>
      <c r="L15" s="525">
        <v>217009</v>
      </c>
      <c r="M15" s="507">
        <v>53929</v>
      </c>
      <c r="N15" s="507">
        <v>163080</v>
      </c>
      <c r="O15" s="507">
        <v>221819</v>
      </c>
      <c r="P15" s="507">
        <v>20710</v>
      </c>
      <c r="Q15" s="507">
        <v>1801</v>
      </c>
      <c r="R15" s="507">
        <v>19692</v>
      </c>
      <c r="S15" s="63">
        <v>10395161</v>
      </c>
      <c r="T15" s="54">
        <v>8533388</v>
      </c>
      <c r="U15" s="137">
        <v>1861773</v>
      </c>
      <c r="V15" s="526" t="s">
        <v>746</v>
      </c>
      <c r="W15" s="521"/>
    </row>
    <row r="16" spans="1:23" s="504" customFormat="1" ht="14.25" customHeight="1" x14ac:dyDescent="0.15">
      <c r="A16" s="298"/>
      <c r="B16" s="528"/>
      <c r="C16" s="534"/>
      <c r="D16" s="22"/>
      <c r="E16" s="530"/>
      <c r="F16" s="515">
        <v>1764606</v>
      </c>
      <c r="G16" s="516"/>
      <c r="H16" s="516"/>
      <c r="I16" s="516">
        <v>1516656</v>
      </c>
      <c r="J16" s="516">
        <v>226002</v>
      </c>
      <c r="K16" s="516"/>
      <c r="L16" s="516">
        <v>21948</v>
      </c>
      <c r="M16" s="516"/>
      <c r="N16" s="516">
        <v>21948</v>
      </c>
      <c r="O16" s="516">
        <v>21425</v>
      </c>
      <c r="P16" s="518"/>
      <c r="Q16" s="518"/>
      <c r="R16" s="518"/>
      <c r="S16" s="531"/>
      <c r="T16" s="531"/>
      <c r="U16" s="532"/>
      <c r="V16" s="533"/>
      <c r="W16" s="298"/>
    </row>
    <row r="17" spans="1:23" s="527" customFormat="1" ht="10.5" customHeight="1" x14ac:dyDescent="0.15">
      <c r="A17" s="521"/>
      <c r="B17" s="522" t="s">
        <v>209</v>
      </c>
      <c r="C17" s="522" t="s">
        <v>909</v>
      </c>
      <c r="D17" s="521"/>
      <c r="E17" s="523"/>
      <c r="F17" s="524">
        <v>32274299</v>
      </c>
      <c r="G17" s="507">
        <v>4244268</v>
      </c>
      <c r="H17" s="507">
        <v>23336907</v>
      </c>
      <c r="I17" s="507">
        <v>284229</v>
      </c>
      <c r="J17" s="507">
        <v>2304682</v>
      </c>
      <c r="K17" s="507">
        <v>1659213</v>
      </c>
      <c r="L17" s="525">
        <v>445000</v>
      </c>
      <c r="M17" s="507">
        <v>67126</v>
      </c>
      <c r="N17" s="507">
        <v>377874</v>
      </c>
      <c r="O17" s="507">
        <v>193733</v>
      </c>
      <c r="P17" s="507">
        <v>43491</v>
      </c>
      <c r="Q17" s="507">
        <v>4432</v>
      </c>
      <c r="R17" s="507">
        <v>16172</v>
      </c>
      <c r="S17" s="54">
        <v>10158242</v>
      </c>
      <c r="T17" s="54">
        <v>8612674</v>
      </c>
      <c r="U17" s="53">
        <v>1545568</v>
      </c>
      <c r="V17" s="526" t="s">
        <v>884</v>
      </c>
      <c r="W17" s="521"/>
    </row>
    <row r="18" spans="1:23" s="504" customFormat="1" ht="6.75" customHeight="1" x14ac:dyDescent="0.15">
      <c r="A18" s="298"/>
      <c r="B18" s="528"/>
      <c r="C18" s="528"/>
      <c r="D18" s="25"/>
      <c r="E18" s="536"/>
      <c r="F18" s="59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31"/>
      <c r="T18" s="531"/>
      <c r="U18" s="532"/>
      <c r="V18" s="58"/>
      <c r="W18" s="298"/>
    </row>
    <row r="19" spans="1:23" s="25" customFormat="1" ht="14.25" customHeight="1" x14ac:dyDescent="0.15">
      <c r="A19" s="298"/>
      <c r="B19" s="528"/>
      <c r="C19" s="528"/>
      <c r="E19" s="536"/>
      <c r="F19" s="515">
        <v>1934931</v>
      </c>
      <c r="G19" s="516"/>
      <c r="H19" s="516"/>
      <c r="I19" s="516">
        <v>1580290</v>
      </c>
      <c r="J19" s="516">
        <v>243263</v>
      </c>
      <c r="K19" s="516"/>
      <c r="L19" s="516">
        <v>111378</v>
      </c>
      <c r="M19" s="516"/>
      <c r="N19" s="516">
        <v>111378</v>
      </c>
      <c r="O19" s="516">
        <v>20642</v>
      </c>
      <c r="P19" s="518"/>
      <c r="Q19" s="531"/>
      <c r="R19" s="531"/>
      <c r="S19" s="57"/>
      <c r="T19" s="57"/>
      <c r="U19" s="56"/>
      <c r="V19" s="537"/>
      <c r="W19" s="298"/>
    </row>
    <row r="20" spans="1:23" s="541" customFormat="1" ht="10.5" customHeight="1" x14ac:dyDescent="0.15">
      <c r="A20" s="521"/>
      <c r="B20" s="522" t="s">
        <v>633</v>
      </c>
      <c r="C20" s="522" t="s">
        <v>905</v>
      </c>
      <c r="D20" s="538"/>
      <c r="E20" s="539"/>
      <c r="F20" s="62">
        <v>33820231</v>
      </c>
      <c r="G20" s="61">
        <v>4861497</v>
      </c>
      <c r="H20" s="61">
        <v>23085944</v>
      </c>
      <c r="I20" s="507">
        <v>259803</v>
      </c>
      <c r="J20" s="61">
        <v>3379779</v>
      </c>
      <c r="K20" s="61">
        <v>2099666</v>
      </c>
      <c r="L20" s="525">
        <v>133542</v>
      </c>
      <c r="M20" s="61">
        <v>70986</v>
      </c>
      <c r="N20" s="61">
        <v>62556</v>
      </c>
      <c r="O20" s="61">
        <v>213276</v>
      </c>
      <c r="P20" s="61">
        <v>29358</v>
      </c>
      <c r="Q20" s="61">
        <v>1907</v>
      </c>
      <c r="R20" s="61">
        <v>21195</v>
      </c>
      <c r="S20" s="54">
        <v>10377913</v>
      </c>
      <c r="T20" s="54">
        <v>8583555</v>
      </c>
      <c r="U20" s="53">
        <v>1794358</v>
      </c>
      <c r="V20" s="540" t="s">
        <v>747</v>
      </c>
      <c r="W20" s="521"/>
    </row>
    <row r="21" spans="1:23" s="25" customFormat="1" ht="14.25" customHeight="1" x14ac:dyDescent="0.15">
      <c r="A21" s="298"/>
      <c r="B21" s="528"/>
      <c r="C21" s="529"/>
      <c r="D21" s="542"/>
      <c r="E21" s="543"/>
      <c r="F21" s="515">
        <v>1953782</v>
      </c>
      <c r="G21" s="516"/>
      <c r="H21" s="516"/>
      <c r="I21" s="516">
        <v>1819010</v>
      </c>
      <c r="J21" s="516">
        <v>98235</v>
      </c>
      <c r="K21" s="516"/>
      <c r="L21" s="516">
        <v>36537</v>
      </c>
      <c r="M21" s="516"/>
      <c r="N21" s="516">
        <v>36537</v>
      </c>
      <c r="O21" s="516">
        <v>21985</v>
      </c>
      <c r="P21" s="518"/>
      <c r="Q21" s="531"/>
      <c r="R21" s="531"/>
      <c r="S21" s="57"/>
      <c r="T21" s="57"/>
      <c r="U21" s="56"/>
      <c r="V21" s="537"/>
      <c r="W21" s="298"/>
    </row>
    <row r="22" spans="1:23" s="541" customFormat="1" ht="10.5" customHeight="1" x14ac:dyDescent="0.15">
      <c r="A22" s="521"/>
      <c r="B22" s="522" t="s">
        <v>209</v>
      </c>
      <c r="C22" s="522" t="s">
        <v>909</v>
      </c>
      <c r="D22" s="538"/>
      <c r="E22" s="539"/>
      <c r="F22" s="62">
        <v>29733226</v>
      </c>
      <c r="G22" s="61">
        <v>4180485</v>
      </c>
      <c r="H22" s="61">
        <v>21535065</v>
      </c>
      <c r="I22" s="507">
        <v>209702</v>
      </c>
      <c r="J22" s="61">
        <v>1729144</v>
      </c>
      <c r="K22" s="61">
        <v>1542415</v>
      </c>
      <c r="L22" s="525">
        <v>536415</v>
      </c>
      <c r="M22" s="61">
        <v>68179</v>
      </c>
      <c r="N22" s="61">
        <v>468236</v>
      </c>
      <c r="O22" s="61">
        <v>195897</v>
      </c>
      <c r="P22" s="61">
        <v>37264</v>
      </c>
      <c r="Q22" s="61">
        <v>5844</v>
      </c>
      <c r="R22" s="61">
        <v>17106</v>
      </c>
      <c r="S22" s="54">
        <v>10162638</v>
      </c>
      <c r="T22" s="54">
        <v>8587949</v>
      </c>
      <c r="U22" s="53">
        <v>1574689</v>
      </c>
      <c r="V22" s="540" t="s">
        <v>886</v>
      </c>
      <c r="W22" s="521"/>
    </row>
    <row r="23" spans="1:23" s="25" customFormat="1" ht="6.75" customHeight="1" x14ac:dyDescent="0.15">
      <c r="A23" s="298"/>
      <c r="B23" s="528"/>
      <c r="C23" s="528"/>
      <c r="D23" s="542"/>
      <c r="E23" s="536"/>
      <c r="F23" s="544"/>
      <c r="G23" s="531"/>
      <c r="H23" s="531"/>
      <c r="I23" s="531"/>
      <c r="J23" s="531"/>
      <c r="K23" s="531"/>
      <c r="L23" s="531"/>
      <c r="M23" s="531"/>
      <c r="N23" s="531"/>
      <c r="O23" s="531"/>
      <c r="P23" s="531"/>
      <c r="Q23" s="531"/>
      <c r="R23" s="531"/>
      <c r="S23" s="57"/>
      <c r="T23" s="57"/>
      <c r="U23" s="56"/>
      <c r="V23" s="545"/>
      <c r="W23" s="298"/>
    </row>
    <row r="24" spans="1:23" s="25" customFormat="1" ht="14.25" customHeight="1" x14ac:dyDescent="0.15">
      <c r="A24" s="298"/>
      <c r="B24" s="528"/>
      <c r="C24" s="528"/>
      <c r="E24" s="536"/>
      <c r="F24" s="515">
        <v>598312</v>
      </c>
      <c r="G24" s="516"/>
      <c r="H24" s="516"/>
      <c r="I24" s="516">
        <v>456632</v>
      </c>
      <c r="J24" s="516">
        <v>141680</v>
      </c>
      <c r="K24" s="516"/>
      <c r="L24" s="516"/>
      <c r="M24" s="516"/>
      <c r="N24" s="516"/>
      <c r="O24" s="516">
        <v>4955</v>
      </c>
      <c r="P24" s="516"/>
      <c r="Q24" s="516"/>
      <c r="R24" s="516"/>
      <c r="S24" s="516"/>
      <c r="T24" s="516"/>
      <c r="U24" s="546"/>
      <c r="V24" s="545"/>
      <c r="W24" s="298"/>
    </row>
    <row r="25" spans="1:23" s="541" customFormat="1" ht="10.5" customHeight="1" x14ac:dyDescent="0.15">
      <c r="A25" s="521"/>
      <c r="B25" s="522" t="s">
        <v>633</v>
      </c>
      <c r="C25" s="522" t="s">
        <v>906</v>
      </c>
      <c r="D25" s="547" t="s">
        <v>888</v>
      </c>
      <c r="E25" s="539"/>
      <c r="F25" s="524">
        <v>8494612</v>
      </c>
      <c r="G25" s="507">
        <v>764189</v>
      </c>
      <c r="H25" s="507">
        <v>5824119</v>
      </c>
      <c r="I25" s="507">
        <v>147440</v>
      </c>
      <c r="J25" s="507">
        <v>1401101</v>
      </c>
      <c r="K25" s="507">
        <v>306598</v>
      </c>
      <c r="L25" s="507">
        <v>51165</v>
      </c>
      <c r="M25" s="507">
        <v>17057</v>
      </c>
      <c r="N25" s="507">
        <v>34108</v>
      </c>
      <c r="O25" s="507">
        <v>41526</v>
      </c>
      <c r="P25" s="507">
        <v>10596</v>
      </c>
      <c r="Q25" s="507">
        <v>465</v>
      </c>
      <c r="R25" s="507">
        <v>5986</v>
      </c>
      <c r="S25" s="507">
        <v>3054210</v>
      </c>
      <c r="T25" s="507">
        <v>2651691</v>
      </c>
      <c r="U25" s="548">
        <v>402519</v>
      </c>
      <c r="V25" s="549" t="s">
        <v>751</v>
      </c>
      <c r="W25" s="521"/>
    </row>
    <row r="26" spans="1:23" s="25" customFormat="1" ht="14.25" customHeight="1" x14ac:dyDescent="0.15">
      <c r="A26" s="298"/>
      <c r="B26" s="528"/>
      <c r="C26" s="529"/>
      <c r="D26" s="542"/>
      <c r="E26" s="543"/>
      <c r="F26" s="515">
        <v>485629</v>
      </c>
      <c r="G26" s="516"/>
      <c r="H26" s="516"/>
      <c r="I26" s="516">
        <v>478365</v>
      </c>
      <c r="J26" s="516"/>
      <c r="K26" s="516"/>
      <c r="L26" s="516">
        <v>7264</v>
      </c>
      <c r="M26" s="516"/>
      <c r="N26" s="516">
        <v>7264</v>
      </c>
      <c r="O26" s="516">
        <v>5293</v>
      </c>
      <c r="P26" s="516"/>
      <c r="Q26" s="516"/>
      <c r="R26" s="516"/>
      <c r="S26" s="516"/>
      <c r="T26" s="516"/>
      <c r="U26" s="546"/>
      <c r="V26" s="550"/>
      <c r="W26" s="298"/>
    </row>
    <row r="27" spans="1:23" s="541" customFormat="1" ht="10.5" customHeight="1" x14ac:dyDescent="0.15">
      <c r="A27" s="521"/>
      <c r="B27" s="522" t="s">
        <v>209</v>
      </c>
      <c r="C27" s="522" t="s">
        <v>209</v>
      </c>
      <c r="D27" s="547" t="s">
        <v>556</v>
      </c>
      <c r="E27" s="539"/>
      <c r="F27" s="524">
        <v>7359637</v>
      </c>
      <c r="G27" s="507">
        <v>975329</v>
      </c>
      <c r="H27" s="507">
        <v>5435647</v>
      </c>
      <c r="I27" s="507">
        <v>49006</v>
      </c>
      <c r="J27" s="507">
        <v>232939</v>
      </c>
      <c r="K27" s="507">
        <v>540489</v>
      </c>
      <c r="L27" s="507">
        <v>126227</v>
      </c>
      <c r="M27" s="507">
        <v>18135</v>
      </c>
      <c r="N27" s="507">
        <v>108092</v>
      </c>
      <c r="O27" s="507">
        <v>51664</v>
      </c>
      <c r="P27" s="507">
        <v>6792</v>
      </c>
      <c r="Q27" s="507">
        <v>900</v>
      </c>
      <c r="R27" s="507">
        <v>1944</v>
      </c>
      <c r="S27" s="507">
        <v>2325791</v>
      </c>
      <c r="T27" s="507">
        <v>1979631</v>
      </c>
      <c r="U27" s="548">
        <v>346160</v>
      </c>
      <c r="V27" s="551" t="s">
        <v>748</v>
      </c>
      <c r="W27" s="521"/>
    </row>
    <row r="28" spans="1:23" s="25" customFormat="1" ht="14.25" customHeight="1" x14ac:dyDescent="0.15">
      <c r="A28" s="298"/>
      <c r="B28" s="528"/>
      <c r="C28" s="528"/>
      <c r="D28" s="542"/>
      <c r="E28" s="543"/>
      <c r="F28" s="515">
        <v>213511</v>
      </c>
      <c r="G28" s="516"/>
      <c r="H28" s="516"/>
      <c r="I28" s="516">
        <v>206031</v>
      </c>
      <c r="J28" s="516"/>
      <c r="K28" s="516"/>
      <c r="L28" s="516">
        <v>7480</v>
      </c>
      <c r="M28" s="507"/>
      <c r="N28" s="516">
        <v>7480</v>
      </c>
      <c r="O28" s="516">
        <v>5127</v>
      </c>
      <c r="P28" s="516"/>
      <c r="Q28" s="516"/>
      <c r="R28" s="516"/>
      <c r="S28" s="516"/>
      <c r="T28" s="516"/>
      <c r="U28" s="546"/>
      <c r="V28" s="552"/>
      <c r="W28" s="298"/>
    </row>
    <row r="29" spans="1:23" s="541" customFormat="1" ht="10.5" customHeight="1" x14ac:dyDescent="0.15">
      <c r="A29" s="521"/>
      <c r="B29" s="522" t="s">
        <v>209</v>
      </c>
      <c r="C29" s="522" t="s">
        <v>209</v>
      </c>
      <c r="D29" s="547" t="s">
        <v>557</v>
      </c>
      <c r="E29" s="539"/>
      <c r="F29" s="524">
        <v>8382658</v>
      </c>
      <c r="G29" s="507">
        <v>1682706</v>
      </c>
      <c r="H29" s="507">
        <v>5931017</v>
      </c>
      <c r="I29" s="507">
        <v>5552</v>
      </c>
      <c r="J29" s="507">
        <v>89301</v>
      </c>
      <c r="K29" s="507">
        <v>517545</v>
      </c>
      <c r="L29" s="507">
        <v>156537</v>
      </c>
      <c r="M29" s="507">
        <v>17568</v>
      </c>
      <c r="N29" s="507">
        <v>138969</v>
      </c>
      <c r="O29" s="507">
        <v>40448</v>
      </c>
      <c r="P29" s="507">
        <v>14897</v>
      </c>
      <c r="Q29" s="507">
        <v>1172</v>
      </c>
      <c r="R29" s="507">
        <v>5503</v>
      </c>
      <c r="S29" s="507">
        <v>2276460</v>
      </c>
      <c r="T29" s="507">
        <v>1911755</v>
      </c>
      <c r="U29" s="548">
        <v>364705</v>
      </c>
      <c r="V29" s="553" t="s">
        <v>749</v>
      </c>
      <c r="W29" s="521"/>
    </row>
    <row r="30" spans="1:23" s="25" customFormat="1" ht="14.25" customHeight="1" x14ac:dyDescent="0.15">
      <c r="A30" s="298"/>
      <c r="B30" s="528"/>
      <c r="C30" s="528"/>
      <c r="D30" s="542"/>
      <c r="E30" s="543"/>
      <c r="F30" s="515">
        <v>467154</v>
      </c>
      <c r="G30" s="516"/>
      <c r="H30" s="516"/>
      <c r="I30" s="516">
        <v>375628</v>
      </c>
      <c r="J30" s="516">
        <v>84322</v>
      </c>
      <c r="K30" s="516"/>
      <c r="L30" s="516">
        <v>7204</v>
      </c>
      <c r="M30" s="507"/>
      <c r="N30" s="516">
        <v>7204</v>
      </c>
      <c r="O30" s="516">
        <v>6050</v>
      </c>
      <c r="P30" s="516"/>
      <c r="Q30" s="516"/>
      <c r="R30" s="516"/>
      <c r="S30" s="516"/>
      <c r="T30" s="516"/>
      <c r="U30" s="546"/>
      <c r="V30" s="554"/>
      <c r="W30" s="298"/>
    </row>
    <row r="31" spans="1:23" s="541" customFormat="1" ht="10.5" customHeight="1" x14ac:dyDescent="0.15">
      <c r="A31" s="521"/>
      <c r="B31" s="522" t="s">
        <v>209</v>
      </c>
      <c r="C31" s="522" t="s">
        <v>209</v>
      </c>
      <c r="D31" s="547" t="s">
        <v>488</v>
      </c>
      <c r="E31" s="539"/>
      <c r="F31" s="524">
        <v>8037392</v>
      </c>
      <c r="G31" s="507">
        <v>822044</v>
      </c>
      <c r="H31" s="507">
        <v>6146124</v>
      </c>
      <c r="I31" s="507">
        <v>82231</v>
      </c>
      <c r="J31" s="507">
        <v>581341</v>
      </c>
      <c r="K31" s="507">
        <v>294581</v>
      </c>
      <c r="L31" s="507">
        <v>111071</v>
      </c>
      <c r="M31" s="507">
        <v>14366</v>
      </c>
      <c r="N31" s="507">
        <v>96705</v>
      </c>
      <c r="O31" s="507">
        <v>60095</v>
      </c>
      <c r="P31" s="507">
        <v>11206</v>
      </c>
      <c r="Q31" s="507">
        <v>1895</v>
      </c>
      <c r="R31" s="507">
        <v>2739</v>
      </c>
      <c r="S31" s="507">
        <v>2501781</v>
      </c>
      <c r="T31" s="507">
        <v>2069597</v>
      </c>
      <c r="U31" s="548">
        <v>432184</v>
      </c>
      <c r="V31" s="555" t="s">
        <v>750</v>
      </c>
      <c r="W31" s="521"/>
    </row>
    <row r="32" spans="1:23" s="25" customFormat="1" ht="14.25" customHeight="1" x14ac:dyDescent="0.15">
      <c r="A32" s="298"/>
      <c r="B32" s="528"/>
      <c r="C32" s="528"/>
      <c r="D32" s="542"/>
      <c r="E32" s="543"/>
      <c r="F32" s="515">
        <v>787488</v>
      </c>
      <c r="G32" s="516"/>
      <c r="H32" s="516"/>
      <c r="I32" s="516">
        <v>758986</v>
      </c>
      <c r="J32" s="516">
        <v>13913</v>
      </c>
      <c r="K32" s="516"/>
      <c r="L32" s="516">
        <v>14589</v>
      </c>
      <c r="M32" s="507"/>
      <c r="N32" s="516">
        <v>14589</v>
      </c>
      <c r="O32" s="516">
        <v>5515</v>
      </c>
      <c r="P32" s="516"/>
      <c r="Q32" s="516"/>
      <c r="R32" s="516"/>
      <c r="S32" s="516"/>
      <c r="T32" s="516"/>
      <c r="U32" s="546"/>
      <c r="V32" s="556"/>
      <c r="W32" s="298"/>
    </row>
    <row r="33" spans="1:23" s="541" customFormat="1" ht="10.5" customHeight="1" x14ac:dyDescent="0.15">
      <c r="A33" s="521"/>
      <c r="B33" s="522" t="s">
        <v>633</v>
      </c>
      <c r="C33" s="522" t="s">
        <v>907</v>
      </c>
      <c r="D33" s="547" t="s">
        <v>558</v>
      </c>
      <c r="E33" s="547"/>
      <c r="F33" s="62">
        <v>5953539</v>
      </c>
      <c r="G33" s="61">
        <v>700406</v>
      </c>
      <c r="H33" s="61">
        <v>4022277</v>
      </c>
      <c r="I33" s="61">
        <v>72913</v>
      </c>
      <c r="J33" s="61">
        <v>825563</v>
      </c>
      <c r="K33" s="61">
        <v>189800</v>
      </c>
      <c r="L33" s="61">
        <v>142580</v>
      </c>
      <c r="M33" s="61">
        <v>18110</v>
      </c>
      <c r="N33" s="61">
        <v>124470</v>
      </c>
      <c r="O33" s="61">
        <v>43690</v>
      </c>
      <c r="P33" s="61">
        <v>4369</v>
      </c>
      <c r="Q33" s="61">
        <v>1877</v>
      </c>
      <c r="R33" s="61">
        <v>6920</v>
      </c>
      <c r="S33" s="61">
        <v>3058606</v>
      </c>
      <c r="T33" s="61">
        <v>2626966</v>
      </c>
      <c r="U33" s="60">
        <v>431640</v>
      </c>
      <c r="V33" s="549" t="s">
        <v>890</v>
      </c>
      <c r="W33" s="521"/>
    </row>
    <row r="34" spans="1:23" s="25" customFormat="1" ht="6.75" customHeight="1" x14ac:dyDescent="0.15">
      <c r="A34" s="298"/>
      <c r="B34" s="528"/>
      <c r="C34" s="528"/>
      <c r="E34" s="536"/>
      <c r="F34" s="59"/>
      <c r="G34" s="58"/>
      <c r="H34" s="58"/>
      <c r="I34" s="58"/>
      <c r="J34" s="58"/>
      <c r="K34" s="58"/>
      <c r="L34" s="518"/>
      <c r="M34" s="58"/>
      <c r="N34" s="58"/>
      <c r="O34" s="58"/>
      <c r="P34" s="58"/>
      <c r="Q34" s="58"/>
      <c r="R34" s="58"/>
      <c r="S34" s="531"/>
      <c r="T34" s="531"/>
      <c r="U34" s="532"/>
      <c r="V34" s="545"/>
      <c r="W34" s="298"/>
    </row>
    <row r="35" spans="1:23" s="25" customFormat="1" ht="14.25" customHeight="1" x14ac:dyDescent="0.15">
      <c r="A35" s="298"/>
      <c r="B35" s="528"/>
      <c r="C35" s="528"/>
      <c r="E35" s="536"/>
      <c r="F35" s="515">
        <v>275985</v>
      </c>
      <c r="G35" s="516"/>
      <c r="H35" s="516"/>
      <c r="I35" s="516">
        <v>198499</v>
      </c>
      <c r="J35" s="516">
        <v>77486</v>
      </c>
      <c r="K35" s="516"/>
      <c r="L35" s="516"/>
      <c r="M35" s="516"/>
      <c r="N35" s="516"/>
      <c r="O35" s="517">
        <v>1890</v>
      </c>
      <c r="P35" s="519"/>
      <c r="Q35" s="519"/>
      <c r="R35" s="519"/>
      <c r="S35" s="531"/>
      <c r="T35" s="531"/>
      <c r="U35" s="532"/>
      <c r="V35" s="545"/>
      <c r="W35" s="298"/>
    </row>
    <row r="36" spans="1:23" s="541" customFormat="1" ht="10.5" customHeight="1" x14ac:dyDescent="0.15">
      <c r="A36" s="521"/>
      <c r="B36" s="522" t="s">
        <v>633</v>
      </c>
      <c r="C36" s="522" t="s">
        <v>906</v>
      </c>
      <c r="D36" s="522" t="s">
        <v>891</v>
      </c>
      <c r="E36" s="557"/>
      <c r="F36" s="524">
        <v>2990794</v>
      </c>
      <c r="G36" s="507">
        <v>271403</v>
      </c>
      <c r="H36" s="507">
        <v>2090585</v>
      </c>
      <c r="I36" s="507">
        <v>39977</v>
      </c>
      <c r="J36" s="507">
        <v>458944</v>
      </c>
      <c r="K36" s="507">
        <v>94793</v>
      </c>
      <c r="L36" s="525">
        <v>35092</v>
      </c>
      <c r="M36" s="507">
        <v>4990</v>
      </c>
      <c r="N36" s="507">
        <v>30102</v>
      </c>
      <c r="O36" s="507">
        <v>11876</v>
      </c>
      <c r="P36" s="507">
        <v>5800</v>
      </c>
      <c r="Q36" s="507">
        <v>116</v>
      </c>
      <c r="R36" s="507">
        <v>1297</v>
      </c>
      <c r="S36" s="54">
        <v>1025796</v>
      </c>
      <c r="T36" s="54">
        <v>879690</v>
      </c>
      <c r="U36" s="53">
        <v>146106</v>
      </c>
      <c r="V36" s="558" t="s">
        <v>753</v>
      </c>
      <c r="W36" s="521"/>
    </row>
    <row r="37" spans="1:23" s="25" customFormat="1" ht="14.25" customHeight="1" x14ac:dyDescent="0.15">
      <c r="A37" s="298"/>
      <c r="B37" s="528"/>
      <c r="C37" s="529"/>
      <c r="D37" s="559"/>
      <c r="E37" s="560"/>
      <c r="F37" s="515">
        <v>195245</v>
      </c>
      <c r="G37" s="516"/>
      <c r="H37" s="516"/>
      <c r="I37" s="516">
        <v>156743</v>
      </c>
      <c r="J37" s="516">
        <v>38502</v>
      </c>
      <c r="K37" s="516"/>
      <c r="L37" s="516"/>
      <c r="M37" s="516"/>
      <c r="N37" s="516"/>
      <c r="O37" s="516">
        <v>1355</v>
      </c>
      <c r="P37" s="519"/>
      <c r="Q37" s="519"/>
      <c r="R37" s="519"/>
      <c r="S37" s="531"/>
      <c r="T37" s="531"/>
      <c r="U37" s="532"/>
      <c r="V37" s="55"/>
      <c r="W37" s="298"/>
    </row>
    <row r="38" spans="1:23" s="541" customFormat="1" ht="10.5" customHeight="1" x14ac:dyDescent="0.15">
      <c r="A38" s="521"/>
      <c r="B38" s="522" t="s">
        <v>209</v>
      </c>
      <c r="C38" s="522" t="s">
        <v>209</v>
      </c>
      <c r="D38" s="522" t="s">
        <v>542</v>
      </c>
      <c r="E38" s="557"/>
      <c r="F38" s="524">
        <v>2543812</v>
      </c>
      <c r="G38" s="507">
        <v>228995</v>
      </c>
      <c r="H38" s="507">
        <v>1612323</v>
      </c>
      <c r="I38" s="507">
        <v>51849</v>
      </c>
      <c r="J38" s="507">
        <v>558481</v>
      </c>
      <c r="K38" s="507">
        <v>86206</v>
      </c>
      <c r="L38" s="525">
        <v>5958</v>
      </c>
      <c r="M38" s="507">
        <v>5958</v>
      </c>
      <c r="N38" s="507" t="s">
        <v>699</v>
      </c>
      <c r="O38" s="507">
        <v>16414</v>
      </c>
      <c r="P38" s="507">
        <v>1884</v>
      </c>
      <c r="Q38" s="507">
        <v>183</v>
      </c>
      <c r="R38" s="507">
        <v>1974</v>
      </c>
      <c r="S38" s="54">
        <v>854078</v>
      </c>
      <c r="T38" s="54">
        <v>717803</v>
      </c>
      <c r="U38" s="53">
        <v>136275</v>
      </c>
      <c r="V38" s="561" t="s">
        <v>365</v>
      </c>
      <c r="W38" s="521"/>
    </row>
    <row r="39" spans="1:23" s="25" customFormat="1" ht="14.25" customHeight="1" x14ac:dyDescent="0.15">
      <c r="A39" s="298"/>
      <c r="B39" s="528"/>
      <c r="C39" s="528"/>
      <c r="D39" s="559"/>
      <c r="E39" s="546"/>
      <c r="F39" s="515">
        <v>127082</v>
      </c>
      <c r="G39" s="516"/>
      <c r="H39" s="516"/>
      <c r="I39" s="516">
        <v>101390</v>
      </c>
      <c r="J39" s="516">
        <v>25692</v>
      </c>
      <c r="K39" s="516"/>
      <c r="L39" s="516"/>
      <c r="M39" s="516"/>
      <c r="N39" s="516"/>
      <c r="O39" s="516">
        <v>1710</v>
      </c>
      <c r="P39" s="519"/>
      <c r="Q39" s="519"/>
      <c r="R39" s="519"/>
      <c r="S39" s="57"/>
      <c r="T39" s="57"/>
      <c r="U39" s="56"/>
      <c r="V39" s="52"/>
      <c r="W39" s="298"/>
    </row>
    <row r="40" spans="1:23" s="541" customFormat="1" ht="10.5" customHeight="1" x14ac:dyDescent="0.15">
      <c r="A40" s="521"/>
      <c r="B40" s="522" t="s">
        <v>209</v>
      </c>
      <c r="C40" s="522" t="s">
        <v>209</v>
      </c>
      <c r="D40" s="522" t="s">
        <v>543</v>
      </c>
      <c r="E40" s="557"/>
      <c r="F40" s="524">
        <v>2960006</v>
      </c>
      <c r="G40" s="507">
        <v>263791</v>
      </c>
      <c r="H40" s="507">
        <v>2121211</v>
      </c>
      <c r="I40" s="507">
        <v>55614</v>
      </c>
      <c r="J40" s="507">
        <v>383676</v>
      </c>
      <c r="K40" s="507">
        <v>125599</v>
      </c>
      <c r="L40" s="525">
        <v>10115</v>
      </c>
      <c r="M40" s="507">
        <v>6109</v>
      </c>
      <c r="N40" s="507">
        <v>4006</v>
      </c>
      <c r="O40" s="507">
        <v>13236</v>
      </c>
      <c r="P40" s="507">
        <v>2912</v>
      </c>
      <c r="Q40" s="507">
        <v>166</v>
      </c>
      <c r="R40" s="507">
        <v>2715</v>
      </c>
      <c r="S40" s="54">
        <v>1174336</v>
      </c>
      <c r="T40" s="54">
        <v>1054198</v>
      </c>
      <c r="U40" s="53">
        <v>120138</v>
      </c>
      <c r="V40" s="561" t="s">
        <v>366</v>
      </c>
      <c r="W40" s="521"/>
    </row>
    <row r="41" spans="1:23" s="25" customFormat="1" ht="14.25" customHeight="1" x14ac:dyDescent="0.15">
      <c r="A41" s="298"/>
      <c r="B41" s="528"/>
      <c r="C41" s="528"/>
      <c r="D41" s="559"/>
      <c r="E41" s="560"/>
      <c r="F41" s="515">
        <v>142212</v>
      </c>
      <c r="G41" s="516"/>
      <c r="H41" s="516"/>
      <c r="I41" s="516">
        <v>142212</v>
      </c>
      <c r="J41" s="516"/>
      <c r="K41" s="516"/>
      <c r="L41" s="516"/>
      <c r="M41" s="516"/>
      <c r="N41" s="516"/>
      <c r="O41" s="516">
        <v>1484</v>
      </c>
      <c r="P41" s="519"/>
      <c r="Q41" s="519"/>
      <c r="R41" s="519"/>
      <c r="S41" s="531"/>
      <c r="T41" s="531"/>
      <c r="U41" s="532"/>
      <c r="V41" s="52"/>
      <c r="W41" s="298"/>
    </row>
    <row r="42" spans="1:23" s="541" customFormat="1" ht="10.5" customHeight="1" x14ac:dyDescent="0.15">
      <c r="A42" s="521"/>
      <c r="B42" s="522" t="s">
        <v>209</v>
      </c>
      <c r="C42" s="522" t="s">
        <v>209</v>
      </c>
      <c r="D42" s="522" t="s">
        <v>544</v>
      </c>
      <c r="E42" s="557"/>
      <c r="F42" s="524">
        <v>2634496</v>
      </c>
      <c r="G42" s="507">
        <v>253530</v>
      </c>
      <c r="H42" s="507">
        <v>1961158</v>
      </c>
      <c r="I42" s="507">
        <v>5887</v>
      </c>
      <c r="J42" s="507">
        <v>158110</v>
      </c>
      <c r="K42" s="507">
        <v>152077</v>
      </c>
      <c r="L42" s="525">
        <v>103734</v>
      </c>
      <c r="M42" s="507" t="s">
        <v>699</v>
      </c>
      <c r="N42" s="507">
        <v>103734</v>
      </c>
      <c r="O42" s="507">
        <v>20045</v>
      </c>
      <c r="P42" s="507">
        <v>2578</v>
      </c>
      <c r="Q42" s="507">
        <v>264</v>
      </c>
      <c r="R42" s="507">
        <v>1103</v>
      </c>
      <c r="S42" s="54">
        <v>726242</v>
      </c>
      <c r="T42" s="54">
        <v>646171</v>
      </c>
      <c r="U42" s="53">
        <v>80071</v>
      </c>
      <c r="V42" s="561" t="s">
        <v>367</v>
      </c>
      <c r="W42" s="521"/>
    </row>
    <row r="43" spans="1:23" s="25" customFormat="1" ht="14.25" customHeight="1" x14ac:dyDescent="0.15">
      <c r="A43" s="298"/>
      <c r="B43" s="528"/>
      <c r="C43" s="528"/>
      <c r="D43" s="559"/>
      <c r="E43" s="560"/>
      <c r="F43" s="515">
        <v>145462</v>
      </c>
      <c r="G43" s="516"/>
      <c r="H43" s="516"/>
      <c r="I43" s="516">
        <v>145462</v>
      </c>
      <c r="J43" s="516"/>
      <c r="K43" s="516"/>
      <c r="L43" s="516"/>
      <c r="M43" s="516"/>
      <c r="N43" s="516"/>
      <c r="O43" s="516">
        <v>1801</v>
      </c>
      <c r="P43" s="519"/>
      <c r="Q43" s="519"/>
      <c r="R43" s="519"/>
      <c r="S43" s="57"/>
      <c r="T43" s="57"/>
      <c r="U43" s="56"/>
      <c r="V43" s="52"/>
      <c r="W43" s="298"/>
    </row>
    <row r="44" spans="1:23" s="541" customFormat="1" ht="10.5" customHeight="1" x14ac:dyDescent="0.15">
      <c r="A44" s="521"/>
      <c r="B44" s="522" t="s">
        <v>209</v>
      </c>
      <c r="C44" s="522" t="s">
        <v>209</v>
      </c>
      <c r="D44" s="522" t="s">
        <v>545</v>
      </c>
      <c r="E44" s="557"/>
      <c r="F44" s="524">
        <v>2655125</v>
      </c>
      <c r="G44" s="507">
        <v>380895</v>
      </c>
      <c r="H44" s="507">
        <v>1983276</v>
      </c>
      <c r="I44" s="507">
        <v>37264</v>
      </c>
      <c r="J44" s="507">
        <v>62605</v>
      </c>
      <c r="K44" s="507">
        <v>185128</v>
      </c>
      <c r="L44" s="525">
        <v>5957</v>
      </c>
      <c r="M44" s="507">
        <v>5957</v>
      </c>
      <c r="N44" s="507" t="s">
        <v>699</v>
      </c>
      <c r="O44" s="507">
        <v>17377</v>
      </c>
      <c r="P44" s="507">
        <v>3252</v>
      </c>
      <c r="Q44" s="507">
        <v>353</v>
      </c>
      <c r="R44" s="507">
        <v>349</v>
      </c>
      <c r="S44" s="54">
        <v>867531</v>
      </c>
      <c r="T44" s="54">
        <v>696750</v>
      </c>
      <c r="U44" s="53">
        <v>170781</v>
      </c>
      <c r="V44" s="561" t="s">
        <v>375</v>
      </c>
      <c r="W44" s="521"/>
    </row>
    <row r="45" spans="1:23" s="25" customFormat="1" ht="14.25" customHeight="1" x14ac:dyDescent="0.15">
      <c r="A45" s="298"/>
      <c r="B45" s="528"/>
      <c r="C45" s="528"/>
      <c r="D45" s="559"/>
      <c r="E45" s="560"/>
      <c r="F45" s="515">
        <v>197955</v>
      </c>
      <c r="G45" s="516"/>
      <c r="H45" s="516"/>
      <c r="I45" s="516">
        <v>190691</v>
      </c>
      <c r="J45" s="516"/>
      <c r="K45" s="516"/>
      <c r="L45" s="516">
        <v>7264</v>
      </c>
      <c r="M45" s="516"/>
      <c r="N45" s="516">
        <v>7264</v>
      </c>
      <c r="O45" s="516">
        <v>2008</v>
      </c>
      <c r="P45" s="519"/>
      <c r="Q45" s="519"/>
      <c r="R45" s="519"/>
      <c r="S45" s="531"/>
      <c r="T45" s="531"/>
      <c r="U45" s="532"/>
      <c r="V45" s="52"/>
      <c r="W45" s="298"/>
    </row>
    <row r="46" spans="1:23" s="541" customFormat="1" ht="10.5" customHeight="1" x14ac:dyDescent="0.15">
      <c r="A46" s="521"/>
      <c r="B46" s="522" t="s">
        <v>209</v>
      </c>
      <c r="C46" s="522" t="s">
        <v>209</v>
      </c>
      <c r="D46" s="522" t="s">
        <v>546</v>
      </c>
      <c r="E46" s="557"/>
      <c r="F46" s="524">
        <v>2070016</v>
      </c>
      <c r="G46" s="507">
        <v>340904</v>
      </c>
      <c r="H46" s="507">
        <v>1491213</v>
      </c>
      <c r="I46" s="507">
        <v>5855</v>
      </c>
      <c r="J46" s="507">
        <v>12224</v>
      </c>
      <c r="K46" s="507">
        <v>203284</v>
      </c>
      <c r="L46" s="525">
        <v>16536</v>
      </c>
      <c r="M46" s="507">
        <v>12178</v>
      </c>
      <c r="N46" s="507">
        <v>4358</v>
      </c>
      <c r="O46" s="507">
        <v>14242</v>
      </c>
      <c r="P46" s="507">
        <v>962</v>
      </c>
      <c r="Q46" s="507">
        <v>283</v>
      </c>
      <c r="R46" s="507">
        <v>492</v>
      </c>
      <c r="S46" s="54">
        <v>732018</v>
      </c>
      <c r="T46" s="54">
        <v>636710</v>
      </c>
      <c r="U46" s="53">
        <v>95308</v>
      </c>
      <c r="V46" s="561" t="s">
        <v>368</v>
      </c>
      <c r="W46" s="521"/>
    </row>
    <row r="47" spans="1:23" s="25" customFormat="1" ht="14.25" customHeight="1" x14ac:dyDescent="0.15">
      <c r="A47" s="298"/>
      <c r="B47" s="528"/>
      <c r="C47" s="528"/>
      <c r="D47" s="559"/>
      <c r="E47" s="560"/>
      <c r="F47" s="515">
        <v>67865</v>
      </c>
      <c r="G47" s="516"/>
      <c r="H47" s="516"/>
      <c r="I47" s="516">
        <v>60385</v>
      </c>
      <c r="J47" s="516"/>
      <c r="K47" s="516"/>
      <c r="L47" s="516">
        <v>7480</v>
      </c>
      <c r="M47" s="516"/>
      <c r="N47" s="516">
        <v>7480</v>
      </c>
      <c r="O47" s="516">
        <v>1907</v>
      </c>
      <c r="P47" s="519"/>
      <c r="Q47" s="519"/>
      <c r="R47" s="519"/>
      <c r="S47" s="531"/>
      <c r="T47" s="531"/>
      <c r="U47" s="532"/>
      <c r="V47" s="52"/>
      <c r="W47" s="298"/>
    </row>
    <row r="48" spans="1:23" s="541" customFormat="1" ht="10.5" customHeight="1" x14ac:dyDescent="0.15">
      <c r="A48" s="521"/>
      <c r="B48" s="522" t="s">
        <v>209</v>
      </c>
      <c r="C48" s="522" t="s">
        <v>209</v>
      </c>
      <c r="D48" s="522" t="s">
        <v>547</v>
      </c>
      <c r="E48" s="557"/>
      <c r="F48" s="524">
        <v>2558385</v>
      </c>
      <c r="G48" s="507">
        <v>527679</v>
      </c>
      <c r="H48" s="507">
        <v>1786498</v>
      </c>
      <c r="I48" s="507">
        <v>5552</v>
      </c>
      <c r="J48" s="507">
        <v>23966</v>
      </c>
      <c r="K48" s="507">
        <v>177285</v>
      </c>
      <c r="L48" s="525">
        <v>37405</v>
      </c>
      <c r="M48" s="507">
        <v>5973</v>
      </c>
      <c r="N48" s="507">
        <v>31432</v>
      </c>
      <c r="O48" s="507">
        <v>16901</v>
      </c>
      <c r="P48" s="507">
        <v>4875</v>
      </c>
      <c r="Q48" s="507">
        <v>443</v>
      </c>
      <c r="R48" s="507">
        <v>2342</v>
      </c>
      <c r="S48" s="54">
        <v>767709</v>
      </c>
      <c r="T48" s="54">
        <v>651034</v>
      </c>
      <c r="U48" s="53">
        <v>116675</v>
      </c>
      <c r="V48" s="561" t="s">
        <v>369</v>
      </c>
      <c r="W48" s="521"/>
    </row>
    <row r="49" spans="1:23" s="25" customFormat="1" ht="14.25" customHeight="1" x14ac:dyDescent="0.15">
      <c r="A49" s="298"/>
      <c r="B49" s="528"/>
      <c r="C49" s="528"/>
      <c r="D49" s="559"/>
      <c r="E49" s="560"/>
      <c r="F49" s="515">
        <v>80731</v>
      </c>
      <c r="G49" s="516"/>
      <c r="H49" s="516"/>
      <c r="I49" s="516">
        <v>80731</v>
      </c>
      <c r="J49" s="516"/>
      <c r="K49" s="516"/>
      <c r="L49" s="516"/>
      <c r="M49" s="516"/>
      <c r="N49" s="516"/>
      <c r="O49" s="516">
        <v>1605</v>
      </c>
      <c r="P49" s="519"/>
      <c r="Q49" s="519"/>
      <c r="R49" s="519"/>
      <c r="S49" s="531"/>
      <c r="T49" s="531"/>
      <c r="U49" s="532"/>
      <c r="V49" s="52"/>
      <c r="W49" s="298"/>
    </row>
    <row r="50" spans="1:23" s="541" customFormat="1" ht="10.5" customHeight="1" x14ac:dyDescent="0.15">
      <c r="A50" s="521"/>
      <c r="B50" s="522" t="s">
        <v>209</v>
      </c>
      <c r="C50" s="522" t="s">
        <v>209</v>
      </c>
      <c r="D50" s="522" t="s">
        <v>548</v>
      </c>
      <c r="E50" s="557"/>
      <c r="F50" s="524">
        <v>3040594</v>
      </c>
      <c r="G50" s="507">
        <v>660755</v>
      </c>
      <c r="H50" s="507">
        <v>1991810</v>
      </c>
      <c r="I50" s="507" t="s">
        <v>699</v>
      </c>
      <c r="J50" s="507">
        <v>53482</v>
      </c>
      <c r="K50" s="507">
        <v>220813</v>
      </c>
      <c r="L50" s="525">
        <v>113734</v>
      </c>
      <c r="M50" s="507">
        <v>6197</v>
      </c>
      <c r="N50" s="507">
        <v>107537</v>
      </c>
      <c r="O50" s="507">
        <v>13335</v>
      </c>
      <c r="P50" s="507">
        <v>7640</v>
      </c>
      <c r="Q50" s="507">
        <v>328</v>
      </c>
      <c r="R50" s="507">
        <v>142</v>
      </c>
      <c r="S50" s="54">
        <v>914624</v>
      </c>
      <c r="T50" s="54">
        <v>730682</v>
      </c>
      <c r="U50" s="53">
        <v>183942</v>
      </c>
      <c r="V50" s="561" t="s">
        <v>370</v>
      </c>
      <c r="W50" s="521"/>
    </row>
    <row r="51" spans="1:23" s="25" customFormat="1" ht="14.25" customHeight="1" x14ac:dyDescent="0.15">
      <c r="A51" s="298"/>
      <c r="B51" s="528"/>
      <c r="C51" s="528"/>
      <c r="D51" s="559"/>
      <c r="E51" s="546"/>
      <c r="F51" s="515">
        <v>64915</v>
      </c>
      <c r="G51" s="516"/>
      <c r="H51" s="516"/>
      <c r="I51" s="516">
        <v>64915</v>
      </c>
      <c r="J51" s="516"/>
      <c r="K51" s="516"/>
      <c r="L51" s="516"/>
      <c r="M51" s="516"/>
      <c r="N51" s="516"/>
      <c r="O51" s="516">
        <v>1615</v>
      </c>
      <c r="P51" s="519"/>
      <c r="Q51" s="519"/>
      <c r="R51" s="519"/>
      <c r="S51" s="531"/>
      <c r="T51" s="531"/>
      <c r="U51" s="532"/>
      <c r="V51" s="52"/>
      <c r="W51" s="298"/>
    </row>
    <row r="52" spans="1:23" s="541" customFormat="1" ht="10.5" customHeight="1" x14ac:dyDescent="0.15">
      <c r="A52" s="521"/>
      <c r="B52" s="522" t="s">
        <v>209</v>
      </c>
      <c r="C52" s="522" t="s">
        <v>209</v>
      </c>
      <c r="D52" s="522" t="s">
        <v>549</v>
      </c>
      <c r="E52" s="557"/>
      <c r="F52" s="524">
        <v>2783679</v>
      </c>
      <c r="G52" s="507">
        <v>494272</v>
      </c>
      <c r="H52" s="507">
        <v>2152709</v>
      </c>
      <c r="I52" s="507" t="s">
        <v>699</v>
      </c>
      <c r="J52" s="507">
        <v>11853</v>
      </c>
      <c r="K52" s="507">
        <v>119447</v>
      </c>
      <c r="L52" s="525">
        <v>5398</v>
      </c>
      <c r="M52" s="507">
        <v>5398</v>
      </c>
      <c r="N52" s="507" t="s">
        <v>699</v>
      </c>
      <c r="O52" s="507">
        <v>10212</v>
      </c>
      <c r="P52" s="507">
        <v>2382</v>
      </c>
      <c r="Q52" s="507">
        <v>401</v>
      </c>
      <c r="R52" s="507">
        <v>3019</v>
      </c>
      <c r="S52" s="54">
        <v>594127</v>
      </c>
      <c r="T52" s="54">
        <v>530039</v>
      </c>
      <c r="U52" s="53">
        <v>64088</v>
      </c>
      <c r="V52" s="561" t="s">
        <v>371</v>
      </c>
      <c r="W52" s="521"/>
    </row>
    <row r="53" spans="1:23" s="25" customFormat="1" ht="14.25" customHeight="1" x14ac:dyDescent="0.15">
      <c r="A53" s="298"/>
      <c r="B53" s="528"/>
      <c r="C53" s="528"/>
      <c r="D53" s="559"/>
      <c r="E53" s="560"/>
      <c r="F53" s="515">
        <v>148475</v>
      </c>
      <c r="G53" s="516"/>
      <c r="H53" s="516"/>
      <c r="I53" s="516">
        <v>141271</v>
      </c>
      <c r="J53" s="516"/>
      <c r="K53" s="516"/>
      <c r="L53" s="516">
        <v>7204</v>
      </c>
      <c r="M53" s="516"/>
      <c r="N53" s="516">
        <v>7204</v>
      </c>
      <c r="O53" s="516">
        <v>1856</v>
      </c>
      <c r="P53" s="519"/>
      <c r="Q53" s="519"/>
      <c r="R53" s="519"/>
      <c r="S53" s="531"/>
      <c r="T53" s="531"/>
      <c r="U53" s="532"/>
      <c r="V53" s="52"/>
      <c r="W53" s="298"/>
    </row>
    <row r="54" spans="1:23" s="541" customFormat="1" ht="10.5" customHeight="1" x14ac:dyDescent="0.15">
      <c r="A54" s="521"/>
      <c r="B54" s="522" t="s">
        <v>209</v>
      </c>
      <c r="C54" s="522" t="s">
        <v>209</v>
      </c>
      <c r="D54" s="562" t="s">
        <v>634</v>
      </c>
      <c r="E54" s="557"/>
      <c r="F54" s="524">
        <v>2531934</v>
      </c>
      <c r="G54" s="507">
        <v>320617</v>
      </c>
      <c r="H54" s="507">
        <v>2036076</v>
      </c>
      <c r="I54" s="507">
        <v>5560</v>
      </c>
      <c r="J54" s="507">
        <v>37189</v>
      </c>
      <c r="K54" s="507">
        <v>122092</v>
      </c>
      <c r="L54" s="525">
        <v>10400</v>
      </c>
      <c r="M54" s="507">
        <v>8415</v>
      </c>
      <c r="N54" s="507">
        <v>1985</v>
      </c>
      <c r="O54" s="507">
        <v>26559</v>
      </c>
      <c r="P54" s="507">
        <v>4122</v>
      </c>
      <c r="Q54" s="507">
        <v>580</v>
      </c>
      <c r="R54" s="507">
        <v>1653</v>
      </c>
      <c r="S54" s="54">
        <v>749210</v>
      </c>
      <c r="T54" s="54">
        <v>623817</v>
      </c>
      <c r="U54" s="53">
        <v>125393</v>
      </c>
      <c r="V54" s="561" t="s">
        <v>372</v>
      </c>
      <c r="W54" s="521"/>
    </row>
    <row r="55" spans="1:23" s="25" customFormat="1" ht="14.25" customHeight="1" x14ac:dyDescent="0.15">
      <c r="A55" s="298"/>
      <c r="B55" s="528"/>
      <c r="C55" s="528"/>
      <c r="D55" s="559"/>
      <c r="E55" s="560"/>
      <c r="F55" s="515">
        <v>101274</v>
      </c>
      <c r="G55" s="516"/>
      <c r="H55" s="516"/>
      <c r="I55" s="516">
        <v>54568</v>
      </c>
      <c r="J55" s="516">
        <v>46706</v>
      </c>
      <c r="K55" s="516"/>
      <c r="L55" s="516"/>
      <c r="M55" s="516"/>
      <c r="N55" s="516"/>
      <c r="O55" s="516">
        <v>2085</v>
      </c>
      <c r="P55" s="519"/>
      <c r="Q55" s="519"/>
      <c r="R55" s="519"/>
      <c r="S55" s="531"/>
      <c r="T55" s="531"/>
      <c r="U55" s="532"/>
      <c r="V55" s="52"/>
      <c r="W55" s="298"/>
    </row>
    <row r="56" spans="1:23" s="541" customFormat="1" ht="10.5" customHeight="1" x14ac:dyDescent="0.15">
      <c r="A56" s="521"/>
      <c r="B56" s="522" t="s">
        <v>209</v>
      </c>
      <c r="C56" s="522" t="s">
        <v>209</v>
      </c>
      <c r="D56" s="562" t="s">
        <v>635</v>
      </c>
      <c r="E56" s="557"/>
      <c r="F56" s="524">
        <v>2689944</v>
      </c>
      <c r="G56" s="507">
        <v>296114</v>
      </c>
      <c r="H56" s="507">
        <v>1994486</v>
      </c>
      <c r="I56" s="507">
        <v>37795</v>
      </c>
      <c r="J56" s="507">
        <v>146010</v>
      </c>
      <c r="K56" s="507">
        <v>136856</v>
      </c>
      <c r="L56" s="525">
        <v>78683</v>
      </c>
      <c r="M56" s="507" t="s">
        <v>699</v>
      </c>
      <c r="N56" s="507">
        <v>78683</v>
      </c>
      <c r="O56" s="507">
        <v>18091</v>
      </c>
      <c r="P56" s="507">
        <v>6154</v>
      </c>
      <c r="Q56" s="507">
        <v>519</v>
      </c>
      <c r="R56" s="507">
        <v>287</v>
      </c>
      <c r="S56" s="54">
        <v>832436</v>
      </c>
      <c r="T56" s="54">
        <v>676028</v>
      </c>
      <c r="U56" s="53">
        <v>156408</v>
      </c>
      <c r="V56" s="561" t="s">
        <v>373</v>
      </c>
      <c r="W56" s="521"/>
    </row>
    <row r="57" spans="1:23" s="25" customFormat="1" ht="14.25" customHeight="1" x14ac:dyDescent="0.15">
      <c r="A57" s="298"/>
      <c r="B57" s="528"/>
      <c r="C57" s="528"/>
      <c r="D57" s="559"/>
      <c r="E57" s="560"/>
      <c r="F57" s="515">
        <v>217405</v>
      </c>
      <c r="G57" s="516"/>
      <c r="H57" s="516"/>
      <c r="I57" s="516">
        <v>179789</v>
      </c>
      <c r="J57" s="516">
        <v>37616</v>
      </c>
      <c r="K57" s="516"/>
      <c r="L57" s="516"/>
      <c r="M57" s="516"/>
      <c r="N57" s="516"/>
      <c r="O57" s="516">
        <v>2109</v>
      </c>
      <c r="P57" s="519"/>
      <c r="Q57" s="519"/>
      <c r="R57" s="519"/>
      <c r="S57" s="531"/>
      <c r="T57" s="531"/>
      <c r="U57" s="532"/>
      <c r="V57" s="52"/>
      <c r="W57" s="298"/>
    </row>
    <row r="58" spans="1:23" s="541" customFormat="1" ht="10.5" customHeight="1" x14ac:dyDescent="0.15">
      <c r="A58" s="521"/>
      <c r="B58" s="522" t="s">
        <v>209</v>
      </c>
      <c r="C58" s="522" t="s">
        <v>209</v>
      </c>
      <c r="D58" s="562" t="s">
        <v>636</v>
      </c>
      <c r="E58" s="557"/>
      <c r="F58" s="524">
        <v>2815514</v>
      </c>
      <c r="G58" s="507">
        <v>205313</v>
      </c>
      <c r="H58" s="507">
        <v>2115562</v>
      </c>
      <c r="I58" s="507">
        <v>38876</v>
      </c>
      <c r="J58" s="507">
        <v>398142</v>
      </c>
      <c r="K58" s="507">
        <v>35633</v>
      </c>
      <c r="L58" s="525">
        <v>21988</v>
      </c>
      <c r="M58" s="507">
        <v>5951</v>
      </c>
      <c r="N58" s="507">
        <v>16037</v>
      </c>
      <c r="O58" s="507">
        <v>15445</v>
      </c>
      <c r="P58" s="507">
        <v>930</v>
      </c>
      <c r="Q58" s="507">
        <v>796</v>
      </c>
      <c r="R58" s="507">
        <v>799</v>
      </c>
      <c r="S58" s="54">
        <v>920135</v>
      </c>
      <c r="T58" s="54">
        <v>769752</v>
      </c>
      <c r="U58" s="53">
        <v>150383</v>
      </c>
      <c r="V58" s="561" t="s">
        <v>374</v>
      </c>
      <c r="W58" s="521"/>
    </row>
    <row r="59" spans="1:23" s="25" customFormat="1" ht="6.75" customHeight="1" x14ac:dyDescent="0.15">
      <c r="A59" s="298"/>
      <c r="B59" s="528"/>
      <c r="C59" s="528"/>
      <c r="D59" s="559"/>
      <c r="E59" s="560"/>
      <c r="F59" s="563"/>
      <c r="G59" s="519"/>
      <c r="H59" s="519"/>
      <c r="I59" s="519"/>
      <c r="J59" s="519"/>
      <c r="K59" s="519"/>
      <c r="L59" s="518"/>
      <c r="M59" s="519"/>
      <c r="N59" s="519"/>
      <c r="O59" s="519"/>
      <c r="P59" s="519"/>
      <c r="Q59" s="519"/>
      <c r="R59" s="519"/>
      <c r="S59" s="531"/>
      <c r="T59" s="531"/>
      <c r="U59" s="532"/>
      <c r="V59" s="564"/>
      <c r="W59" s="298"/>
    </row>
    <row r="60" spans="1:23" s="25" customFormat="1" ht="14.25" customHeight="1" x14ac:dyDescent="0.15">
      <c r="A60" s="298"/>
      <c r="B60" s="528"/>
      <c r="C60" s="528"/>
      <c r="D60" s="559"/>
      <c r="E60" s="560"/>
      <c r="F60" s="515">
        <v>252837</v>
      </c>
      <c r="G60" s="516"/>
      <c r="H60" s="516"/>
      <c r="I60" s="516">
        <v>231817</v>
      </c>
      <c r="J60" s="516">
        <v>13913</v>
      </c>
      <c r="K60" s="516"/>
      <c r="L60" s="516">
        <v>7107</v>
      </c>
      <c r="M60" s="516"/>
      <c r="N60" s="516">
        <v>7107</v>
      </c>
      <c r="O60" s="516">
        <v>1314</v>
      </c>
      <c r="P60" s="519"/>
      <c r="Q60" s="519"/>
      <c r="R60" s="519"/>
      <c r="S60" s="531"/>
      <c r="T60" s="531"/>
      <c r="U60" s="532"/>
      <c r="V60" s="564"/>
      <c r="W60" s="298"/>
    </row>
    <row r="61" spans="1:23" s="541" customFormat="1" ht="10.5" customHeight="1" x14ac:dyDescent="0.15">
      <c r="A61" s="521"/>
      <c r="B61" s="522" t="s">
        <v>633</v>
      </c>
      <c r="C61" s="522" t="s">
        <v>907</v>
      </c>
      <c r="D61" s="522" t="s">
        <v>550</v>
      </c>
      <c r="E61" s="557"/>
      <c r="F61" s="524">
        <v>2195817</v>
      </c>
      <c r="G61" s="507">
        <v>156106</v>
      </c>
      <c r="H61" s="507">
        <v>1529096</v>
      </c>
      <c r="I61" s="507" t="s">
        <v>699</v>
      </c>
      <c r="J61" s="507">
        <v>448482</v>
      </c>
      <c r="K61" s="507">
        <v>51659</v>
      </c>
      <c r="L61" s="525">
        <v>10474</v>
      </c>
      <c r="M61" s="507">
        <v>5961</v>
      </c>
      <c r="N61" s="507">
        <v>4513</v>
      </c>
      <c r="O61" s="507">
        <v>11320</v>
      </c>
      <c r="P61" s="507">
        <v>930</v>
      </c>
      <c r="Q61" s="507">
        <v>858</v>
      </c>
      <c r="R61" s="507">
        <v>1967</v>
      </c>
      <c r="S61" s="54">
        <v>1071067</v>
      </c>
      <c r="T61" s="54">
        <v>907773</v>
      </c>
      <c r="U61" s="53">
        <v>163294</v>
      </c>
      <c r="V61" s="558" t="s">
        <v>892</v>
      </c>
      <c r="W61" s="521"/>
    </row>
    <row r="62" spans="1:23" s="25" customFormat="1" ht="14.25" customHeight="1" x14ac:dyDescent="0.15">
      <c r="A62" s="298"/>
      <c r="B62" s="528"/>
      <c r="C62" s="529"/>
      <c r="D62" s="559"/>
      <c r="E62" s="560"/>
      <c r="F62" s="515">
        <v>245886</v>
      </c>
      <c r="G62" s="516"/>
      <c r="H62" s="516"/>
      <c r="I62" s="516">
        <v>245886</v>
      </c>
      <c r="J62" s="516"/>
      <c r="K62" s="516"/>
      <c r="L62" s="516"/>
      <c r="M62" s="516"/>
      <c r="N62" s="516"/>
      <c r="O62" s="516">
        <v>2008</v>
      </c>
      <c r="P62" s="519"/>
      <c r="Q62" s="519"/>
      <c r="R62" s="519"/>
      <c r="S62" s="531"/>
      <c r="T62" s="531"/>
      <c r="U62" s="532"/>
      <c r="V62" s="55"/>
      <c r="W62" s="298"/>
    </row>
    <row r="63" spans="1:23" s="541" customFormat="1" ht="10.5" customHeight="1" x14ac:dyDescent="0.15">
      <c r="A63" s="521"/>
      <c r="B63" s="522" t="s">
        <v>209</v>
      </c>
      <c r="C63" s="522" t="s">
        <v>209</v>
      </c>
      <c r="D63" s="522" t="s">
        <v>542</v>
      </c>
      <c r="E63" s="557"/>
      <c r="F63" s="524">
        <v>2005933</v>
      </c>
      <c r="G63" s="507">
        <v>241656</v>
      </c>
      <c r="H63" s="507">
        <v>1306027</v>
      </c>
      <c r="I63" s="507">
        <v>67333</v>
      </c>
      <c r="J63" s="507">
        <v>272095</v>
      </c>
      <c r="K63" s="507">
        <v>57511</v>
      </c>
      <c r="L63" s="525">
        <v>61311</v>
      </c>
      <c r="M63" s="507">
        <v>12149</v>
      </c>
      <c r="N63" s="507">
        <v>49162</v>
      </c>
      <c r="O63" s="507">
        <v>13330</v>
      </c>
      <c r="P63" s="507" t="s">
        <v>699</v>
      </c>
      <c r="Q63" s="507">
        <v>505</v>
      </c>
      <c r="R63" s="507">
        <v>2427</v>
      </c>
      <c r="S63" s="54">
        <v>1044199</v>
      </c>
      <c r="T63" s="54">
        <v>944024</v>
      </c>
      <c r="U63" s="53">
        <v>100175</v>
      </c>
      <c r="V63" s="561" t="s">
        <v>365</v>
      </c>
      <c r="W63" s="521"/>
    </row>
    <row r="64" spans="1:23" s="25" customFormat="1" ht="14.25" customHeight="1" x14ac:dyDescent="0.15">
      <c r="A64" s="298"/>
      <c r="B64" s="528"/>
      <c r="C64" s="528"/>
      <c r="D64" s="559"/>
      <c r="E64" s="560"/>
      <c r="F64" s="515">
        <v>288765</v>
      </c>
      <c r="G64" s="516"/>
      <c r="H64" s="516"/>
      <c r="I64" s="516">
        <v>281283</v>
      </c>
      <c r="J64" s="516"/>
      <c r="K64" s="516"/>
      <c r="L64" s="516">
        <v>7482</v>
      </c>
      <c r="M64" s="516"/>
      <c r="N64" s="516">
        <v>7482</v>
      </c>
      <c r="O64" s="516">
        <v>2193</v>
      </c>
      <c r="P64" s="565"/>
      <c r="Q64" s="565"/>
      <c r="R64" s="565"/>
      <c r="S64" s="531"/>
      <c r="T64" s="531"/>
      <c r="U64" s="532"/>
      <c r="V64" s="52"/>
      <c r="W64" s="298"/>
    </row>
    <row r="65" spans="1:23" s="541" customFormat="1" ht="10.5" customHeight="1" x14ac:dyDescent="0.15">
      <c r="A65" s="521"/>
      <c r="B65" s="566" t="s">
        <v>209</v>
      </c>
      <c r="C65" s="566" t="s">
        <v>209</v>
      </c>
      <c r="D65" s="567" t="s">
        <v>551</v>
      </c>
      <c r="E65" s="568"/>
      <c r="F65" s="173">
        <v>1751789</v>
      </c>
      <c r="G65" s="174">
        <v>302644</v>
      </c>
      <c r="H65" s="174">
        <v>1187154</v>
      </c>
      <c r="I65" s="569">
        <v>5580</v>
      </c>
      <c r="J65" s="174">
        <v>104986</v>
      </c>
      <c r="K65" s="174">
        <v>80630</v>
      </c>
      <c r="L65" s="570">
        <v>70795</v>
      </c>
      <c r="M65" s="174" t="s">
        <v>699</v>
      </c>
      <c r="N65" s="174">
        <v>70795</v>
      </c>
      <c r="O65" s="174">
        <v>19040</v>
      </c>
      <c r="P65" s="569">
        <v>3439</v>
      </c>
      <c r="Q65" s="174">
        <v>514</v>
      </c>
      <c r="R65" s="174">
        <v>2526</v>
      </c>
      <c r="S65" s="175">
        <v>943340</v>
      </c>
      <c r="T65" s="175">
        <v>775169</v>
      </c>
      <c r="U65" s="176">
        <v>168171</v>
      </c>
      <c r="V65" s="571" t="s">
        <v>366</v>
      </c>
      <c r="W65" s="521"/>
    </row>
    <row r="66" spans="1:23" s="319" customFormat="1" ht="12" customHeight="1" x14ac:dyDescent="0.15">
      <c r="A66" s="202"/>
      <c r="B66" s="313" t="s">
        <v>910</v>
      </c>
      <c r="C66" s="313"/>
      <c r="D66" s="313"/>
      <c r="E66" s="313"/>
      <c r="F66" s="313"/>
      <c r="G66" s="313"/>
      <c r="H66" s="313"/>
      <c r="I66" s="202"/>
      <c r="J66" s="202"/>
      <c r="K66" s="202"/>
      <c r="L66" s="202"/>
      <c r="M66" s="202"/>
      <c r="N66" s="202"/>
      <c r="O66" s="25" t="s">
        <v>768</v>
      </c>
      <c r="P66" s="202"/>
      <c r="Q66" s="202"/>
      <c r="R66" s="202"/>
      <c r="S66" s="202"/>
      <c r="T66" s="202"/>
      <c r="U66" s="202"/>
      <c r="V66" s="51"/>
      <c r="W66" s="202"/>
    </row>
    <row r="67" spans="1:23" s="504" customFormat="1" ht="12" customHeight="1" x14ac:dyDescent="0.15">
      <c r="A67" s="201"/>
      <c r="B67" s="25" t="s">
        <v>756</v>
      </c>
      <c r="C67" s="202"/>
      <c r="D67" s="318"/>
      <c r="E67" s="318"/>
      <c r="F67" s="436"/>
      <c r="G67" s="436"/>
      <c r="H67" s="436"/>
      <c r="I67" s="25"/>
      <c r="J67" s="25"/>
      <c r="K67" s="25"/>
      <c r="L67" s="25"/>
      <c r="M67" s="25"/>
      <c r="N67" s="25"/>
      <c r="O67" s="411" t="s">
        <v>911</v>
      </c>
      <c r="P67" s="25"/>
      <c r="Q67" s="25"/>
      <c r="R67" s="25"/>
      <c r="S67" s="25"/>
      <c r="T67" s="25"/>
      <c r="U67" s="25"/>
      <c r="V67" s="202"/>
      <c r="W67" s="201"/>
    </row>
    <row r="68" spans="1:23" s="319" customFormat="1" ht="11.25" customHeight="1" x14ac:dyDescent="0.15">
      <c r="A68" s="202"/>
      <c r="B68" s="25" t="s">
        <v>440</v>
      </c>
      <c r="C68" s="46"/>
      <c r="D68" s="202"/>
      <c r="E68" s="202"/>
      <c r="F68" s="202"/>
      <c r="G68" s="202"/>
      <c r="H68" s="428"/>
      <c r="I68" s="202"/>
      <c r="J68" s="202"/>
      <c r="K68" s="202"/>
      <c r="L68" s="202"/>
      <c r="M68" s="202"/>
      <c r="N68" s="202"/>
      <c r="O68" s="202"/>
      <c r="P68" s="202"/>
      <c r="Q68" s="202"/>
      <c r="R68" s="202"/>
      <c r="S68" s="202"/>
      <c r="T68" s="202"/>
      <c r="U68" s="202"/>
      <c r="V68" s="202"/>
      <c r="W68" s="202"/>
    </row>
  </sheetData>
  <mergeCells count="3">
    <mergeCell ref="V4:V7"/>
    <mergeCell ref="B5:E5"/>
    <mergeCell ref="F4:F6"/>
  </mergeCells>
  <phoneticPr fontId="34"/>
  <pageMargins left="0.59055118110236227" right="0.59055118110236227" top="0.59055118110236227" bottom="0.59055118110236227" header="0.59055118110236227" footer="0.15748031496062992"/>
  <pageSetup paperSize="9" scale="91" orientation="portrait" r:id="rId1"/>
  <headerFooter alignWithMargins="0"/>
  <colBreaks count="1" manualBreakCount="1">
    <brk id="14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W397"/>
  <sheetViews>
    <sheetView view="pageBreakPreview" zoomScaleNormal="91" zoomScaleSheetLayoutView="100" workbookViewId="0"/>
  </sheetViews>
  <sheetFormatPr defaultColWidth="6.875" defaultRowHeight="13.5" x14ac:dyDescent="0.15"/>
  <cols>
    <col min="1" max="1" width="16" style="572" customWidth="1"/>
    <col min="2" max="23" width="6.875" style="572" customWidth="1"/>
    <col min="24" max="16384" width="6.875" style="572"/>
  </cols>
  <sheetData>
    <row r="1" spans="1:23" ht="15" customHeight="1" x14ac:dyDescent="0.15">
      <c r="A1" s="138" t="s">
        <v>277</v>
      </c>
      <c r="C1" s="125"/>
      <c r="D1" s="125"/>
      <c r="E1" s="125"/>
      <c r="F1" s="125"/>
      <c r="G1" s="125"/>
      <c r="H1" s="125"/>
      <c r="I1" s="125"/>
      <c r="J1" s="125"/>
      <c r="K1" s="126" t="s">
        <v>361</v>
      </c>
      <c r="L1" s="125"/>
      <c r="M1" s="125"/>
      <c r="N1" s="125"/>
      <c r="O1" s="125"/>
      <c r="P1" s="127"/>
      <c r="Q1" s="128"/>
      <c r="R1" s="128"/>
      <c r="S1" s="128"/>
      <c r="T1" s="128"/>
      <c r="U1" s="129"/>
      <c r="V1" s="130" t="s">
        <v>894</v>
      </c>
    </row>
    <row r="2" spans="1:23" s="576" customFormat="1" ht="21" customHeight="1" x14ac:dyDescent="0.15">
      <c r="A2" s="921" t="s">
        <v>150</v>
      </c>
      <c r="B2" s="574" t="s">
        <v>276</v>
      </c>
      <c r="C2" s="575"/>
      <c r="D2" s="575"/>
      <c r="E2" s="575"/>
      <c r="F2" s="575"/>
      <c r="G2" s="575"/>
      <c r="H2" s="575"/>
      <c r="I2" s="575"/>
      <c r="J2" s="575"/>
      <c r="K2" s="575"/>
      <c r="L2" s="575"/>
      <c r="M2" s="575"/>
      <c r="N2" s="575"/>
      <c r="O2" s="575"/>
      <c r="P2" s="575"/>
      <c r="Q2" s="575"/>
      <c r="R2" s="575"/>
      <c r="S2" s="575"/>
      <c r="T2" s="575"/>
      <c r="U2" s="575"/>
      <c r="V2" s="575"/>
      <c r="W2" s="924" t="s">
        <v>72</v>
      </c>
    </row>
    <row r="3" spans="1:23" s="576" customFormat="1" ht="21" customHeight="1" x14ac:dyDescent="0.15">
      <c r="A3" s="922"/>
      <c r="B3" s="927" t="s">
        <v>651</v>
      </c>
      <c r="C3" s="574" t="s">
        <v>238</v>
      </c>
      <c r="D3" s="575"/>
      <c r="E3" s="575"/>
      <c r="F3" s="575"/>
      <c r="G3" s="575"/>
      <c r="H3" s="575"/>
      <c r="I3" s="575"/>
      <c r="J3" s="575"/>
      <c r="K3" s="575"/>
      <c r="L3" s="575"/>
      <c r="M3" s="575"/>
      <c r="N3" s="575"/>
      <c r="O3" s="575"/>
      <c r="P3" s="575"/>
      <c r="Q3" s="575"/>
      <c r="R3" s="575"/>
      <c r="S3" s="575"/>
      <c r="T3" s="575"/>
      <c r="U3" s="575"/>
      <c r="V3" s="575"/>
      <c r="W3" s="925"/>
    </row>
    <row r="4" spans="1:23" s="576" customFormat="1" ht="52.5" customHeight="1" x14ac:dyDescent="0.15">
      <c r="A4" s="923"/>
      <c r="B4" s="928"/>
      <c r="C4" s="577" t="s">
        <v>770</v>
      </c>
      <c r="D4" s="578" t="s">
        <v>229</v>
      </c>
      <c r="E4" s="578" t="s">
        <v>912</v>
      </c>
      <c r="F4" s="578" t="s">
        <v>243</v>
      </c>
      <c r="G4" s="578" t="s">
        <v>287</v>
      </c>
      <c r="H4" s="578" t="s">
        <v>248</v>
      </c>
      <c r="I4" s="578" t="s">
        <v>228</v>
      </c>
      <c r="J4" s="578" t="s">
        <v>227</v>
      </c>
      <c r="K4" s="578" t="s">
        <v>226</v>
      </c>
      <c r="L4" s="578" t="s">
        <v>225</v>
      </c>
      <c r="M4" s="578" t="s">
        <v>253</v>
      </c>
      <c r="N4" s="578" t="s">
        <v>270</v>
      </c>
      <c r="O4" s="578" t="s">
        <v>269</v>
      </c>
      <c r="P4" s="578" t="s">
        <v>498</v>
      </c>
      <c r="Q4" s="578" t="s">
        <v>237</v>
      </c>
      <c r="R4" s="578" t="s">
        <v>236</v>
      </c>
      <c r="S4" s="578" t="s">
        <v>235</v>
      </c>
      <c r="T4" s="578" t="s">
        <v>224</v>
      </c>
      <c r="U4" s="578" t="s">
        <v>223</v>
      </c>
      <c r="V4" s="579" t="s">
        <v>783</v>
      </c>
      <c r="W4" s="926"/>
    </row>
    <row r="5" spans="1:23" s="584" customFormat="1" ht="9.75" customHeight="1" x14ac:dyDescent="0.15">
      <c r="A5" s="233" t="s">
        <v>855</v>
      </c>
      <c r="B5" s="581">
        <v>39136664</v>
      </c>
      <c r="C5" s="582">
        <v>30987931</v>
      </c>
      <c r="D5" s="582">
        <v>9254242</v>
      </c>
      <c r="E5" s="582">
        <v>687661</v>
      </c>
      <c r="F5" s="582" t="s">
        <v>699</v>
      </c>
      <c r="G5" s="582" t="s">
        <v>699</v>
      </c>
      <c r="H5" s="582">
        <v>145148</v>
      </c>
      <c r="I5" s="582">
        <v>509738</v>
      </c>
      <c r="J5" s="582">
        <v>1169575</v>
      </c>
      <c r="K5" s="582">
        <v>235299</v>
      </c>
      <c r="L5" s="582" t="s">
        <v>699</v>
      </c>
      <c r="M5" s="582">
        <v>1562807</v>
      </c>
      <c r="N5" s="582" t="s">
        <v>699</v>
      </c>
      <c r="O5" s="582">
        <v>11553</v>
      </c>
      <c r="P5" s="582">
        <v>103033</v>
      </c>
      <c r="Q5" s="582">
        <v>1268082</v>
      </c>
      <c r="R5" s="582">
        <v>2325577</v>
      </c>
      <c r="S5" s="582">
        <v>2172238</v>
      </c>
      <c r="T5" s="582">
        <v>5185461</v>
      </c>
      <c r="U5" s="582">
        <v>552695</v>
      </c>
      <c r="V5" s="582">
        <v>5804822</v>
      </c>
      <c r="W5" s="583" t="s">
        <v>512</v>
      </c>
    </row>
    <row r="6" spans="1:23" s="584" customFormat="1" ht="9.75" customHeight="1" x14ac:dyDescent="0.15">
      <c r="A6" s="237" t="s">
        <v>628</v>
      </c>
      <c r="B6" s="584">
        <v>32841517</v>
      </c>
      <c r="C6" s="584">
        <v>27309477</v>
      </c>
      <c r="D6" s="584">
        <v>7113643</v>
      </c>
      <c r="E6" s="584">
        <v>413586</v>
      </c>
      <c r="F6" s="584">
        <v>154064</v>
      </c>
      <c r="G6" s="584" t="s">
        <v>699</v>
      </c>
      <c r="H6" s="584">
        <v>85698</v>
      </c>
      <c r="I6" s="584">
        <v>1233568</v>
      </c>
      <c r="J6" s="584">
        <v>1201128</v>
      </c>
      <c r="K6" s="584" t="s">
        <v>699</v>
      </c>
      <c r="L6" s="584">
        <v>7487</v>
      </c>
      <c r="M6" s="584">
        <v>688517</v>
      </c>
      <c r="N6" s="584">
        <v>93614</v>
      </c>
      <c r="O6" s="584" t="s">
        <v>699</v>
      </c>
      <c r="P6" s="584" t="s">
        <v>699</v>
      </c>
      <c r="Q6" s="584">
        <v>1110367</v>
      </c>
      <c r="R6" s="584">
        <v>1864046</v>
      </c>
      <c r="S6" s="584">
        <v>2328791</v>
      </c>
      <c r="T6" s="584">
        <v>4508497</v>
      </c>
      <c r="U6" s="584">
        <v>15896</v>
      </c>
      <c r="V6" s="584">
        <v>6490575</v>
      </c>
      <c r="W6" s="585" t="s">
        <v>629</v>
      </c>
    </row>
    <row r="7" spans="1:23" s="584" customFormat="1" ht="9.75" customHeight="1" x14ac:dyDescent="0.15">
      <c r="A7" s="237" t="s">
        <v>856</v>
      </c>
      <c r="B7" s="584">
        <v>32531948</v>
      </c>
      <c r="C7" s="584">
        <v>28986476</v>
      </c>
      <c r="D7" s="584">
        <v>8266456</v>
      </c>
      <c r="E7" s="584">
        <v>706234</v>
      </c>
      <c r="F7" s="584">
        <v>35881</v>
      </c>
      <c r="G7" s="584" t="s">
        <v>699</v>
      </c>
      <c r="H7" s="584">
        <v>288223</v>
      </c>
      <c r="I7" s="584">
        <v>406123</v>
      </c>
      <c r="J7" s="584">
        <v>370581</v>
      </c>
      <c r="K7" s="584" t="s">
        <v>699</v>
      </c>
      <c r="L7" s="584" t="s">
        <v>699</v>
      </c>
      <c r="M7" s="584">
        <v>208016</v>
      </c>
      <c r="N7" s="584" t="s">
        <v>699</v>
      </c>
      <c r="O7" s="584" t="s">
        <v>699</v>
      </c>
      <c r="P7" s="584">
        <v>58686</v>
      </c>
      <c r="Q7" s="584">
        <v>1095838</v>
      </c>
      <c r="R7" s="584">
        <v>1560962</v>
      </c>
      <c r="S7" s="584">
        <v>3716945</v>
      </c>
      <c r="T7" s="584">
        <v>5134118</v>
      </c>
      <c r="U7" s="584">
        <v>124655</v>
      </c>
      <c r="V7" s="584">
        <v>7013758</v>
      </c>
      <c r="W7" s="585" t="s">
        <v>692</v>
      </c>
    </row>
    <row r="8" spans="1:23" s="584" customFormat="1" ht="9.75" customHeight="1" x14ac:dyDescent="0.15">
      <c r="A8" s="237" t="s">
        <v>857</v>
      </c>
      <c r="B8" s="584">
        <v>33128837</v>
      </c>
      <c r="C8" s="584">
        <v>30352731</v>
      </c>
      <c r="D8" s="584">
        <v>11083887</v>
      </c>
      <c r="E8" s="584">
        <v>876163</v>
      </c>
      <c r="F8" s="584">
        <v>136904</v>
      </c>
      <c r="G8" s="584" t="s">
        <v>699</v>
      </c>
      <c r="H8" s="584">
        <v>129340</v>
      </c>
      <c r="I8" s="584">
        <v>344900</v>
      </c>
      <c r="J8" s="584">
        <v>90942</v>
      </c>
      <c r="K8" s="584">
        <v>13056</v>
      </c>
      <c r="L8" s="584" t="s">
        <v>699</v>
      </c>
      <c r="M8" s="584">
        <v>316215</v>
      </c>
      <c r="N8" s="584" t="s">
        <v>699</v>
      </c>
      <c r="O8" s="584" t="s">
        <v>699</v>
      </c>
      <c r="P8" s="584">
        <v>31827</v>
      </c>
      <c r="Q8" s="584">
        <v>438503</v>
      </c>
      <c r="R8" s="584">
        <v>720274</v>
      </c>
      <c r="S8" s="584">
        <v>4998968</v>
      </c>
      <c r="T8" s="584">
        <v>3967676</v>
      </c>
      <c r="U8" s="584">
        <v>174792</v>
      </c>
      <c r="V8" s="584">
        <v>7029284</v>
      </c>
      <c r="W8" s="585" t="s">
        <v>718</v>
      </c>
    </row>
    <row r="9" spans="1:23" s="584" customFormat="1" ht="9.75" customHeight="1" x14ac:dyDescent="0.15">
      <c r="A9" s="237" t="s">
        <v>858</v>
      </c>
      <c r="B9" s="584">
        <v>32274299</v>
      </c>
      <c r="C9" s="584">
        <v>29535800</v>
      </c>
      <c r="D9" s="584">
        <v>9251058</v>
      </c>
      <c r="E9" s="584">
        <v>1252041</v>
      </c>
      <c r="F9" s="584">
        <v>194184</v>
      </c>
      <c r="G9" s="584">
        <v>27307</v>
      </c>
      <c r="H9" s="584">
        <v>71662</v>
      </c>
      <c r="I9" s="584">
        <v>176518</v>
      </c>
      <c r="J9" s="584">
        <v>372802</v>
      </c>
      <c r="K9" s="584" t="s">
        <v>699</v>
      </c>
      <c r="L9" s="584" t="s">
        <v>699</v>
      </c>
      <c r="M9" s="584">
        <v>744960</v>
      </c>
      <c r="N9" s="584">
        <v>26467</v>
      </c>
      <c r="O9" s="584" t="s">
        <v>699</v>
      </c>
      <c r="P9" s="584">
        <v>251497</v>
      </c>
      <c r="Q9" s="584">
        <v>814135</v>
      </c>
      <c r="R9" s="584">
        <v>247365</v>
      </c>
      <c r="S9" s="584">
        <v>4591804</v>
      </c>
      <c r="T9" s="584">
        <v>4638851</v>
      </c>
      <c r="U9" s="584">
        <v>71120</v>
      </c>
      <c r="V9" s="584">
        <v>6804029</v>
      </c>
      <c r="W9" s="585" t="s">
        <v>859</v>
      </c>
    </row>
    <row r="10" spans="1:23" s="584" customFormat="1" ht="6.75" customHeight="1" x14ac:dyDescent="0.15">
      <c r="A10" s="586"/>
      <c r="W10" s="585"/>
    </row>
    <row r="11" spans="1:23" s="584" customFormat="1" ht="9.75" customHeight="1" x14ac:dyDescent="0.15">
      <c r="A11" s="237" t="s">
        <v>860</v>
      </c>
      <c r="B11" s="584">
        <v>33820231</v>
      </c>
      <c r="C11" s="584">
        <v>31100203</v>
      </c>
      <c r="D11" s="584">
        <v>11512666</v>
      </c>
      <c r="E11" s="584">
        <v>1229514</v>
      </c>
      <c r="F11" s="584">
        <v>280002</v>
      </c>
      <c r="G11" s="584">
        <v>27307</v>
      </c>
      <c r="H11" s="584">
        <v>142734</v>
      </c>
      <c r="I11" s="584">
        <v>354997</v>
      </c>
      <c r="J11" s="584">
        <v>62673</v>
      </c>
      <c r="K11" s="584">
        <v>13056</v>
      </c>
      <c r="L11" s="584" t="s">
        <v>699</v>
      </c>
      <c r="M11" s="584">
        <v>499184</v>
      </c>
      <c r="N11" s="584" t="s">
        <v>699</v>
      </c>
      <c r="O11" s="584" t="s">
        <v>699</v>
      </c>
      <c r="P11" s="584">
        <v>61434</v>
      </c>
      <c r="Q11" s="584">
        <v>600289</v>
      </c>
      <c r="R11" s="584">
        <v>436885</v>
      </c>
      <c r="S11" s="584">
        <v>4483297</v>
      </c>
      <c r="T11" s="584">
        <v>4057900</v>
      </c>
      <c r="U11" s="584">
        <v>210405</v>
      </c>
      <c r="V11" s="584">
        <v>7127860</v>
      </c>
      <c r="W11" s="585" t="s">
        <v>719</v>
      </c>
    </row>
    <row r="12" spans="1:23" s="584" customFormat="1" ht="9.75" customHeight="1" x14ac:dyDescent="0.15">
      <c r="A12" s="237" t="s">
        <v>861</v>
      </c>
      <c r="B12" s="584">
        <v>29733226</v>
      </c>
      <c r="C12" s="584">
        <v>27012698</v>
      </c>
      <c r="D12" s="584">
        <v>8522617</v>
      </c>
      <c r="E12" s="584">
        <v>1165476</v>
      </c>
      <c r="F12" s="584">
        <v>51086</v>
      </c>
      <c r="G12" s="584" t="s">
        <v>699</v>
      </c>
      <c r="H12" s="584">
        <v>75618</v>
      </c>
      <c r="I12" s="584">
        <v>198312</v>
      </c>
      <c r="J12" s="584">
        <v>414056</v>
      </c>
      <c r="K12" s="584">
        <v>43234</v>
      </c>
      <c r="L12" s="584" t="s">
        <v>699</v>
      </c>
      <c r="M12" s="584">
        <v>648664</v>
      </c>
      <c r="N12" s="584">
        <v>26467</v>
      </c>
      <c r="O12" s="584" t="s">
        <v>699</v>
      </c>
      <c r="P12" s="584">
        <v>251069</v>
      </c>
      <c r="Q12" s="584">
        <v>487046</v>
      </c>
      <c r="R12" s="584">
        <v>205803</v>
      </c>
      <c r="S12" s="584">
        <v>4448465</v>
      </c>
      <c r="T12" s="584">
        <v>4474394</v>
      </c>
      <c r="U12" s="584">
        <v>35507</v>
      </c>
      <c r="V12" s="584">
        <v>5964884</v>
      </c>
      <c r="W12" s="585" t="s">
        <v>862</v>
      </c>
    </row>
    <row r="13" spans="1:23" s="584" customFormat="1" ht="6.75" customHeight="1" x14ac:dyDescent="0.15">
      <c r="A13" s="586"/>
      <c r="W13" s="585"/>
    </row>
    <row r="14" spans="1:23" s="584" customFormat="1" ht="9.75" customHeight="1" x14ac:dyDescent="0.15">
      <c r="A14" s="237" t="s">
        <v>863</v>
      </c>
      <c r="B14" s="584">
        <v>8494612</v>
      </c>
      <c r="C14" s="584">
        <v>7929458</v>
      </c>
      <c r="D14" s="584">
        <v>2604474</v>
      </c>
      <c r="E14" s="584">
        <v>518014</v>
      </c>
      <c r="F14" s="584">
        <v>143098</v>
      </c>
      <c r="G14" s="584">
        <v>27307</v>
      </c>
      <c r="H14" s="584">
        <v>40163</v>
      </c>
      <c r="I14" s="584">
        <v>10097</v>
      </c>
      <c r="J14" s="584">
        <v>3395</v>
      </c>
      <c r="K14" s="584" t="s">
        <v>699</v>
      </c>
      <c r="L14" s="584" t="s">
        <v>699</v>
      </c>
      <c r="M14" s="584">
        <v>229261</v>
      </c>
      <c r="N14" s="584" t="s">
        <v>699</v>
      </c>
      <c r="O14" s="584" t="s">
        <v>699</v>
      </c>
      <c r="P14" s="584">
        <v>29607</v>
      </c>
      <c r="Q14" s="584">
        <v>407474</v>
      </c>
      <c r="R14" s="584">
        <v>41562</v>
      </c>
      <c r="S14" s="584">
        <v>921880</v>
      </c>
      <c r="T14" s="584">
        <v>1132193</v>
      </c>
      <c r="U14" s="584">
        <v>35613</v>
      </c>
      <c r="V14" s="584">
        <v>1785320</v>
      </c>
      <c r="W14" s="585" t="s">
        <v>720</v>
      </c>
    </row>
    <row r="15" spans="1:23" s="584" customFormat="1" ht="9.75" customHeight="1" x14ac:dyDescent="0.15">
      <c r="A15" s="237" t="s">
        <v>513</v>
      </c>
      <c r="B15" s="584">
        <v>7359637</v>
      </c>
      <c r="C15" s="584">
        <v>6660320</v>
      </c>
      <c r="D15" s="584">
        <v>2078227</v>
      </c>
      <c r="E15" s="584">
        <v>208916</v>
      </c>
      <c r="F15" s="584">
        <v>15043</v>
      </c>
      <c r="G15" s="584" t="s">
        <v>699</v>
      </c>
      <c r="H15" s="584" t="s">
        <v>699</v>
      </c>
      <c r="I15" s="584">
        <v>48300</v>
      </c>
      <c r="J15" s="584">
        <v>132523</v>
      </c>
      <c r="K15" s="584" t="s">
        <v>699</v>
      </c>
      <c r="L15" s="584" t="s">
        <v>699</v>
      </c>
      <c r="M15" s="584">
        <v>191935</v>
      </c>
      <c r="N15" s="584" t="s">
        <v>699</v>
      </c>
      <c r="O15" s="584" t="s">
        <v>699</v>
      </c>
      <c r="P15" s="584">
        <v>38479</v>
      </c>
      <c r="Q15" s="584">
        <v>117135</v>
      </c>
      <c r="R15" s="584" t="s">
        <v>699</v>
      </c>
      <c r="S15" s="584">
        <v>990322</v>
      </c>
      <c r="T15" s="584">
        <v>1010412</v>
      </c>
      <c r="U15" s="584" t="s">
        <v>699</v>
      </c>
      <c r="V15" s="584">
        <v>1829028</v>
      </c>
      <c r="W15" s="585" t="s">
        <v>78</v>
      </c>
    </row>
    <row r="16" spans="1:23" s="584" customFormat="1" ht="9.75" customHeight="1" x14ac:dyDescent="0.15">
      <c r="A16" s="237" t="s">
        <v>514</v>
      </c>
      <c r="B16" s="584">
        <v>8382658</v>
      </c>
      <c r="C16" s="584">
        <v>7732752</v>
      </c>
      <c r="D16" s="584">
        <v>2625553</v>
      </c>
      <c r="E16" s="584">
        <v>91845</v>
      </c>
      <c r="F16" s="584">
        <v>36043</v>
      </c>
      <c r="G16" s="584" t="s">
        <v>699</v>
      </c>
      <c r="H16" s="584">
        <v>31499</v>
      </c>
      <c r="I16" s="584">
        <v>56449</v>
      </c>
      <c r="J16" s="584">
        <v>190137</v>
      </c>
      <c r="K16" s="584" t="s">
        <v>699</v>
      </c>
      <c r="L16" s="584" t="s">
        <v>699</v>
      </c>
      <c r="M16" s="584">
        <v>220950</v>
      </c>
      <c r="N16" s="584" t="s">
        <v>699</v>
      </c>
      <c r="O16" s="584" t="s">
        <v>699</v>
      </c>
      <c r="P16" s="584">
        <v>76727</v>
      </c>
      <c r="Q16" s="584">
        <v>72866</v>
      </c>
      <c r="R16" s="584">
        <v>154554</v>
      </c>
      <c r="S16" s="584">
        <v>1236332</v>
      </c>
      <c r="T16" s="584">
        <v>1291437</v>
      </c>
      <c r="U16" s="584" t="s">
        <v>699</v>
      </c>
      <c r="V16" s="584">
        <v>1648360</v>
      </c>
      <c r="W16" s="585" t="s">
        <v>79</v>
      </c>
    </row>
    <row r="17" spans="1:23" s="584" customFormat="1" ht="9.75" customHeight="1" x14ac:dyDescent="0.15">
      <c r="A17" s="237" t="s">
        <v>515</v>
      </c>
      <c r="B17" s="584">
        <v>8037392</v>
      </c>
      <c r="C17" s="584">
        <v>7213270</v>
      </c>
      <c r="D17" s="584">
        <v>1942804</v>
      </c>
      <c r="E17" s="584">
        <v>433266</v>
      </c>
      <c r="F17" s="584" t="s">
        <v>699</v>
      </c>
      <c r="G17" s="584" t="s">
        <v>699</v>
      </c>
      <c r="H17" s="584" t="s">
        <v>699</v>
      </c>
      <c r="I17" s="584">
        <v>61672</v>
      </c>
      <c r="J17" s="584">
        <v>46747</v>
      </c>
      <c r="K17" s="584" t="s">
        <v>699</v>
      </c>
      <c r="L17" s="584" t="s">
        <v>699</v>
      </c>
      <c r="M17" s="584">
        <v>102814</v>
      </c>
      <c r="N17" s="584">
        <v>26467</v>
      </c>
      <c r="O17" s="584" t="s">
        <v>699</v>
      </c>
      <c r="P17" s="584">
        <v>106684</v>
      </c>
      <c r="Q17" s="584">
        <v>216660</v>
      </c>
      <c r="R17" s="584">
        <v>51249</v>
      </c>
      <c r="S17" s="584">
        <v>1443270</v>
      </c>
      <c r="T17" s="584">
        <v>1204809</v>
      </c>
      <c r="U17" s="584">
        <v>35507</v>
      </c>
      <c r="V17" s="584">
        <v>1541321</v>
      </c>
      <c r="W17" s="585" t="s">
        <v>80</v>
      </c>
    </row>
    <row r="18" spans="1:23" s="584" customFormat="1" ht="9.75" customHeight="1" x14ac:dyDescent="0.15">
      <c r="A18" s="237" t="s">
        <v>864</v>
      </c>
      <c r="B18" s="584">
        <v>5953539</v>
      </c>
      <c r="C18" s="584">
        <v>5406356</v>
      </c>
      <c r="D18" s="584">
        <v>1876033</v>
      </c>
      <c r="E18" s="584">
        <v>431449</v>
      </c>
      <c r="F18" s="584" t="s">
        <v>699</v>
      </c>
      <c r="G18" s="584" t="s">
        <v>699</v>
      </c>
      <c r="H18" s="584">
        <v>44119</v>
      </c>
      <c r="I18" s="584">
        <v>31891</v>
      </c>
      <c r="J18" s="584">
        <v>44649</v>
      </c>
      <c r="K18" s="584">
        <v>43234</v>
      </c>
      <c r="L18" s="584" t="s">
        <v>699</v>
      </c>
      <c r="M18" s="584">
        <v>132965</v>
      </c>
      <c r="N18" s="584" t="s">
        <v>699</v>
      </c>
      <c r="O18" s="584" t="s">
        <v>699</v>
      </c>
      <c r="P18" s="584">
        <v>29179</v>
      </c>
      <c r="Q18" s="584">
        <v>80385</v>
      </c>
      <c r="R18" s="584" t="s">
        <v>699</v>
      </c>
      <c r="S18" s="584">
        <v>778541</v>
      </c>
      <c r="T18" s="584">
        <v>967736</v>
      </c>
      <c r="U18" s="584" t="s">
        <v>699</v>
      </c>
      <c r="V18" s="584">
        <v>946175</v>
      </c>
      <c r="W18" s="585" t="s">
        <v>865</v>
      </c>
    </row>
    <row r="19" spans="1:23" s="584" customFormat="1" ht="6.75" customHeight="1" x14ac:dyDescent="0.15">
      <c r="A19" s="586"/>
      <c r="W19" s="585"/>
    </row>
    <row r="20" spans="1:23" s="584" customFormat="1" ht="9.75" customHeight="1" x14ac:dyDescent="0.15">
      <c r="A20" s="237" t="s">
        <v>866</v>
      </c>
      <c r="B20" s="584">
        <v>2990794</v>
      </c>
      <c r="C20" s="584">
        <v>2683061</v>
      </c>
      <c r="D20" s="584">
        <v>947247</v>
      </c>
      <c r="E20" s="584">
        <v>104763</v>
      </c>
      <c r="F20" s="584">
        <v>57839</v>
      </c>
      <c r="G20" s="584">
        <v>27307</v>
      </c>
      <c r="H20" s="584">
        <v>40163</v>
      </c>
      <c r="I20" s="584">
        <v>779</v>
      </c>
      <c r="J20" s="584">
        <v>3395</v>
      </c>
      <c r="K20" s="584" t="s">
        <v>699</v>
      </c>
      <c r="L20" s="584" t="s">
        <v>699</v>
      </c>
      <c r="M20" s="584">
        <v>17275</v>
      </c>
      <c r="N20" s="584" t="s">
        <v>699</v>
      </c>
      <c r="O20" s="584" t="s">
        <v>699</v>
      </c>
      <c r="P20" s="584">
        <v>29607</v>
      </c>
      <c r="Q20" s="584">
        <v>109126</v>
      </c>
      <c r="R20" s="584" t="s">
        <v>699</v>
      </c>
      <c r="S20" s="584">
        <v>353223</v>
      </c>
      <c r="T20" s="584">
        <v>314372</v>
      </c>
      <c r="U20" s="584">
        <v>35613</v>
      </c>
      <c r="V20" s="584">
        <v>642352</v>
      </c>
      <c r="W20" s="585" t="s">
        <v>721</v>
      </c>
    </row>
    <row r="21" spans="1:23" s="584" customFormat="1" ht="9.75" customHeight="1" x14ac:dyDescent="0.15">
      <c r="A21" s="237" t="s">
        <v>516</v>
      </c>
      <c r="B21" s="584">
        <v>2543812</v>
      </c>
      <c r="C21" s="584">
        <v>2440641</v>
      </c>
      <c r="D21" s="584">
        <v>874294</v>
      </c>
      <c r="E21" s="584">
        <v>192890</v>
      </c>
      <c r="F21" s="584">
        <v>15103</v>
      </c>
      <c r="G21" s="584" t="s">
        <v>699</v>
      </c>
      <c r="H21" s="584" t="s">
        <v>699</v>
      </c>
      <c r="I21" s="584">
        <v>22</v>
      </c>
      <c r="J21" s="584" t="s">
        <v>699</v>
      </c>
      <c r="K21" s="584" t="s">
        <v>699</v>
      </c>
      <c r="L21" s="584" t="s">
        <v>699</v>
      </c>
      <c r="M21" s="584">
        <v>128623</v>
      </c>
      <c r="N21" s="584" t="s">
        <v>699</v>
      </c>
      <c r="O21" s="584" t="s">
        <v>699</v>
      </c>
      <c r="P21" s="584" t="s">
        <v>699</v>
      </c>
      <c r="Q21" s="584">
        <v>134262</v>
      </c>
      <c r="R21" s="584" t="s">
        <v>699</v>
      </c>
      <c r="S21" s="584">
        <v>427652</v>
      </c>
      <c r="T21" s="584">
        <v>274655</v>
      </c>
      <c r="U21" s="584" t="s">
        <v>699</v>
      </c>
      <c r="V21" s="584">
        <v>393140</v>
      </c>
      <c r="W21" s="585" t="s">
        <v>66</v>
      </c>
    </row>
    <row r="22" spans="1:23" s="584" customFormat="1" ht="9.75" customHeight="1" x14ac:dyDescent="0.15">
      <c r="A22" s="237" t="s">
        <v>517</v>
      </c>
      <c r="B22" s="584">
        <v>2960006</v>
      </c>
      <c r="C22" s="584">
        <v>2805756</v>
      </c>
      <c r="D22" s="584">
        <v>782933</v>
      </c>
      <c r="E22" s="584">
        <v>220361</v>
      </c>
      <c r="F22" s="584">
        <v>70156</v>
      </c>
      <c r="G22" s="584" t="s">
        <v>699</v>
      </c>
      <c r="H22" s="584" t="s">
        <v>699</v>
      </c>
      <c r="I22" s="584">
        <v>9296</v>
      </c>
      <c r="J22" s="584" t="s">
        <v>699</v>
      </c>
      <c r="K22" s="584" t="s">
        <v>699</v>
      </c>
      <c r="L22" s="584" t="s">
        <v>699</v>
      </c>
      <c r="M22" s="584">
        <v>83363</v>
      </c>
      <c r="N22" s="584" t="s">
        <v>699</v>
      </c>
      <c r="O22" s="584" t="s">
        <v>699</v>
      </c>
      <c r="P22" s="584" t="s">
        <v>699</v>
      </c>
      <c r="Q22" s="584">
        <v>164086</v>
      </c>
      <c r="R22" s="584">
        <v>41562</v>
      </c>
      <c r="S22" s="584">
        <v>141005</v>
      </c>
      <c r="T22" s="584">
        <v>543166</v>
      </c>
      <c r="U22" s="584" t="s">
        <v>699</v>
      </c>
      <c r="V22" s="584">
        <v>749828</v>
      </c>
      <c r="W22" s="585" t="s">
        <v>67</v>
      </c>
    </row>
    <row r="23" spans="1:23" s="584" customFormat="1" ht="9.75" customHeight="1" x14ac:dyDescent="0.15">
      <c r="A23" s="237" t="s">
        <v>518</v>
      </c>
      <c r="B23" s="584">
        <v>2634496</v>
      </c>
      <c r="C23" s="584">
        <v>2407959</v>
      </c>
      <c r="D23" s="584">
        <v>569453</v>
      </c>
      <c r="E23" s="584">
        <v>122235</v>
      </c>
      <c r="F23" s="584" t="s">
        <v>699</v>
      </c>
      <c r="G23" s="584" t="s">
        <v>699</v>
      </c>
      <c r="H23" s="584" t="s">
        <v>699</v>
      </c>
      <c r="I23" s="584" t="s">
        <v>699</v>
      </c>
      <c r="J23" s="584">
        <v>132523</v>
      </c>
      <c r="K23" s="584" t="s">
        <v>699</v>
      </c>
      <c r="L23" s="584" t="s">
        <v>699</v>
      </c>
      <c r="M23" s="584">
        <v>61954</v>
      </c>
      <c r="N23" s="584" t="s">
        <v>699</v>
      </c>
      <c r="O23" s="584" t="s">
        <v>699</v>
      </c>
      <c r="P23" s="584">
        <v>38479</v>
      </c>
      <c r="Q23" s="584">
        <v>80812</v>
      </c>
      <c r="R23" s="584" t="s">
        <v>699</v>
      </c>
      <c r="S23" s="584">
        <v>183858</v>
      </c>
      <c r="T23" s="584">
        <v>426597</v>
      </c>
      <c r="U23" s="584" t="s">
        <v>699</v>
      </c>
      <c r="V23" s="584">
        <v>792048</v>
      </c>
      <c r="W23" s="585" t="s">
        <v>68</v>
      </c>
    </row>
    <row r="24" spans="1:23" s="584" customFormat="1" ht="9.75" customHeight="1" x14ac:dyDescent="0.15">
      <c r="A24" s="237" t="s">
        <v>519</v>
      </c>
      <c r="B24" s="584">
        <v>2655125</v>
      </c>
      <c r="C24" s="584">
        <v>2326114</v>
      </c>
      <c r="D24" s="584">
        <v>706622</v>
      </c>
      <c r="E24" s="584">
        <v>86681</v>
      </c>
      <c r="F24" s="584">
        <v>15043</v>
      </c>
      <c r="G24" s="584" t="s">
        <v>699</v>
      </c>
      <c r="H24" s="584" t="s">
        <v>699</v>
      </c>
      <c r="I24" s="584">
        <v>48300</v>
      </c>
      <c r="J24" s="584" t="s">
        <v>699</v>
      </c>
      <c r="K24" s="584" t="s">
        <v>699</v>
      </c>
      <c r="L24" s="584" t="s">
        <v>699</v>
      </c>
      <c r="M24" s="584" t="s">
        <v>699</v>
      </c>
      <c r="N24" s="584" t="s">
        <v>699</v>
      </c>
      <c r="O24" s="584" t="s">
        <v>699</v>
      </c>
      <c r="P24" s="584" t="s">
        <v>699</v>
      </c>
      <c r="Q24" s="584">
        <v>36323</v>
      </c>
      <c r="R24" s="584" t="s">
        <v>699</v>
      </c>
      <c r="S24" s="584">
        <v>573520</v>
      </c>
      <c r="T24" s="584">
        <v>395330</v>
      </c>
      <c r="U24" s="584" t="s">
        <v>699</v>
      </c>
      <c r="V24" s="584">
        <v>464295</v>
      </c>
      <c r="W24" s="585" t="s">
        <v>81</v>
      </c>
    </row>
    <row r="25" spans="1:23" s="584" customFormat="1" ht="9.75" customHeight="1" x14ac:dyDescent="0.15">
      <c r="A25" s="237" t="s">
        <v>520</v>
      </c>
      <c r="B25" s="584">
        <v>2070016</v>
      </c>
      <c r="C25" s="584">
        <v>1926247</v>
      </c>
      <c r="D25" s="584">
        <v>802152</v>
      </c>
      <c r="E25" s="584" t="s">
        <v>699</v>
      </c>
      <c r="F25" s="584" t="s">
        <v>699</v>
      </c>
      <c r="G25" s="584" t="s">
        <v>699</v>
      </c>
      <c r="H25" s="584" t="s">
        <v>699</v>
      </c>
      <c r="I25" s="584" t="s">
        <v>699</v>
      </c>
      <c r="J25" s="584" t="s">
        <v>699</v>
      </c>
      <c r="K25" s="584" t="s">
        <v>699</v>
      </c>
      <c r="L25" s="584" t="s">
        <v>699</v>
      </c>
      <c r="M25" s="584">
        <v>129981</v>
      </c>
      <c r="N25" s="584" t="s">
        <v>699</v>
      </c>
      <c r="O25" s="584" t="s">
        <v>699</v>
      </c>
      <c r="P25" s="584" t="s">
        <v>699</v>
      </c>
      <c r="Q25" s="584" t="s">
        <v>699</v>
      </c>
      <c r="R25" s="584" t="s">
        <v>699</v>
      </c>
      <c r="S25" s="584">
        <v>232944</v>
      </c>
      <c r="T25" s="584">
        <v>188485</v>
      </c>
      <c r="U25" s="584" t="s">
        <v>699</v>
      </c>
      <c r="V25" s="584">
        <v>572685</v>
      </c>
      <c r="W25" s="585" t="s">
        <v>82</v>
      </c>
    </row>
    <row r="26" spans="1:23" s="584" customFormat="1" ht="9.75" customHeight="1" x14ac:dyDescent="0.15">
      <c r="A26" s="237" t="s">
        <v>521</v>
      </c>
      <c r="B26" s="584">
        <v>2558385</v>
      </c>
      <c r="C26" s="584">
        <v>2253708</v>
      </c>
      <c r="D26" s="584">
        <v>940565</v>
      </c>
      <c r="E26" s="584" t="s">
        <v>699</v>
      </c>
      <c r="F26" s="584" t="s">
        <v>699</v>
      </c>
      <c r="G26" s="584" t="s">
        <v>699</v>
      </c>
      <c r="H26" s="584" t="s">
        <v>699</v>
      </c>
      <c r="I26" s="584">
        <v>5822</v>
      </c>
      <c r="J26" s="584">
        <v>31432</v>
      </c>
      <c r="K26" s="584" t="s">
        <v>699</v>
      </c>
      <c r="L26" s="584" t="s">
        <v>699</v>
      </c>
      <c r="M26" s="584">
        <v>51021</v>
      </c>
      <c r="N26" s="584" t="s">
        <v>699</v>
      </c>
      <c r="O26" s="584" t="s">
        <v>699</v>
      </c>
      <c r="P26" s="584" t="s">
        <v>699</v>
      </c>
      <c r="Q26" s="584">
        <v>14280</v>
      </c>
      <c r="R26" s="584">
        <v>49110</v>
      </c>
      <c r="S26" s="584">
        <v>235196</v>
      </c>
      <c r="T26" s="584">
        <v>375186</v>
      </c>
      <c r="U26" s="584" t="s">
        <v>699</v>
      </c>
      <c r="V26" s="584">
        <v>551096</v>
      </c>
      <c r="W26" s="585" t="s">
        <v>83</v>
      </c>
    </row>
    <row r="27" spans="1:23" s="584" customFormat="1" ht="9.75" customHeight="1" x14ac:dyDescent="0.15">
      <c r="A27" s="237" t="s">
        <v>522</v>
      </c>
      <c r="B27" s="584">
        <v>3040594</v>
      </c>
      <c r="C27" s="584">
        <v>2843553</v>
      </c>
      <c r="D27" s="584">
        <v>982344</v>
      </c>
      <c r="E27" s="584">
        <v>45367</v>
      </c>
      <c r="F27" s="584">
        <v>36043</v>
      </c>
      <c r="G27" s="584" t="s">
        <v>699</v>
      </c>
      <c r="H27" s="584" t="s">
        <v>699</v>
      </c>
      <c r="I27" s="584">
        <v>50627</v>
      </c>
      <c r="J27" s="584">
        <v>92383</v>
      </c>
      <c r="K27" s="584" t="s">
        <v>699</v>
      </c>
      <c r="L27" s="584" t="s">
        <v>699</v>
      </c>
      <c r="M27" s="584">
        <v>138193</v>
      </c>
      <c r="N27" s="584" t="s">
        <v>699</v>
      </c>
      <c r="O27" s="584" t="s">
        <v>699</v>
      </c>
      <c r="P27" s="584" t="s">
        <v>699</v>
      </c>
      <c r="Q27" s="584">
        <v>38946</v>
      </c>
      <c r="R27" s="584">
        <v>105444</v>
      </c>
      <c r="S27" s="584">
        <v>476074</v>
      </c>
      <c r="T27" s="584">
        <v>430322</v>
      </c>
      <c r="U27" s="584" t="s">
        <v>699</v>
      </c>
      <c r="V27" s="584">
        <v>447810</v>
      </c>
      <c r="W27" s="585" t="s">
        <v>84</v>
      </c>
    </row>
    <row r="28" spans="1:23" s="584" customFormat="1" ht="9.75" customHeight="1" x14ac:dyDescent="0.15">
      <c r="A28" s="237" t="s">
        <v>523</v>
      </c>
      <c r="B28" s="584">
        <v>2783679</v>
      </c>
      <c r="C28" s="584">
        <v>2635491</v>
      </c>
      <c r="D28" s="584">
        <v>702644</v>
      </c>
      <c r="E28" s="584">
        <v>46478</v>
      </c>
      <c r="F28" s="584" t="s">
        <v>699</v>
      </c>
      <c r="G28" s="584" t="s">
        <v>699</v>
      </c>
      <c r="H28" s="584">
        <v>31499</v>
      </c>
      <c r="I28" s="584" t="s">
        <v>699</v>
      </c>
      <c r="J28" s="584">
        <v>66322</v>
      </c>
      <c r="K28" s="584" t="s">
        <v>699</v>
      </c>
      <c r="L28" s="584" t="s">
        <v>699</v>
      </c>
      <c r="M28" s="584">
        <v>31736</v>
      </c>
      <c r="N28" s="584" t="s">
        <v>699</v>
      </c>
      <c r="O28" s="584" t="s">
        <v>699</v>
      </c>
      <c r="P28" s="584">
        <v>76727</v>
      </c>
      <c r="Q28" s="584">
        <v>19640</v>
      </c>
      <c r="R28" s="584" t="s">
        <v>699</v>
      </c>
      <c r="S28" s="584">
        <v>525062</v>
      </c>
      <c r="T28" s="584">
        <v>485929</v>
      </c>
      <c r="U28" s="584" t="s">
        <v>699</v>
      </c>
      <c r="V28" s="584">
        <v>649454</v>
      </c>
      <c r="W28" s="585" t="s">
        <v>85</v>
      </c>
    </row>
    <row r="29" spans="1:23" s="584" customFormat="1" ht="9.75" customHeight="1" x14ac:dyDescent="0.15">
      <c r="A29" s="237" t="s">
        <v>524</v>
      </c>
      <c r="B29" s="584">
        <v>2531934</v>
      </c>
      <c r="C29" s="584">
        <v>2339265</v>
      </c>
      <c r="D29" s="584">
        <v>614935</v>
      </c>
      <c r="E29" s="584">
        <v>24925</v>
      </c>
      <c r="F29" s="584" t="s">
        <v>699</v>
      </c>
      <c r="G29" s="584" t="s">
        <v>699</v>
      </c>
      <c r="H29" s="584" t="s">
        <v>699</v>
      </c>
      <c r="I29" s="584">
        <v>33055</v>
      </c>
      <c r="J29" s="584" t="s">
        <v>699</v>
      </c>
      <c r="K29" s="584" t="s">
        <v>699</v>
      </c>
      <c r="L29" s="584" t="s">
        <v>699</v>
      </c>
      <c r="M29" s="584">
        <v>75593</v>
      </c>
      <c r="N29" s="584" t="s">
        <v>699</v>
      </c>
      <c r="O29" s="584" t="s">
        <v>699</v>
      </c>
      <c r="P29" s="584">
        <v>78307</v>
      </c>
      <c r="Q29" s="584" t="s">
        <v>699</v>
      </c>
      <c r="R29" s="584" t="s">
        <v>699</v>
      </c>
      <c r="S29" s="584">
        <v>497718</v>
      </c>
      <c r="T29" s="584">
        <v>433033</v>
      </c>
      <c r="U29" s="584">
        <v>35507</v>
      </c>
      <c r="V29" s="584">
        <v>546192</v>
      </c>
      <c r="W29" s="585" t="s">
        <v>69</v>
      </c>
    </row>
    <row r="30" spans="1:23" s="584" customFormat="1" ht="9.75" customHeight="1" x14ac:dyDescent="0.15">
      <c r="A30" s="237" t="s">
        <v>525</v>
      </c>
      <c r="B30" s="584">
        <v>2689944</v>
      </c>
      <c r="C30" s="584">
        <v>2352686</v>
      </c>
      <c r="D30" s="584">
        <v>730493</v>
      </c>
      <c r="E30" s="584">
        <v>146896</v>
      </c>
      <c r="F30" s="584" t="s">
        <v>699</v>
      </c>
      <c r="G30" s="584" t="s">
        <v>699</v>
      </c>
      <c r="H30" s="584" t="s">
        <v>699</v>
      </c>
      <c r="I30" s="584">
        <v>28617</v>
      </c>
      <c r="J30" s="584">
        <v>40030</v>
      </c>
      <c r="K30" s="584" t="s">
        <v>699</v>
      </c>
      <c r="L30" s="584" t="s">
        <v>699</v>
      </c>
      <c r="M30" s="584" t="s">
        <v>699</v>
      </c>
      <c r="N30" s="584">
        <v>26467</v>
      </c>
      <c r="O30" s="584" t="s">
        <v>699</v>
      </c>
      <c r="P30" s="584">
        <v>28377</v>
      </c>
      <c r="Q30" s="584">
        <v>108872</v>
      </c>
      <c r="R30" s="584" t="s">
        <v>699</v>
      </c>
      <c r="S30" s="584">
        <v>419628</v>
      </c>
      <c r="T30" s="584">
        <v>433510</v>
      </c>
      <c r="U30" s="584" t="s">
        <v>699</v>
      </c>
      <c r="V30" s="584">
        <v>389796</v>
      </c>
      <c r="W30" s="585" t="s">
        <v>70</v>
      </c>
    </row>
    <row r="31" spans="1:23" s="584" customFormat="1" ht="9.75" customHeight="1" x14ac:dyDescent="0.15">
      <c r="A31" s="237" t="s">
        <v>526</v>
      </c>
      <c r="B31" s="584">
        <v>2815514</v>
      </c>
      <c r="C31" s="584">
        <v>2521319</v>
      </c>
      <c r="D31" s="584">
        <v>597376</v>
      </c>
      <c r="E31" s="584">
        <v>261445</v>
      </c>
      <c r="F31" s="584" t="s">
        <v>699</v>
      </c>
      <c r="G31" s="584" t="s">
        <v>699</v>
      </c>
      <c r="H31" s="584" t="s">
        <v>699</v>
      </c>
      <c r="I31" s="584" t="s">
        <v>699</v>
      </c>
      <c r="J31" s="584">
        <v>6717</v>
      </c>
      <c r="K31" s="584" t="s">
        <v>699</v>
      </c>
      <c r="L31" s="584" t="s">
        <v>699</v>
      </c>
      <c r="M31" s="584">
        <v>27221</v>
      </c>
      <c r="N31" s="584" t="s">
        <v>699</v>
      </c>
      <c r="O31" s="584" t="s">
        <v>699</v>
      </c>
      <c r="P31" s="584" t="s">
        <v>699</v>
      </c>
      <c r="Q31" s="584">
        <v>107788</v>
      </c>
      <c r="R31" s="584">
        <v>51249</v>
      </c>
      <c r="S31" s="584">
        <v>525924</v>
      </c>
      <c r="T31" s="584">
        <v>338266</v>
      </c>
      <c r="U31" s="584" t="s">
        <v>699</v>
      </c>
      <c r="V31" s="584">
        <v>605333</v>
      </c>
      <c r="W31" s="585" t="s">
        <v>71</v>
      </c>
    </row>
    <row r="32" spans="1:23" s="584" customFormat="1" ht="9.75" customHeight="1" x14ac:dyDescent="0.15">
      <c r="A32" s="237" t="s">
        <v>867</v>
      </c>
      <c r="B32" s="584">
        <v>2195817</v>
      </c>
      <c r="C32" s="584">
        <v>1957777</v>
      </c>
      <c r="D32" s="584">
        <v>596215</v>
      </c>
      <c r="E32" s="584">
        <v>216023</v>
      </c>
      <c r="F32" s="584" t="s">
        <v>699</v>
      </c>
      <c r="G32" s="584" t="s">
        <v>699</v>
      </c>
      <c r="H32" s="584">
        <v>44119</v>
      </c>
      <c r="I32" s="584" t="s">
        <v>699</v>
      </c>
      <c r="J32" s="584" t="s">
        <v>699</v>
      </c>
      <c r="K32" s="584" t="s">
        <v>699</v>
      </c>
      <c r="L32" s="584" t="s">
        <v>699</v>
      </c>
      <c r="M32" s="584">
        <v>25001</v>
      </c>
      <c r="N32" s="584" t="s">
        <v>699</v>
      </c>
      <c r="O32" s="584" t="s">
        <v>699</v>
      </c>
      <c r="P32" s="584">
        <v>29179</v>
      </c>
      <c r="Q32" s="584">
        <v>40577</v>
      </c>
      <c r="R32" s="584" t="s">
        <v>699</v>
      </c>
      <c r="S32" s="584">
        <v>317215</v>
      </c>
      <c r="T32" s="584">
        <v>440002</v>
      </c>
      <c r="U32" s="584" t="s">
        <v>699</v>
      </c>
      <c r="V32" s="584">
        <v>249446</v>
      </c>
      <c r="W32" s="585" t="s">
        <v>868</v>
      </c>
    </row>
    <row r="33" spans="1:23" s="584" customFormat="1" ht="9.75" customHeight="1" x14ac:dyDescent="0.15">
      <c r="A33" s="237" t="s">
        <v>527</v>
      </c>
      <c r="B33" s="584">
        <v>2005933</v>
      </c>
      <c r="C33" s="584">
        <v>1902724</v>
      </c>
      <c r="D33" s="584">
        <v>681742</v>
      </c>
      <c r="E33" s="584">
        <v>166653</v>
      </c>
      <c r="F33" s="584" t="s">
        <v>699</v>
      </c>
      <c r="G33" s="584" t="s">
        <v>699</v>
      </c>
      <c r="H33" s="584" t="s">
        <v>699</v>
      </c>
      <c r="I33" s="584" t="s">
        <v>699</v>
      </c>
      <c r="J33" s="584">
        <v>44649</v>
      </c>
      <c r="K33" s="584" t="s">
        <v>699</v>
      </c>
      <c r="L33" s="584" t="s">
        <v>699</v>
      </c>
      <c r="M33" s="584">
        <v>52139</v>
      </c>
      <c r="N33" s="584" t="s">
        <v>699</v>
      </c>
      <c r="O33" s="584" t="s">
        <v>699</v>
      </c>
      <c r="P33" s="584" t="s">
        <v>699</v>
      </c>
      <c r="Q33" s="584" t="s">
        <v>699</v>
      </c>
      <c r="R33" s="584" t="s">
        <v>699</v>
      </c>
      <c r="S33" s="584">
        <v>275408</v>
      </c>
      <c r="T33" s="584">
        <v>299640</v>
      </c>
      <c r="U33" s="584" t="s">
        <v>699</v>
      </c>
      <c r="V33" s="584">
        <v>382493</v>
      </c>
      <c r="W33" s="585" t="s">
        <v>66</v>
      </c>
    </row>
    <row r="34" spans="1:23" s="584" customFormat="1" ht="9.75" customHeight="1" x14ac:dyDescent="0.15">
      <c r="A34" s="242" t="s">
        <v>528</v>
      </c>
      <c r="B34" s="587">
        <v>1751789</v>
      </c>
      <c r="C34" s="588">
        <v>1545855</v>
      </c>
      <c r="D34" s="588">
        <v>598076</v>
      </c>
      <c r="E34" s="588">
        <v>48773</v>
      </c>
      <c r="F34" s="588" t="s">
        <v>699</v>
      </c>
      <c r="G34" s="588" t="s">
        <v>699</v>
      </c>
      <c r="H34" s="588" t="s">
        <v>699</v>
      </c>
      <c r="I34" s="588">
        <v>31891</v>
      </c>
      <c r="J34" s="588" t="s">
        <v>699</v>
      </c>
      <c r="K34" s="588">
        <v>43234</v>
      </c>
      <c r="L34" s="588" t="s">
        <v>699</v>
      </c>
      <c r="M34" s="588">
        <v>55825</v>
      </c>
      <c r="N34" s="588" t="s">
        <v>699</v>
      </c>
      <c r="O34" s="588" t="s">
        <v>699</v>
      </c>
      <c r="P34" s="588" t="s">
        <v>699</v>
      </c>
      <c r="Q34" s="588">
        <v>39808</v>
      </c>
      <c r="R34" s="588" t="s">
        <v>699</v>
      </c>
      <c r="S34" s="588">
        <v>185918</v>
      </c>
      <c r="T34" s="588">
        <v>228094</v>
      </c>
      <c r="U34" s="588" t="s">
        <v>699</v>
      </c>
      <c r="V34" s="588">
        <v>314236</v>
      </c>
      <c r="W34" s="589" t="s">
        <v>67</v>
      </c>
    </row>
    <row r="35" spans="1:23" ht="12" customHeight="1" x14ac:dyDescent="0.15"/>
    <row r="36" spans="1:23" ht="12" customHeight="1" x14ac:dyDescent="0.15"/>
    <row r="37" spans="1:23" ht="12" customHeight="1" x14ac:dyDescent="0.15">
      <c r="K37" s="590" t="s">
        <v>86</v>
      </c>
    </row>
    <row r="38" spans="1:23" s="576" customFormat="1" ht="21" customHeight="1" x14ac:dyDescent="0.15">
      <c r="A38" s="921" t="s">
        <v>150</v>
      </c>
      <c r="B38" s="591" t="s">
        <v>275</v>
      </c>
      <c r="C38" s="575"/>
      <c r="D38" s="575"/>
      <c r="E38" s="575"/>
      <c r="F38" s="575"/>
      <c r="G38" s="575"/>
      <c r="H38" s="575"/>
      <c r="I38" s="575"/>
      <c r="J38" s="575"/>
      <c r="K38" s="575"/>
      <c r="L38" s="575"/>
      <c r="M38" s="575"/>
      <c r="N38" s="575"/>
      <c r="O38" s="575"/>
      <c r="P38" s="575"/>
      <c r="Q38" s="575"/>
      <c r="R38" s="575"/>
      <c r="S38" s="575"/>
      <c r="T38" s="575"/>
      <c r="U38" s="575"/>
      <c r="V38" s="575"/>
      <c r="W38" s="924" t="s">
        <v>72</v>
      </c>
    </row>
    <row r="39" spans="1:23" s="576" customFormat="1" ht="21" customHeight="1" x14ac:dyDescent="0.15">
      <c r="A39" s="922"/>
      <c r="B39" s="574" t="s">
        <v>232</v>
      </c>
      <c r="C39" s="575"/>
      <c r="D39" s="575"/>
      <c r="E39" s="575"/>
      <c r="F39" s="575"/>
      <c r="G39" s="575"/>
      <c r="H39" s="575"/>
      <c r="I39" s="575"/>
      <c r="J39" s="575"/>
      <c r="K39" s="575"/>
      <c r="L39" s="575"/>
      <c r="M39" s="573"/>
      <c r="N39" s="574" t="s">
        <v>231</v>
      </c>
      <c r="O39" s="573"/>
      <c r="P39" s="574" t="s">
        <v>230</v>
      </c>
      <c r="Q39" s="573"/>
      <c r="R39" s="574" t="s">
        <v>215</v>
      </c>
      <c r="S39" s="575"/>
      <c r="T39" s="573"/>
      <c r="U39" s="574" t="s">
        <v>214</v>
      </c>
      <c r="V39" s="575"/>
      <c r="W39" s="925"/>
    </row>
    <row r="40" spans="1:23" s="576" customFormat="1" ht="52.5" customHeight="1" x14ac:dyDescent="0.15">
      <c r="A40" s="923"/>
      <c r="B40" s="577" t="s">
        <v>94</v>
      </c>
      <c r="C40" s="578" t="s">
        <v>222</v>
      </c>
      <c r="D40" s="578" t="s">
        <v>267</v>
      </c>
      <c r="E40" s="592" t="s">
        <v>771</v>
      </c>
      <c r="F40" s="578" t="s">
        <v>221</v>
      </c>
      <c r="G40" s="578" t="s">
        <v>219</v>
      </c>
      <c r="H40" s="578" t="s">
        <v>913</v>
      </c>
      <c r="I40" s="578" t="s">
        <v>252</v>
      </c>
      <c r="J40" s="578" t="s">
        <v>559</v>
      </c>
      <c r="K40" s="578" t="s">
        <v>218</v>
      </c>
      <c r="L40" s="578" t="s">
        <v>266</v>
      </c>
      <c r="M40" s="578" t="s">
        <v>499</v>
      </c>
      <c r="N40" s="577" t="s">
        <v>96</v>
      </c>
      <c r="O40" s="578" t="s">
        <v>217</v>
      </c>
      <c r="P40" s="577" t="s">
        <v>772</v>
      </c>
      <c r="Q40" s="578" t="s">
        <v>216</v>
      </c>
      <c r="R40" s="577" t="s">
        <v>21</v>
      </c>
      <c r="S40" s="578" t="s">
        <v>212</v>
      </c>
      <c r="T40" s="578" t="s">
        <v>211</v>
      </c>
      <c r="U40" s="577" t="s">
        <v>45</v>
      </c>
      <c r="V40" s="593" t="s">
        <v>210</v>
      </c>
      <c r="W40" s="926"/>
    </row>
    <row r="41" spans="1:23" s="584" customFormat="1" ht="9.75" customHeight="1" x14ac:dyDescent="0.15">
      <c r="A41" s="233" t="s">
        <v>855</v>
      </c>
      <c r="B41" s="581">
        <v>2006490</v>
      </c>
      <c r="C41" s="582">
        <v>100565</v>
      </c>
      <c r="D41" s="582" t="s">
        <v>699</v>
      </c>
      <c r="E41" s="582">
        <v>4787</v>
      </c>
      <c r="F41" s="582" t="s">
        <v>699</v>
      </c>
      <c r="G41" s="582">
        <v>853387</v>
      </c>
      <c r="H41" s="582" t="s">
        <v>699</v>
      </c>
      <c r="I41" s="582">
        <v>34699</v>
      </c>
      <c r="J41" s="582">
        <v>45340</v>
      </c>
      <c r="K41" s="582">
        <v>868769</v>
      </c>
      <c r="L41" s="582" t="s">
        <v>699</v>
      </c>
      <c r="M41" s="582">
        <v>98943</v>
      </c>
      <c r="N41" s="582">
        <v>2584037</v>
      </c>
      <c r="O41" s="582">
        <v>2584037</v>
      </c>
      <c r="P41" s="582">
        <v>1257626</v>
      </c>
      <c r="Q41" s="582">
        <v>1257626</v>
      </c>
      <c r="R41" s="582">
        <v>969199</v>
      </c>
      <c r="S41" s="582">
        <v>680446</v>
      </c>
      <c r="T41" s="582">
        <v>288753</v>
      </c>
      <c r="U41" s="582">
        <v>1331381</v>
      </c>
      <c r="V41" s="582">
        <v>706988</v>
      </c>
      <c r="W41" s="583" t="s">
        <v>512</v>
      </c>
    </row>
    <row r="42" spans="1:23" s="584" customFormat="1" ht="9.75" customHeight="1" x14ac:dyDescent="0.15">
      <c r="A42" s="237" t="s">
        <v>628</v>
      </c>
      <c r="B42" s="584">
        <v>1252125</v>
      </c>
      <c r="C42" s="584">
        <v>43547</v>
      </c>
      <c r="D42" s="584">
        <v>80648</v>
      </c>
      <c r="E42" s="584">
        <v>114982</v>
      </c>
      <c r="F42" s="584">
        <v>51372</v>
      </c>
      <c r="G42" s="584">
        <v>535178</v>
      </c>
      <c r="H42" s="584" t="s">
        <v>699</v>
      </c>
      <c r="I42" s="584">
        <v>151378</v>
      </c>
      <c r="J42" s="584" t="s">
        <v>699</v>
      </c>
      <c r="K42" s="584">
        <v>184554</v>
      </c>
      <c r="L42" s="584">
        <v>90466</v>
      </c>
      <c r="M42" s="584" t="s">
        <v>699</v>
      </c>
      <c r="N42" s="584">
        <v>1284444</v>
      </c>
      <c r="O42" s="584">
        <v>1284444</v>
      </c>
      <c r="P42" s="584">
        <v>1279585</v>
      </c>
      <c r="Q42" s="584">
        <v>1279585</v>
      </c>
      <c r="R42" s="584">
        <v>986716</v>
      </c>
      <c r="S42" s="584">
        <v>844447</v>
      </c>
      <c r="T42" s="584">
        <v>142269</v>
      </c>
      <c r="U42" s="584">
        <v>729170</v>
      </c>
      <c r="V42" s="584">
        <v>437527</v>
      </c>
      <c r="W42" s="585" t="s">
        <v>629</v>
      </c>
    </row>
    <row r="43" spans="1:23" s="584" customFormat="1" ht="9.75" customHeight="1" x14ac:dyDescent="0.15">
      <c r="A43" s="237" t="s">
        <v>856</v>
      </c>
      <c r="B43" s="584">
        <v>666500</v>
      </c>
      <c r="C43" s="584" t="s">
        <v>699</v>
      </c>
      <c r="D43" s="584" t="s">
        <v>699</v>
      </c>
      <c r="E43" s="584">
        <v>1705</v>
      </c>
      <c r="F43" s="584" t="s">
        <v>699</v>
      </c>
      <c r="G43" s="584">
        <v>236635</v>
      </c>
      <c r="H43" s="584" t="s">
        <v>699</v>
      </c>
      <c r="I43" s="584">
        <v>428160</v>
      </c>
      <c r="J43" s="584" t="s">
        <v>699</v>
      </c>
      <c r="K43" s="584" t="s">
        <v>699</v>
      </c>
      <c r="L43" s="584" t="s">
        <v>699</v>
      </c>
      <c r="M43" s="584" t="s">
        <v>699</v>
      </c>
      <c r="N43" s="584">
        <v>913906</v>
      </c>
      <c r="O43" s="584">
        <v>913906</v>
      </c>
      <c r="P43" s="584">
        <v>528176</v>
      </c>
      <c r="Q43" s="584">
        <v>528176</v>
      </c>
      <c r="R43" s="584">
        <v>897906</v>
      </c>
      <c r="S43" s="584">
        <v>897906</v>
      </c>
      <c r="T43" s="584" t="s">
        <v>699</v>
      </c>
      <c r="U43" s="584">
        <v>538984</v>
      </c>
      <c r="V43" s="584">
        <v>429091</v>
      </c>
      <c r="W43" s="585" t="s">
        <v>692</v>
      </c>
    </row>
    <row r="44" spans="1:23" s="584" customFormat="1" ht="9.75" customHeight="1" x14ac:dyDescent="0.15">
      <c r="A44" s="237" t="s">
        <v>857</v>
      </c>
      <c r="B44" s="584">
        <v>93</v>
      </c>
      <c r="C44" s="584" t="s">
        <v>699</v>
      </c>
      <c r="D44" s="584" t="s">
        <v>699</v>
      </c>
      <c r="E44" s="584" t="s">
        <v>699</v>
      </c>
      <c r="F44" s="584">
        <v>93</v>
      </c>
      <c r="G44" s="584" t="s">
        <v>699</v>
      </c>
      <c r="H44" s="584" t="s">
        <v>699</v>
      </c>
      <c r="I44" s="584" t="s">
        <v>699</v>
      </c>
      <c r="J44" s="584" t="s">
        <v>699</v>
      </c>
      <c r="K44" s="584" t="s">
        <v>699</v>
      </c>
      <c r="L44" s="584" t="s">
        <v>699</v>
      </c>
      <c r="M44" s="584" t="s">
        <v>699</v>
      </c>
      <c r="N44" s="584">
        <v>1154212</v>
      </c>
      <c r="O44" s="584">
        <v>1154212</v>
      </c>
      <c r="P44" s="584">
        <v>1225907</v>
      </c>
      <c r="Q44" s="584">
        <v>1225907</v>
      </c>
      <c r="R44" s="584">
        <v>132491</v>
      </c>
      <c r="S44" s="584">
        <v>132491</v>
      </c>
      <c r="T44" s="584" t="s">
        <v>699</v>
      </c>
      <c r="U44" s="584">
        <v>263403</v>
      </c>
      <c r="V44" s="584">
        <v>263403</v>
      </c>
      <c r="W44" s="585" t="s">
        <v>718</v>
      </c>
    </row>
    <row r="45" spans="1:23" s="584" customFormat="1" ht="9.75" customHeight="1" x14ac:dyDescent="0.15">
      <c r="A45" s="237" t="s">
        <v>858</v>
      </c>
      <c r="B45" s="584">
        <v>318129</v>
      </c>
      <c r="C45" s="584" t="s">
        <v>699</v>
      </c>
      <c r="D45" s="584" t="s">
        <v>699</v>
      </c>
      <c r="E45" s="584">
        <v>58426</v>
      </c>
      <c r="F45" s="584">
        <v>8</v>
      </c>
      <c r="G45" s="584">
        <v>77103</v>
      </c>
      <c r="H45" s="584">
        <v>55508</v>
      </c>
      <c r="I45" s="584">
        <v>44960</v>
      </c>
      <c r="J45" s="584">
        <v>7082</v>
      </c>
      <c r="K45" s="584" t="s">
        <v>699</v>
      </c>
      <c r="L45" s="584">
        <v>75042</v>
      </c>
      <c r="M45" s="584" t="s">
        <v>699</v>
      </c>
      <c r="N45" s="584">
        <v>937834</v>
      </c>
      <c r="O45" s="584">
        <v>937834</v>
      </c>
      <c r="P45" s="584">
        <v>1342959</v>
      </c>
      <c r="Q45" s="584">
        <v>1342959</v>
      </c>
      <c r="R45" s="584">
        <v>40142</v>
      </c>
      <c r="S45" s="584">
        <v>40142</v>
      </c>
      <c r="T45" s="584" t="s">
        <v>699</v>
      </c>
      <c r="U45" s="584">
        <v>99435</v>
      </c>
      <c r="V45" s="584">
        <v>99435</v>
      </c>
      <c r="W45" s="585" t="s">
        <v>859</v>
      </c>
    </row>
    <row r="46" spans="1:23" s="584" customFormat="1" ht="6.75" customHeight="1" x14ac:dyDescent="0.15">
      <c r="A46" s="586"/>
      <c r="W46" s="585"/>
    </row>
    <row r="47" spans="1:23" s="584" customFormat="1" ht="9.75" customHeight="1" x14ac:dyDescent="0.15">
      <c r="A47" s="237" t="s">
        <v>860</v>
      </c>
      <c r="B47" s="584" t="s">
        <v>699</v>
      </c>
      <c r="C47" s="584" t="s">
        <v>699</v>
      </c>
      <c r="D47" s="584" t="s">
        <v>699</v>
      </c>
      <c r="E47" s="584" t="s">
        <v>699</v>
      </c>
      <c r="F47" s="584" t="s">
        <v>699</v>
      </c>
      <c r="G47" s="584" t="s">
        <v>699</v>
      </c>
      <c r="H47" s="584" t="s">
        <v>699</v>
      </c>
      <c r="I47" s="584" t="s">
        <v>699</v>
      </c>
      <c r="J47" s="584" t="s">
        <v>699</v>
      </c>
      <c r="K47" s="584" t="s">
        <v>699</v>
      </c>
      <c r="L47" s="584" t="s">
        <v>699</v>
      </c>
      <c r="M47" s="584" t="s">
        <v>699</v>
      </c>
      <c r="N47" s="584">
        <v>1036665</v>
      </c>
      <c r="O47" s="584">
        <v>1036665</v>
      </c>
      <c r="P47" s="584">
        <v>1323787</v>
      </c>
      <c r="Q47" s="584">
        <v>1323787</v>
      </c>
      <c r="R47" s="584">
        <v>95273</v>
      </c>
      <c r="S47" s="584">
        <v>95273</v>
      </c>
      <c r="T47" s="584" t="s">
        <v>699</v>
      </c>
      <c r="U47" s="584">
        <v>264303</v>
      </c>
      <c r="V47" s="584">
        <v>264303</v>
      </c>
      <c r="W47" s="585" t="s">
        <v>719</v>
      </c>
    </row>
    <row r="48" spans="1:23" s="584" customFormat="1" ht="9.75" customHeight="1" x14ac:dyDescent="0.15">
      <c r="A48" s="237" t="s">
        <v>861</v>
      </c>
      <c r="B48" s="584">
        <v>318129</v>
      </c>
      <c r="C48" s="584" t="s">
        <v>699</v>
      </c>
      <c r="D48" s="584" t="s">
        <v>699</v>
      </c>
      <c r="E48" s="584">
        <v>58426</v>
      </c>
      <c r="F48" s="584">
        <v>8</v>
      </c>
      <c r="G48" s="584">
        <v>77103</v>
      </c>
      <c r="H48" s="584">
        <v>55508</v>
      </c>
      <c r="I48" s="584">
        <v>44960</v>
      </c>
      <c r="J48" s="584">
        <v>7082</v>
      </c>
      <c r="K48" s="584" t="s">
        <v>699</v>
      </c>
      <c r="L48" s="584">
        <v>75042</v>
      </c>
      <c r="M48" s="584" t="s">
        <v>699</v>
      </c>
      <c r="N48" s="584">
        <v>872323</v>
      </c>
      <c r="O48" s="584">
        <v>872323</v>
      </c>
      <c r="P48" s="584">
        <v>1328324</v>
      </c>
      <c r="Q48" s="584">
        <v>1328324</v>
      </c>
      <c r="R48" s="584">
        <v>153406</v>
      </c>
      <c r="S48" s="584">
        <v>153406</v>
      </c>
      <c r="T48" s="584" t="s">
        <v>699</v>
      </c>
      <c r="U48" s="584">
        <v>48346</v>
      </c>
      <c r="V48" s="584">
        <v>48346</v>
      </c>
      <c r="W48" s="585" t="s">
        <v>862</v>
      </c>
    </row>
    <row r="49" spans="1:23" s="584" customFormat="1" ht="6.75" customHeight="1" x14ac:dyDescent="0.15">
      <c r="A49" s="586"/>
      <c r="W49" s="585"/>
    </row>
    <row r="50" spans="1:23" s="584" customFormat="1" ht="9.75" customHeight="1" x14ac:dyDescent="0.15">
      <c r="A50" s="237" t="s">
        <v>863</v>
      </c>
      <c r="B50" s="584" t="s">
        <v>699</v>
      </c>
      <c r="C50" s="584" t="s">
        <v>699</v>
      </c>
      <c r="D50" s="584" t="s">
        <v>699</v>
      </c>
      <c r="E50" s="584" t="s">
        <v>699</v>
      </c>
      <c r="F50" s="584" t="s">
        <v>699</v>
      </c>
      <c r="G50" s="584" t="s">
        <v>699</v>
      </c>
      <c r="H50" s="584" t="s">
        <v>699</v>
      </c>
      <c r="I50" s="584" t="s">
        <v>699</v>
      </c>
      <c r="J50" s="584" t="s">
        <v>699</v>
      </c>
      <c r="K50" s="584" t="s">
        <v>699</v>
      </c>
      <c r="L50" s="584" t="s">
        <v>699</v>
      </c>
      <c r="M50" s="584" t="s">
        <v>699</v>
      </c>
      <c r="N50" s="584">
        <v>170717</v>
      </c>
      <c r="O50" s="584">
        <v>170717</v>
      </c>
      <c r="P50" s="584">
        <v>343348</v>
      </c>
      <c r="Q50" s="584">
        <v>343348</v>
      </c>
      <c r="R50" s="584" t="s">
        <v>699</v>
      </c>
      <c r="S50" s="584" t="s">
        <v>699</v>
      </c>
      <c r="T50" s="584" t="s">
        <v>699</v>
      </c>
      <c r="U50" s="584">
        <v>51089</v>
      </c>
      <c r="V50" s="584">
        <v>51089</v>
      </c>
      <c r="W50" s="585" t="s">
        <v>720</v>
      </c>
    </row>
    <row r="51" spans="1:23" s="584" customFormat="1" ht="9.75" customHeight="1" x14ac:dyDescent="0.15">
      <c r="A51" s="237" t="s">
        <v>513</v>
      </c>
      <c r="B51" s="584">
        <v>152153</v>
      </c>
      <c r="C51" s="584" t="s">
        <v>699</v>
      </c>
      <c r="D51" s="584" t="s">
        <v>699</v>
      </c>
      <c r="E51" s="584" t="s">
        <v>699</v>
      </c>
      <c r="F51" s="584">
        <v>8</v>
      </c>
      <c r="G51" s="584">
        <v>77103</v>
      </c>
      <c r="H51" s="584" t="s">
        <v>699</v>
      </c>
      <c r="I51" s="584" t="s">
        <v>699</v>
      </c>
      <c r="J51" s="584" t="s">
        <v>699</v>
      </c>
      <c r="K51" s="584" t="s">
        <v>699</v>
      </c>
      <c r="L51" s="584">
        <v>75042</v>
      </c>
      <c r="M51" s="584" t="s">
        <v>699</v>
      </c>
      <c r="N51" s="584">
        <v>225165</v>
      </c>
      <c r="O51" s="584">
        <v>225165</v>
      </c>
      <c r="P51" s="584">
        <v>273653</v>
      </c>
      <c r="Q51" s="584">
        <v>273653</v>
      </c>
      <c r="R51" s="584" t="s">
        <v>699</v>
      </c>
      <c r="S51" s="584" t="s">
        <v>699</v>
      </c>
      <c r="T51" s="584" t="s">
        <v>699</v>
      </c>
      <c r="U51" s="584">
        <v>48346</v>
      </c>
      <c r="V51" s="584">
        <v>48346</v>
      </c>
      <c r="W51" s="585" t="s">
        <v>78</v>
      </c>
    </row>
    <row r="52" spans="1:23" s="584" customFormat="1" ht="9.75" customHeight="1" x14ac:dyDescent="0.15">
      <c r="A52" s="237" t="s">
        <v>514</v>
      </c>
      <c r="B52" s="584" t="s">
        <v>699</v>
      </c>
      <c r="C52" s="584" t="s">
        <v>699</v>
      </c>
      <c r="D52" s="584" t="s">
        <v>699</v>
      </c>
      <c r="E52" s="584" t="s">
        <v>699</v>
      </c>
      <c r="F52" s="584" t="s">
        <v>699</v>
      </c>
      <c r="G52" s="584" t="s">
        <v>699</v>
      </c>
      <c r="H52" s="584" t="s">
        <v>699</v>
      </c>
      <c r="I52" s="584" t="s">
        <v>699</v>
      </c>
      <c r="J52" s="584" t="s">
        <v>699</v>
      </c>
      <c r="K52" s="584" t="s">
        <v>699</v>
      </c>
      <c r="L52" s="584" t="s">
        <v>699</v>
      </c>
      <c r="M52" s="584" t="s">
        <v>699</v>
      </c>
      <c r="N52" s="584">
        <v>289998</v>
      </c>
      <c r="O52" s="584">
        <v>289998</v>
      </c>
      <c r="P52" s="584">
        <v>319766</v>
      </c>
      <c r="Q52" s="584">
        <v>319766</v>
      </c>
      <c r="R52" s="584">
        <v>40142</v>
      </c>
      <c r="S52" s="584">
        <v>40142</v>
      </c>
      <c r="T52" s="584" t="s">
        <v>699</v>
      </c>
      <c r="U52" s="584" t="s">
        <v>699</v>
      </c>
      <c r="V52" s="584" t="s">
        <v>699</v>
      </c>
      <c r="W52" s="585" t="s">
        <v>79</v>
      </c>
    </row>
    <row r="53" spans="1:23" s="584" customFormat="1" ht="9.75" customHeight="1" x14ac:dyDescent="0.15">
      <c r="A53" s="237" t="s">
        <v>515</v>
      </c>
      <c r="B53" s="584">
        <v>165976</v>
      </c>
      <c r="C53" s="584" t="s">
        <v>699</v>
      </c>
      <c r="D53" s="584" t="s">
        <v>699</v>
      </c>
      <c r="E53" s="584">
        <v>58426</v>
      </c>
      <c r="F53" s="584" t="s">
        <v>699</v>
      </c>
      <c r="G53" s="584" t="s">
        <v>699</v>
      </c>
      <c r="H53" s="584">
        <v>55508</v>
      </c>
      <c r="I53" s="584">
        <v>44960</v>
      </c>
      <c r="J53" s="584">
        <v>7082</v>
      </c>
      <c r="K53" s="584" t="s">
        <v>699</v>
      </c>
      <c r="L53" s="584" t="s">
        <v>699</v>
      </c>
      <c r="M53" s="584" t="s">
        <v>699</v>
      </c>
      <c r="N53" s="584">
        <v>251954</v>
      </c>
      <c r="O53" s="584">
        <v>251954</v>
      </c>
      <c r="P53" s="584">
        <v>406192</v>
      </c>
      <c r="Q53" s="584">
        <v>406192</v>
      </c>
      <c r="R53" s="584" t="s">
        <v>699</v>
      </c>
      <c r="S53" s="584" t="s">
        <v>699</v>
      </c>
      <c r="T53" s="584" t="s">
        <v>699</v>
      </c>
      <c r="U53" s="584" t="s">
        <v>699</v>
      </c>
      <c r="V53" s="584" t="s">
        <v>699</v>
      </c>
      <c r="W53" s="585" t="s">
        <v>80</v>
      </c>
    </row>
    <row r="54" spans="1:23" s="584" customFormat="1" ht="9.75" customHeight="1" x14ac:dyDescent="0.15">
      <c r="A54" s="237" t="s">
        <v>864</v>
      </c>
      <c r="B54" s="584" t="s">
        <v>699</v>
      </c>
      <c r="C54" s="584" t="s">
        <v>699</v>
      </c>
      <c r="D54" s="584" t="s">
        <v>699</v>
      </c>
      <c r="E54" s="584" t="s">
        <v>699</v>
      </c>
      <c r="F54" s="584" t="s">
        <v>699</v>
      </c>
      <c r="G54" s="584" t="s">
        <v>699</v>
      </c>
      <c r="H54" s="584" t="s">
        <v>699</v>
      </c>
      <c r="I54" s="584" t="s">
        <v>699</v>
      </c>
      <c r="J54" s="584" t="s">
        <v>699</v>
      </c>
      <c r="K54" s="584" t="s">
        <v>699</v>
      </c>
      <c r="L54" s="584" t="s">
        <v>699</v>
      </c>
      <c r="M54" s="584" t="s">
        <v>699</v>
      </c>
      <c r="N54" s="584">
        <v>105206</v>
      </c>
      <c r="O54" s="584">
        <v>105206</v>
      </c>
      <c r="P54" s="584">
        <v>328713</v>
      </c>
      <c r="Q54" s="584">
        <v>328713</v>
      </c>
      <c r="R54" s="584">
        <v>113264</v>
      </c>
      <c r="S54" s="584">
        <v>113264</v>
      </c>
      <c r="T54" s="584" t="s">
        <v>699</v>
      </c>
      <c r="U54" s="584" t="s">
        <v>699</v>
      </c>
      <c r="V54" s="584" t="s">
        <v>699</v>
      </c>
      <c r="W54" s="585" t="s">
        <v>865</v>
      </c>
    </row>
    <row r="55" spans="1:23" s="584" customFormat="1" ht="6.75" customHeight="1" x14ac:dyDescent="0.15">
      <c r="A55" s="586"/>
      <c r="W55" s="585"/>
    </row>
    <row r="56" spans="1:23" s="584" customFormat="1" ht="9.75" customHeight="1" x14ac:dyDescent="0.15">
      <c r="A56" s="237" t="s">
        <v>866</v>
      </c>
      <c r="B56" s="584" t="s">
        <v>699</v>
      </c>
      <c r="C56" s="584" t="s">
        <v>699</v>
      </c>
      <c r="D56" s="584" t="s">
        <v>699</v>
      </c>
      <c r="E56" s="584" t="s">
        <v>699</v>
      </c>
      <c r="F56" s="584" t="s">
        <v>699</v>
      </c>
      <c r="G56" s="584" t="s">
        <v>699</v>
      </c>
      <c r="H56" s="584" t="s">
        <v>699</v>
      </c>
      <c r="I56" s="584" t="s">
        <v>699</v>
      </c>
      <c r="J56" s="584" t="s">
        <v>699</v>
      </c>
      <c r="K56" s="584" t="s">
        <v>699</v>
      </c>
      <c r="L56" s="584" t="s">
        <v>699</v>
      </c>
      <c r="M56" s="584" t="s">
        <v>699</v>
      </c>
      <c r="N56" s="584">
        <v>118811</v>
      </c>
      <c r="O56" s="584">
        <v>118811</v>
      </c>
      <c r="P56" s="584">
        <v>188922</v>
      </c>
      <c r="Q56" s="584">
        <v>188922</v>
      </c>
      <c r="R56" s="584" t="s">
        <v>699</v>
      </c>
      <c r="S56" s="584" t="s">
        <v>699</v>
      </c>
      <c r="T56" s="584" t="s">
        <v>699</v>
      </c>
      <c r="U56" s="584" t="s">
        <v>699</v>
      </c>
      <c r="V56" s="584" t="s">
        <v>699</v>
      </c>
      <c r="W56" s="585" t="s">
        <v>721</v>
      </c>
    </row>
    <row r="57" spans="1:23" s="584" customFormat="1" ht="9.75" customHeight="1" x14ac:dyDescent="0.15">
      <c r="A57" s="237" t="s">
        <v>516</v>
      </c>
      <c r="B57" s="584" t="s">
        <v>699</v>
      </c>
      <c r="C57" s="584" t="s">
        <v>699</v>
      </c>
      <c r="D57" s="584" t="s">
        <v>699</v>
      </c>
      <c r="E57" s="584" t="s">
        <v>699</v>
      </c>
      <c r="F57" s="584" t="s">
        <v>699</v>
      </c>
      <c r="G57" s="584" t="s">
        <v>699</v>
      </c>
      <c r="H57" s="584" t="s">
        <v>699</v>
      </c>
      <c r="I57" s="584" t="s">
        <v>699</v>
      </c>
      <c r="J57" s="584" t="s">
        <v>699</v>
      </c>
      <c r="K57" s="584" t="s">
        <v>699</v>
      </c>
      <c r="L57" s="584" t="s">
        <v>699</v>
      </c>
      <c r="M57" s="584" t="s">
        <v>699</v>
      </c>
      <c r="N57" s="584">
        <v>51906</v>
      </c>
      <c r="O57" s="584">
        <v>51906</v>
      </c>
      <c r="P57" s="584">
        <v>51265</v>
      </c>
      <c r="Q57" s="584">
        <v>51265</v>
      </c>
      <c r="R57" s="584" t="s">
        <v>699</v>
      </c>
      <c r="S57" s="584" t="s">
        <v>699</v>
      </c>
      <c r="T57" s="584" t="s">
        <v>699</v>
      </c>
      <c r="U57" s="584" t="s">
        <v>699</v>
      </c>
      <c r="V57" s="584" t="s">
        <v>699</v>
      </c>
      <c r="W57" s="585" t="s">
        <v>66</v>
      </c>
    </row>
    <row r="58" spans="1:23" s="584" customFormat="1" ht="9.75" customHeight="1" x14ac:dyDescent="0.15">
      <c r="A58" s="237" t="s">
        <v>517</v>
      </c>
      <c r="B58" s="584" t="s">
        <v>699</v>
      </c>
      <c r="C58" s="584" t="s">
        <v>699</v>
      </c>
      <c r="D58" s="584" t="s">
        <v>699</v>
      </c>
      <c r="E58" s="584" t="s">
        <v>699</v>
      </c>
      <c r="F58" s="584" t="s">
        <v>699</v>
      </c>
      <c r="G58" s="584" t="s">
        <v>699</v>
      </c>
      <c r="H58" s="584" t="s">
        <v>699</v>
      </c>
      <c r="I58" s="584" t="s">
        <v>699</v>
      </c>
      <c r="J58" s="584" t="s">
        <v>699</v>
      </c>
      <c r="K58" s="584" t="s">
        <v>699</v>
      </c>
      <c r="L58" s="584" t="s">
        <v>699</v>
      </c>
      <c r="M58" s="584" t="s">
        <v>699</v>
      </c>
      <c r="N58" s="584" t="s">
        <v>699</v>
      </c>
      <c r="O58" s="584" t="s">
        <v>699</v>
      </c>
      <c r="P58" s="584">
        <v>103161</v>
      </c>
      <c r="Q58" s="584">
        <v>103161</v>
      </c>
      <c r="R58" s="584" t="s">
        <v>699</v>
      </c>
      <c r="S58" s="584" t="s">
        <v>699</v>
      </c>
      <c r="T58" s="584" t="s">
        <v>699</v>
      </c>
      <c r="U58" s="584">
        <v>51089</v>
      </c>
      <c r="V58" s="584">
        <v>51089</v>
      </c>
      <c r="W58" s="585" t="s">
        <v>67</v>
      </c>
    </row>
    <row r="59" spans="1:23" s="584" customFormat="1" ht="9.75" customHeight="1" x14ac:dyDescent="0.15">
      <c r="A59" s="237" t="s">
        <v>518</v>
      </c>
      <c r="B59" s="584">
        <v>75042</v>
      </c>
      <c r="C59" s="584" t="s">
        <v>699</v>
      </c>
      <c r="D59" s="584" t="s">
        <v>699</v>
      </c>
      <c r="E59" s="584" t="s">
        <v>699</v>
      </c>
      <c r="F59" s="584" t="s">
        <v>699</v>
      </c>
      <c r="G59" s="584" t="s">
        <v>699</v>
      </c>
      <c r="H59" s="584" t="s">
        <v>699</v>
      </c>
      <c r="I59" s="584" t="s">
        <v>699</v>
      </c>
      <c r="J59" s="584" t="s">
        <v>699</v>
      </c>
      <c r="K59" s="584" t="s">
        <v>699</v>
      </c>
      <c r="L59" s="584">
        <v>75042</v>
      </c>
      <c r="M59" s="584" t="s">
        <v>699</v>
      </c>
      <c r="N59" s="584">
        <v>23</v>
      </c>
      <c r="O59" s="584">
        <v>23</v>
      </c>
      <c r="P59" s="584">
        <v>103126</v>
      </c>
      <c r="Q59" s="584">
        <v>103126</v>
      </c>
      <c r="R59" s="584" t="s">
        <v>699</v>
      </c>
      <c r="S59" s="584" t="s">
        <v>699</v>
      </c>
      <c r="T59" s="584" t="s">
        <v>699</v>
      </c>
      <c r="U59" s="584">
        <v>48346</v>
      </c>
      <c r="V59" s="584">
        <v>48346</v>
      </c>
      <c r="W59" s="585" t="s">
        <v>68</v>
      </c>
    </row>
    <row r="60" spans="1:23" s="584" customFormat="1" ht="9.75" customHeight="1" x14ac:dyDescent="0.15">
      <c r="A60" s="237" t="s">
        <v>519</v>
      </c>
      <c r="B60" s="584">
        <v>77111</v>
      </c>
      <c r="C60" s="584" t="s">
        <v>699</v>
      </c>
      <c r="D60" s="584" t="s">
        <v>699</v>
      </c>
      <c r="E60" s="584" t="s">
        <v>699</v>
      </c>
      <c r="F60" s="584">
        <v>8</v>
      </c>
      <c r="G60" s="584">
        <v>77103</v>
      </c>
      <c r="H60" s="584" t="s">
        <v>699</v>
      </c>
      <c r="I60" s="584" t="s">
        <v>699</v>
      </c>
      <c r="J60" s="584" t="s">
        <v>699</v>
      </c>
      <c r="K60" s="584" t="s">
        <v>699</v>
      </c>
      <c r="L60" s="584" t="s">
        <v>699</v>
      </c>
      <c r="M60" s="584" t="s">
        <v>699</v>
      </c>
      <c r="N60" s="584">
        <v>200153</v>
      </c>
      <c r="O60" s="584">
        <v>200153</v>
      </c>
      <c r="P60" s="584">
        <v>51747</v>
      </c>
      <c r="Q60" s="584">
        <v>51747</v>
      </c>
      <c r="R60" s="584" t="s">
        <v>699</v>
      </c>
      <c r="S60" s="584" t="s">
        <v>699</v>
      </c>
      <c r="T60" s="584" t="s">
        <v>699</v>
      </c>
      <c r="U60" s="584" t="s">
        <v>699</v>
      </c>
      <c r="V60" s="584" t="s">
        <v>699</v>
      </c>
      <c r="W60" s="585" t="s">
        <v>81</v>
      </c>
    </row>
    <row r="61" spans="1:23" s="584" customFormat="1" ht="9.75" customHeight="1" x14ac:dyDescent="0.15">
      <c r="A61" s="237" t="s">
        <v>520</v>
      </c>
      <c r="B61" s="584" t="s">
        <v>699</v>
      </c>
      <c r="C61" s="584" t="s">
        <v>699</v>
      </c>
      <c r="D61" s="584" t="s">
        <v>699</v>
      </c>
      <c r="E61" s="584" t="s">
        <v>699</v>
      </c>
      <c r="F61" s="584" t="s">
        <v>699</v>
      </c>
      <c r="G61" s="584" t="s">
        <v>699</v>
      </c>
      <c r="H61" s="584" t="s">
        <v>699</v>
      </c>
      <c r="I61" s="584" t="s">
        <v>699</v>
      </c>
      <c r="J61" s="584" t="s">
        <v>699</v>
      </c>
      <c r="K61" s="584" t="s">
        <v>699</v>
      </c>
      <c r="L61" s="584" t="s">
        <v>699</v>
      </c>
      <c r="M61" s="584" t="s">
        <v>699</v>
      </c>
      <c r="N61" s="584">
        <v>24989</v>
      </c>
      <c r="O61" s="584">
        <v>24989</v>
      </c>
      <c r="P61" s="584">
        <v>118780</v>
      </c>
      <c r="Q61" s="584">
        <v>118780</v>
      </c>
      <c r="R61" s="584" t="s">
        <v>699</v>
      </c>
      <c r="S61" s="584" t="s">
        <v>699</v>
      </c>
      <c r="T61" s="584" t="s">
        <v>699</v>
      </c>
      <c r="U61" s="584" t="s">
        <v>699</v>
      </c>
      <c r="V61" s="584" t="s">
        <v>699</v>
      </c>
      <c r="W61" s="585" t="s">
        <v>82</v>
      </c>
    </row>
    <row r="62" spans="1:23" s="584" customFormat="1" ht="9.75" customHeight="1" x14ac:dyDescent="0.15">
      <c r="A62" s="237" t="s">
        <v>521</v>
      </c>
      <c r="B62" s="584" t="s">
        <v>699</v>
      </c>
      <c r="C62" s="584" t="s">
        <v>699</v>
      </c>
      <c r="D62" s="584" t="s">
        <v>699</v>
      </c>
      <c r="E62" s="584" t="s">
        <v>699</v>
      </c>
      <c r="F62" s="584" t="s">
        <v>699</v>
      </c>
      <c r="G62" s="584" t="s">
        <v>699</v>
      </c>
      <c r="H62" s="584" t="s">
        <v>699</v>
      </c>
      <c r="I62" s="584" t="s">
        <v>699</v>
      </c>
      <c r="J62" s="584" t="s">
        <v>699</v>
      </c>
      <c r="K62" s="584" t="s">
        <v>699</v>
      </c>
      <c r="L62" s="584" t="s">
        <v>699</v>
      </c>
      <c r="M62" s="584" t="s">
        <v>699</v>
      </c>
      <c r="N62" s="584">
        <v>160898</v>
      </c>
      <c r="O62" s="584">
        <v>160898</v>
      </c>
      <c r="P62" s="584">
        <v>103637</v>
      </c>
      <c r="Q62" s="584">
        <v>103637</v>
      </c>
      <c r="R62" s="584">
        <v>40142</v>
      </c>
      <c r="S62" s="584">
        <v>40142</v>
      </c>
      <c r="T62" s="584" t="s">
        <v>699</v>
      </c>
      <c r="U62" s="584" t="s">
        <v>699</v>
      </c>
      <c r="V62" s="584" t="s">
        <v>699</v>
      </c>
      <c r="W62" s="585" t="s">
        <v>83</v>
      </c>
    </row>
    <row r="63" spans="1:23" s="584" customFormat="1" ht="9.75" customHeight="1" x14ac:dyDescent="0.15">
      <c r="A63" s="237" t="s">
        <v>522</v>
      </c>
      <c r="B63" s="584" t="s">
        <v>699</v>
      </c>
      <c r="C63" s="584" t="s">
        <v>699</v>
      </c>
      <c r="D63" s="584" t="s">
        <v>699</v>
      </c>
      <c r="E63" s="584" t="s">
        <v>699</v>
      </c>
      <c r="F63" s="584" t="s">
        <v>699</v>
      </c>
      <c r="G63" s="584" t="s">
        <v>699</v>
      </c>
      <c r="H63" s="584" t="s">
        <v>699</v>
      </c>
      <c r="I63" s="584" t="s">
        <v>699</v>
      </c>
      <c r="J63" s="584" t="s">
        <v>699</v>
      </c>
      <c r="K63" s="584" t="s">
        <v>699</v>
      </c>
      <c r="L63" s="584" t="s">
        <v>699</v>
      </c>
      <c r="M63" s="584" t="s">
        <v>699</v>
      </c>
      <c r="N63" s="584">
        <v>94743</v>
      </c>
      <c r="O63" s="584">
        <v>94743</v>
      </c>
      <c r="P63" s="584">
        <v>102298</v>
      </c>
      <c r="Q63" s="584">
        <v>102298</v>
      </c>
      <c r="R63" s="584" t="s">
        <v>699</v>
      </c>
      <c r="S63" s="584" t="s">
        <v>699</v>
      </c>
      <c r="T63" s="584" t="s">
        <v>699</v>
      </c>
      <c r="U63" s="584" t="s">
        <v>699</v>
      </c>
      <c r="V63" s="584" t="s">
        <v>699</v>
      </c>
      <c r="W63" s="585" t="s">
        <v>84</v>
      </c>
    </row>
    <row r="64" spans="1:23" s="584" customFormat="1" ht="9.75" customHeight="1" x14ac:dyDescent="0.15">
      <c r="A64" s="237" t="s">
        <v>523</v>
      </c>
      <c r="B64" s="584" t="s">
        <v>699</v>
      </c>
      <c r="C64" s="584" t="s">
        <v>699</v>
      </c>
      <c r="D64" s="584" t="s">
        <v>699</v>
      </c>
      <c r="E64" s="584" t="s">
        <v>699</v>
      </c>
      <c r="F64" s="584" t="s">
        <v>699</v>
      </c>
      <c r="G64" s="584" t="s">
        <v>699</v>
      </c>
      <c r="H64" s="584" t="s">
        <v>699</v>
      </c>
      <c r="I64" s="584" t="s">
        <v>699</v>
      </c>
      <c r="J64" s="584" t="s">
        <v>699</v>
      </c>
      <c r="K64" s="584" t="s">
        <v>699</v>
      </c>
      <c r="L64" s="584" t="s">
        <v>699</v>
      </c>
      <c r="M64" s="584" t="s">
        <v>699</v>
      </c>
      <c r="N64" s="584">
        <v>34357</v>
      </c>
      <c r="O64" s="584">
        <v>34357</v>
      </c>
      <c r="P64" s="584">
        <v>113831</v>
      </c>
      <c r="Q64" s="584">
        <v>113831</v>
      </c>
      <c r="R64" s="584" t="s">
        <v>699</v>
      </c>
      <c r="S64" s="584" t="s">
        <v>699</v>
      </c>
      <c r="T64" s="584" t="s">
        <v>699</v>
      </c>
      <c r="U64" s="584" t="s">
        <v>699</v>
      </c>
      <c r="V64" s="584" t="s">
        <v>699</v>
      </c>
      <c r="W64" s="585" t="s">
        <v>85</v>
      </c>
    </row>
    <row r="65" spans="1:23" s="584" customFormat="1" ht="9.75" customHeight="1" x14ac:dyDescent="0.15">
      <c r="A65" s="237" t="s">
        <v>524</v>
      </c>
      <c r="B65" s="584" t="s">
        <v>699</v>
      </c>
      <c r="C65" s="584" t="s">
        <v>699</v>
      </c>
      <c r="D65" s="584" t="s">
        <v>699</v>
      </c>
      <c r="E65" s="584" t="s">
        <v>699</v>
      </c>
      <c r="F65" s="584" t="s">
        <v>699</v>
      </c>
      <c r="G65" s="584" t="s">
        <v>699</v>
      </c>
      <c r="H65" s="584" t="s">
        <v>699</v>
      </c>
      <c r="I65" s="584" t="s">
        <v>699</v>
      </c>
      <c r="J65" s="584" t="s">
        <v>699</v>
      </c>
      <c r="K65" s="584" t="s">
        <v>699</v>
      </c>
      <c r="L65" s="584" t="s">
        <v>699</v>
      </c>
      <c r="M65" s="584" t="s">
        <v>699</v>
      </c>
      <c r="N65" s="584">
        <v>39257</v>
      </c>
      <c r="O65" s="584">
        <v>39257</v>
      </c>
      <c r="P65" s="584">
        <v>153412</v>
      </c>
      <c r="Q65" s="584">
        <v>153412</v>
      </c>
      <c r="R65" s="584" t="s">
        <v>699</v>
      </c>
      <c r="S65" s="584" t="s">
        <v>699</v>
      </c>
      <c r="T65" s="584" t="s">
        <v>699</v>
      </c>
      <c r="U65" s="584" t="s">
        <v>699</v>
      </c>
      <c r="V65" s="584" t="s">
        <v>699</v>
      </c>
      <c r="W65" s="585" t="s">
        <v>69</v>
      </c>
    </row>
    <row r="66" spans="1:23" s="584" customFormat="1" ht="9.75" customHeight="1" x14ac:dyDescent="0.15">
      <c r="A66" s="237" t="s">
        <v>525</v>
      </c>
      <c r="B66" s="584">
        <v>139713</v>
      </c>
      <c r="C66" s="584" t="s">
        <v>699</v>
      </c>
      <c r="D66" s="584" t="s">
        <v>699</v>
      </c>
      <c r="E66" s="584">
        <v>58426</v>
      </c>
      <c r="F66" s="584" t="s">
        <v>699</v>
      </c>
      <c r="G66" s="584" t="s">
        <v>699</v>
      </c>
      <c r="H66" s="584">
        <v>36327</v>
      </c>
      <c r="I66" s="584">
        <v>44960</v>
      </c>
      <c r="J66" s="584" t="s">
        <v>699</v>
      </c>
      <c r="K66" s="584" t="s">
        <v>699</v>
      </c>
      <c r="L66" s="584" t="s">
        <v>699</v>
      </c>
      <c r="M66" s="584" t="s">
        <v>699</v>
      </c>
      <c r="N66" s="584">
        <v>56903</v>
      </c>
      <c r="O66" s="584">
        <v>56903</v>
      </c>
      <c r="P66" s="584">
        <v>140642</v>
      </c>
      <c r="Q66" s="584">
        <v>140642</v>
      </c>
      <c r="R66" s="584" t="s">
        <v>699</v>
      </c>
      <c r="S66" s="584" t="s">
        <v>699</v>
      </c>
      <c r="T66" s="584" t="s">
        <v>699</v>
      </c>
      <c r="U66" s="584" t="s">
        <v>699</v>
      </c>
      <c r="V66" s="584" t="s">
        <v>699</v>
      </c>
      <c r="W66" s="585" t="s">
        <v>70</v>
      </c>
    </row>
    <row r="67" spans="1:23" s="584" customFormat="1" ht="9.75" customHeight="1" x14ac:dyDescent="0.15">
      <c r="A67" s="237" t="s">
        <v>526</v>
      </c>
      <c r="B67" s="584">
        <v>26263</v>
      </c>
      <c r="C67" s="584" t="s">
        <v>699</v>
      </c>
      <c r="D67" s="584" t="s">
        <v>699</v>
      </c>
      <c r="E67" s="584" t="s">
        <v>699</v>
      </c>
      <c r="F67" s="584" t="s">
        <v>699</v>
      </c>
      <c r="G67" s="584" t="s">
        <v>699</v>
      </c>
      <c r="H67" s="584">
        <v>19181</v>
      </c>
      <c r="I67" s="584" t="s">
        <v>699</v>
      </c>
      <c r="J67" s="584">
        <v>7082</v>
      </c>
      <c r="K67" s="584" t="s">
        <v>699</v>
      </c>
      <c r="L67" s="584" t="s">
        <v>699</v>
      </c>
      <c r="M67" s="584" t="s">
        <v>699</v>
      </c>
      <c r="N67" s="584">
        <v>155794</v>
      </c>
      <c r="O67" s="584">
        <v>155794</v>
      </c>
      <c r="P67" s="584">
        <v>112138</v>
      </c>
      <c r="Q67" s="584">
        <v>112138</v>
      </c>
      <c r="R67" s="584" t="s">
        <v>699</v>
      </c>
      <c r="S67" s="584" t="s">
        <v>699</v>
      </c>
      <c r="T67" s="584" t="s">
        <v>699</v>
      </c>
      <c r="U67" s="584" t="s">
        <v>699</v>
      </c>
      <c r="V67" s="584" t="s">
        <v>699</v>
      </c>
      <c r="W67" s="585" t="s">
        <v>71</v>
      </c>
    </row>
    <row r="68" spans="1:23" s="584" customFormat="1" ht="9.75" customHeight="1" x14ac:dyDescent="0.15">
      <c r="A68" s="237" t="s">
        <v>867</v>
      </c>
      <c r="B68" s="584" t="s">
        <v>699</v>
      </c>
      <c r="C68" s="584" t="s">
        <v>699</v>
      </c>
      <c r="D68" s="584" t="s">
        <v>699</v>
      </c>
      <c r="E68" s="584" t="s">
        <v>699</v>
      </c>
      <c r="F68" s="584" t="s">
        <v>699</v>
      </c>
      <c r="G68" s="584" t="s">
        <v>699</v>
      </c>
      <c r="H68" s="584" t="s">
        <v>699</v>
      </c>
      <c r="I68" s="584" t="s">
        <v>699</v>
      </c>
      <c r="J68" s="584" t="s">
        <v>699</v>
      </c>
      <c r="K68" s="584" t="s">
        <v>699</v>
      </c>
      <c r="L68" s="584" t="s">
        <v>699</v>
      </c>
      <c r="M68" s="584" t="s">
        <v>699</v>
      </c>
      <c r="N68" s="584">
        <v>53380</v>
      </c>
      <c r="O68" s="584">
        <v>53380</v>
      </c>
      <c r="P68" s="584">
        <v>104176</v>
      </c>
      <c r="Q68" s="584">
        <v>104176</v>
      </c>
      <c r="R68" s="584">
        <v>80484</v>
      </c>
      <c r="S68" s="584">
        <v>80484</v>
      </c>
      <c r="T68" s="584" t="s">
        <v>699</v>
      </c>
      <c r="U68" s="584" t="s">
        <v>699</v>
      </c>
      <c r="V68" s="584" t="s">
        <v>699</v>
      </c>
      <c r="W68" s="585" t="s">
        <v>868</v>
      </c>
    </row>
    <row r="69" spans="1:23" s="584" customFormat="1" ht="9.75" customHeight="1" x14ac:dyDescent="0.15">
      <c r="A69" s="237" t="s">
        <v>527</v>
      </c>
      <c r="B69" s="584" t="s">
        <v>699</v>
      </c>
      <c r="C69" s="584" t="s">
        <v>699</v>
      </c>
      <c r="D69" s="584" t="s">
        <v>699</v>
      </c>
      <c r="E69" s="584" t="s">
        <v>699</v>
      </c>
      <c r="F69" s="584" t="s">
        <v>699</v>
      </c>
      <c r="G69" s="584" t="s">
        <v>699</v>
      </c>
      <c r="H69" s="584" t="s">
        <v>699</v>
      </c>
      <c r="I69" s="584" t="s">
        <v>699</v>
      </c>
      <c r="J69" s="584" t="s">
        <v>699</v>
      </c>
      <c r="K69" s="584" t="s">
        <v>699</v>
      </c>
      <c r="L69" s="584" t="s">
        <v>699</v>
      </c>
      <c r="M69" s="584" t="s">
        <v>699</v>
      </c>
      <c r="N69" s="584" t="s">
        <v>699</v>
      </c>
      <c r="O69" s="584" t="s">
        <v>699</v>
      </c>
      <c r="P69" s="584">
        <v>103209</v>
      </c>
      <c r="Q69" s="584">
        <v>103209</v>
      </c>
      <c r="R69" s="584" t="s">
        <v>699</v>
      </c>
      <c r="S69" s="584" t="s">
        <v>699</v>
      </c>
      <c r="T69" s="584" t="s">
        <v>699</v>
      </c>
      <c r="U69" s="584" t="s">
        <v>699</v>
      </c>
      <c r="V69" s="584" t="s">
        <v>699</v>
      </c>
      <c r="W69" s="585" t="s">
        <v>66</v>
      </c>
    </row>
    <row r="70" spans="1:23" s="584" customFormat="1" ht="9.75" customHeight="1" x14ac:dyDescent="0.15">
      <c r="A70" s="242" t="s">
        <v>528</v>
      </c>
      <c r="B70" s="587" t="s">
        <v>699</v>
      </c>
      <c r="C70" s="588" t="s">
        <v>699</v>
      </c>
      <c r="D70" s="588" t="s">
        <v>699</v>
      </c>
      <c r="E70" s="588" t="s">
        <v>699</v>
      </c>
      <c r="F70" s="588" t="s">
        <v>699</v>
      </c>
      <c r="G70" s="588" t="s">
        <v>699</v>
      </c>
      <c r="H70" s="588" t="s">
        <v>699</v>
      </c>
      <c r="I70" s="588" t="s">
        <v>699</v>
      </c>
      <c r="J70" s="588" t="s">
        <v>699</v>
      </c>
      <c r="K70" s="588" t="s">
        <v>699</v>
      </c>
      <c r="L70" s="588" t="s">
        <v>699</v>
      </c>
      <c r="M70" s="588" t="s">
        <v>699</v>
      </c>
      <c r="N70" s="588">
        <v>51826</v>
      </c>
      <c r="O70" s="588">
        <v>51826</v>
      </c>
      <c r="P70" s="588">
        <v>121328</v>
      </c>
      <c r="Q70" s="588">
        <v>121328</v>
      </c>
      <c r="R70" s="588">
        <v>32780</v>
      </c>
      <c r="S70" s="588">
        <v>32780</v>
      </c>
      <c r="T70" s="588" t="s">
        <v>699</v>
      </c>
      <c r="U70" s="588" t="s">
        <v>699</v>
      </c>
      <c r="V70" s="588" t="s">
        <v>699</v>
      </c>
      <c r="W70" s="589" t="s">
        <v>67</v>
      </c>
    </row>
    <row r="71" spans="1:23" ht="12" customHeight="1" x14ac:dyDescent="0.15"/>
    <row r="72" spans="1:23" ht="12" customHeight="1" x14ac:dyDescent="0.15"/>
    <row r="73" spans="1:23" ht="12" customHeight="1" x14ac:dyDescent="0.15">
      <c r="K73" s="590" t="s">
        <v>86</v>
      </c>
      <c r="V73" s="130" t="s">
        <v>894</v>
      </c>
    </row>
    <row r="74" spans="1:23" s="576" customFormat="1" ht="21" customHeight="1" x14ac:dyDescent="0.15">
      <c r="A74" s="921" t="s">
        <v>150</v>
      </c>
      <c r="B74" s="594" t="s">
        <v>781</v>
      </c>
      <c r="C74" s="574" t="s">
        <v>274</v>
      </c>
      <c r="D74" s="575"/>
      <c r="E74" s="575"/>
      <c r="F74" s="575"/>
      <c r="G74" s="575"/>
      <c r="H74" s="575"/>
      <c r="I74" s="575"/>
      <c r="J74" s="575"/>
      <c r="K74" s="575"/>
      <c r="L74" s="573"/>
      <c r="M74" s="574" t="s">
        <v>914</v>
      </c>
      <c r="N74" s="575"/>
      <c r="O74" s="575"/>
      <c r="P74" s="575"/>
      <c r="Q74" s="575"/>
      <c r="R74" s="575"/>
      <c r="S74" s="575"/>
      <c r="T74" s="575"/>
      <c r="U74" s="575"/>
      <c r="V74" s="575"/>
      <c r="W74" s="924" t="s">
        <v>72</v>
      </c>
    </row>
    <row r="75" spans="1:23" s="576" customFormat="1" ht="21" customHeight="1" x14ac:dyDescent="0.15">
      <c r="A75" s="922"/>
      <c r="B75" s="594" t="s">
        <v>915</v>
      </c>
      <c r="C75" s="927" t="s">
        <v>273</v>
      </c>
      <c r="D75" s="574" t="s">
        <v>238</v>
      </c>
      <c r="E75" s="575"/>
      <c r="F75" s="575"/>
      <c r="G75" s="575"/>
      <c r="H75" s="575"/>
      <c r="I75" s="575"/>
      <c r="J75" s="573"/>
      <c r="K75" s="574" t="s">
        <v>231</v>
      </c>
      <c r="L75" s="573"/>
      <c r="M75" s="927" t="s">
        <v>272</v>
      </c>
      <c r="N75" s="574" t="s">
        <v>238</v>
      </c>
      <c r="O75" s="575"/>
      <c r="P75" s="575"/>
      <c r="Q75" s="575"/>
      <c r="R75" s="575"/>
      <c r="S75" s="575"/>
      <c r="T75" s="575"/>
      <c r="U75" s="575"/>
      <c r="V75" s="575"/>
      <c r="W75" s="925"/>
    </row>
    <row r="76" spans="1:23" s="576" customFormat="1" ht="52.5" customHeight="1" x14ac:dyDescent="0.15">
      <c r="A76" s="923"/>
      <c r="B76" s="578" t="s">
        <v>652</v>
      </c>
      <c r="C76" s="928"/>
      <c r="D76" s="577" t="s">
        <v>770</v>
      </c>
      <c r="E76" s="578" t="s">
        <v>229</v>
      </c>
      <c r="F76" s="578" t="s">
        <v>912</v>
      </c>
      <c r="G76" s="578" t="s">
        <v>243</v>
      </c>
      <c r="H76" s="578" t="s">
        <v>228</v>
      </c>
      <c r="I76" s="578" t="s">
        <v>227</v>
      </c>
      <c r="J76" s="578" t="s">
        <v>226</v>
      </c>
      <c r="K76" s="577" t="s">
        <v>96</v>
      </c>
      <c r="L76" s="578" t="s">
        <v>217</v>
      </c>
      <c r="M76" s="928"/>
      <c r="N76" s="577" t="s">
        <v>770</v>
      </c>
      <c r="O76" s="578" t="s">
        <v>229</v>
      </c>
      <c r="P76" s="578" t="s">
        <v>243</v>
      </c>
      <c r="Q76" s="578" t="s">
        <v>248</v>
      </c>
      <c r="R76" s="578" t="s">
        <v>228</v>
      </c>
      <c r="S76" s="578" t="s">
        <v>227</v>
      </c>
      <c r="T76" s="578" t="s">
        <v>226</v>
      </c>
      <c r="U76" s="578" t="s">
        <v>225</v>
      </c>
      <c r="V76" s="593" t="s">
        <v>253</v>
      </c>
      <c r="W76" s="926"/>
    </row>
    <row r="77" spans="1:23" s="584" customFormat="1" ht="9.75" customHeight="1" x14ac:dyDescent="0.15">
      <c r="A77" s="233" t="s">
        <v>855</v>
      </c>
      <c r="B77" s="581">
        <v>624393</v>
      </c>
      <c r="C77" s="582">
        <v>2926721</v>
      </c>
      <c r="D77" s="582">
        <v>2897605</v>
      </c>
      <c r="E77" s="582">
        <v>2153681</v>
      </c>
      <c r="F77" s="582">
        <v>468571</v>
      </c>
      <c r="G77" s="582" t="s">
        <v>699</v>
      </c>
      <c r="H77" s="582">
        <v>134555</v>
      </c>
      <c r="I77" s="582">
        <v>140798</v>
      </c>
      <c r="J77" s="582" t="s">
        <v>699</v>
      </c>
      <c r="K77" s="582">
        <v>29116</v>
      </c>
      <c r="L77" s="582">
        <v>29116</v>
      </c>
      <c r="M77" s="582">
        <v>30646454</v>
      </c>
      <c r="N77" s="582">
        <v>22526998</v>
      </c>
      <c r="O77" s="582">
        <v>2645622</v>
      </c>
      <c r="P77" s="582" t="s">
        <v>699</v>
      </c>
      <c r="Q77" s="582">
        <v>145148</v>
      </c>
      <c r="R77" s="582">
        <v>165342</v>
      </c>
      <c r="S77" s="582">
        <v>349319</v>
      </c>
      <c r="T77" s="582">
        <v>235299</v>
      </c>
      <c r="U77" s="582" t="s">
        <v>699</v>
      </c>
      <c r="V77" s="582">
        <v>1562807</v>
      </c>
      <c r="W77" s="583" t="s">
        <v>512</v>
      </c>
    </row>
    <row r="78" spans="1:23" s="584" customFormat="1" ht="9.75" customHeight="1" x14ac:dyDescent="0.15">
      <c r="A78" s="237" t="s">
        <v>628</v>
      </c>
      <c r="B78" s="584">
        <v>291643</v>
      </c>
      <c r="C78" s="584">
        <v>2339243</v>
      </c>
      <c r="D78" s="584">
        <v>2339151</v>
      </c>
      <c r="E78" s="584">
        <v>2107354</v>
      </c>
      <c r="F78" s="584">
        <v>36591</v>
      </c>
      <c r="G78" s="584" t="s">
        <v>699</v>
      </c>
      <c r="H78" s="584">
        <v>63301</v>
      </c>
      <c r="I78" s="584">
        <v>131905</v>
      </c>
      <c r="J78" s="584" t="s">
        <v>699</v>
      </c>
      <c r="K78" s="584">
        <v>92</v>
      </c>
      <c r="L78" s="584">
        <v>92</v>
      </c>
      <c r="M78" s="584">
        <v>25844993</v>
      </c>
      <c r="N78" s="584">
        <v>20313327</v>
      </c>
      <c r="O78" s="584">
        <v>2089167</v>
      </c>
      <c r="P78" s="584">
        <v>117631</v>
      </c>
      <c r="Q78" s="584">
        <v>85698</v>
      </c>
      <c r="R78" s="584">
        <v>666071</v>
      </c>
      <c r="S78" s="584">
        <v>246970</v>
      </c>
      <c r="T78" s="584" t="s">
        <v>699</v>
      </c>
      <c r="U78" s="584">
        <v>7487</v>
      </c>
      <c r="V78" s="584">
        <v>688517</v>
      </c>
      <c r="W78" s="585" t="s">
        <v>629</v>
      </c>
    </row>
    <row r="79" spans="1:23" s="584" customFormat="1" ht="9.75" customHeight="1" x14ac:dyDescent="0.15">
      <c r="A79" s="237" t="s">
        <v>856</v>
      </c>
      <c r="B79" s="584">
        <v>109893</v>
      </c>
      <c r="C79" s="584">
        <v>3201446</v>
      </c>
      <c r="D79" s="584">
        <v>3201377</v>
      </c>
      <c r="E79" s="584">
        <v>2874093</v>
      </c>
      <c r="F79" s="584">
        <v>228230</v>
      </c>
      <c r="G79" s="584">
        <v>35881</v>
      </c>
      <c r="H79" s="584">
        <v>54527</v>
      </c>
      <c r="I79" s="584">
        <v>8646</v>
      </c>
      <c r="J79" s="584" t="s">
        <v>699</v>
      </c>
      <c r="K79" s="584">
        <v>69</v>
      </c>
      <c r="L79" s="584">
        <v>69</v>
      </c>
      <c r="M79" s="584">
        <v>25030157</v>
      </c>
      <c r="N79" s="584">
        <v>21486459</v>
      </c>
      <c r="O79" s="584">
        <v>2133075</v>
      </c>
      <c r="P79" s="584" t="s">
        <v>699</v>
      </c>
      <c r="Q79" s="584">
        <v>288223</v>
      </c>
      <c r="R79" s="584">
        <v>96049</v>
      </c>
      <c r="S79" s="584">
        <v>56134</v>
      </c>
      <c r="T79" s="584" t="s">
        <v>699</v>
      </c>
      <c r="U79" s="584" t="s">
        <v>699</v>
      </c>
      <c r="V79" s="584">
        <v>208016</v>
      </c>
      <c r="W79" s="585" t="s">
        <v>692</v>
      </c>
    </row>
    <row r="80" spans="1:23" s="584" customFormat="1" ht="9.75" customHeight="1" x14ac:dyDescent="0.15">
      <c r="A80" s="237" t="s">
        <v>857</v>
      </c>
      <c r="B80" s="584" t="s">
        <v>699</v>
      </c>
      <c r="C80" s="584">
        <v>4774005</v>
      </c>
      <c r="D80" s="584">
        <v>4773912</v>
      </c>
      <c r="E80" s="584">
        <v>4056840</v>
      </c>
      <c r="F80" s="584">
        <v>172639</v>
      </c>
      <c r="G80" s="584">
        <v>136904</v>
      </c>
      <c r="H80" s="584">
        <v>344900</v>
      </c>
      <c r="I80" s="584">
        <v>49573</v>
      </c>
      <c r="J80" s="584">
        <v>13056</v>
      </c>
      <c r="K80" s="584">
        <v>93</v>
      </c>
      <c r="L80" s="584">
        <v>93</v>
      </c>
      <c r="M80" s="584">
        <v>23362676</v>
      </c>
      <c r="N80" s="584">
        <v>20586756</v>
      </c>
      <c r="O80" s="584">
        <v>2776214</v>
      </c>
      <c r="P80" s="584" t="s">
        <v>699</v>
      </c>
      <c r="Q80" s="584">
        <v>129340</v>
      </c>
      <c r="R80" s="584" t="s">
        <v>699</v>
      </c>
      <c r="S80" s="584">
        <v>3663</v>
      </c>
      <c r="T80" s="584" t="s">
        <v>699</v>
      </c>
      <c r="U80" s="584" t="s">
        <v>699</v>
      </c>
      <c r="V80" s="584">
        <v>316215</v>
      </c>
      <c r="W80" s="585" t="s">
        <v>718</v>
      </c>
    </row>
    <row r="81" spans="1:23" s="584" customFormat="1" ht="9.75" customHeight="1" x14ac:dyDescent="0.15">
      <c r="A81" s="237" t="s">
        <v>858</v>
      </c>
      <c r="B81" s="584" t="s">
        <v>699</v>
      </c>
      <c r="C81" s="584">
        <v>4244268</v>
      </c>
      <c r="D81" s="584">
        <v>4244199</v>
      </c>
      <c r="E81" s="584">
        <v>3918186</v>
      </c>
      <c r="F81" s="584">
        <v>121180</v>
      </c>
      <c r="G81" s="584">
        <v>58162</v>
      </c>
      <c r="H81" s="584">
        <v>98252</v>
      </c>
      <c r="I81" s="584">
        <v>48419</v>
      </c>
      <c r="J81" s="584" t="s">
        <v>699</v>
      </c>
      <c r="K81" s="584">
        <v>69</v>
      </c>
      <c r="L81" s="584">
        <v>69</v>
      </c>
      <c r="M81" s="584">
        <v>23336907</v>
      </c>
      <c r="N81" s="584">
        <v>20598485</v>
      </c>
      <c r="O81" s="584">
        <v>2109750</v>
      </c>
      <c r="P81" s="584">
        <v>99979</v>
      </c>
      <c r="Q81" s="584">
        <v>71662</v>
      </c>
      <c r="R81" s="584">
        <v>48173</v>
      </c>
      <c r="S81" s="584">
        <v>78693</v>
      </c>
      <c r="T81" s="584" t="s">
        <v>699</v>
      </c>
      <c r="U81" s="584" t="s">
        <v>699</v>
      </c>
      <c r="V81" s="584">
        <v>744960</v>
      </c>
      <c r="W81" s="585" t="s">
        <v>859</v>
      </c>
    </row>
    <row r="82" spans="1:23" s="584" customFormat="1" ht="6.75" customHeight="1" x14ac:dyDescent="0.15">
      <c r="A82" s="586"/>
      <c r="W82" s="585"/>
    </row>
    <row r="83" spans="1:23" s="584" customFormat="1" ht="9.75" customHeight="1" x14ac:dyDescent="0.15">
      <c r="A83" s="237" t="s">
        <v>860</v>
      </c>
      <c r="B83" s="584" t="s">
        <v>699</v>
      </c>
      <c r="C83" s="584">
        <v>4861497</v>
      </c>
      <c r="D83" s="584">
        <v>4861427</v>
      </c>
      <c r="E83" s="584">
        <v>4101236</v>
      </c>
      <c r="F83" s="584">
        <v>172639</v>
      </c>
      <c r="G83" s="584">
        <v>180023</v>
      </c>
      <c r="H83" s="584">
        <v>344900</v>
      </c>
      <c r="I83" s="584">
        <v>49573</v>
      </c>
      <c r="J83" s="584">
        <v>13056</v>
      </c>
      <c r="K83" s="584">
        <v>70</v>
      </c>
      <c r="L83" s="584">
        <v>70</v>
      </c>
      <c r="M83" s="584">
        <v>23085944</v>
      </c>
      <c r="N83" s="584">
        <v>20365986</v>
      </c>
      <c r="O83" s="584">
        <v>2629665</v>
      </c>
      <c r="P83" s="584">
        <v>99979</v>
      </c>
      <c r="Q83" s="584">
        <v>142734</v>
      </c>
      <c r="R83" s="584">
        <v>9296</v>
      </c>
      <c r="S83" s="584">
        <v>7058</v>
      </c>
      <c r="T83" s="584" t="s">
        <v>699</v>
      </c>
      <c r="U83" s="584" t="s">
        <v>699</v>
      </c>
      <c r="V83" s="584">
        <v>499184</v>
      </c>
      <c r="W83" s="585" t="s">
        <v>719</v>
      </c>
    </row>
    <row r="84" spans="1:23" s="584" customFormat="1" ht="9.75" customHeight="1" x14ac:dyDescent="0.15">
      <c r="A84" s="237" t="s">
        <v>861</v>
      </c>
      <c r="B84" s="584" t="s">
        <v>699</v>
      </c>
      <c r="C84" s="584">
        <v>4180485</v>
      </c>
      <c r="D84" s="584">
        <v>4180393</v>
      </c>
      <c r="E84" s="584">
        <v>3897499</v>
      </c>
      <c r="F84" s="584">
        <v>121180</v>
      </c>
      <c r="G84" s="584">
        <v>15043</v>
      </c>
      <c r="H84" s="584">
        <v>98252</v>
      </c>
      <c r="I84" s="584">
        <v>48419</v>
      </c>
      <c r="J84" s="584" t="s">
        <v>699</v>
      </c>
      <c r="K84" s="584">
        <v>92</v>
      </c>
      <c r="L84" s="584">
        <v>92</v>
      </c>
      <c r="M84" s="584">
        <v>21535065</v>
      </c>
      <c r="N84" s="584">
        <v>18814637</v>
      </c>
      <c r="O84" s="584">
        <v>2082545</v>
      </c>
      <c r="P84" s="584" t="s">
        <v>699</v>
      </c>
      <c r="Q84" s="584">
        <v>75618</v>
      </c>
      <c r="R84" s="584">
        <v>38877</v>
      </c>
      <c r="S84" s="584">
        <v>75298</v>
      </c>
      <c r="T84" s="584" t="s">
        <v>699</v>
      </c>
      <c r="U84" s="584" t="s">
        <v>699</v>
      </c>
      <c r="V84" s="584">
        <v>648664</v>
      </c>
      <c r="W84" s="585" t="s">
        <v>862</v>
      </c>
    </row>
    <row r="85" spans="1:23" s="584" customFormat="1" ht="6.75" customHeight="1" x14ac:dyDescent="0.15">
      <c r="A85" s="586"/>
      <c r="W85" s="585"/>
    </row>
    <row r="86" spans="1:23" s="584" customFormat="1" ht="9.75" customHeight="1" x14ac:dyDescent="0.15">
      <c r="A86" s="237" t="s">
        <v>863</v>
      </c>
      <c r="B86" s="584" t="s">
        <v>699</v>
      </c>
      <c r="C86" s="584">
        <v>764189</v>
      </c>
      <c r="D86" s="584">
        <v>764189</v>
      </c>
      <c r="E86" s="584">
        <v>721070</v>
      </c>
      <c r="F86" s="584" t="s">
        <v>699</v>
      </c>
      <c r="G86" s="584">
        <v>43119</v>
      </c>
      <c r="H86" s="584" t="s">
        <v>699</v>
      </c>
      <c r="I86" s="584" t="s">
        <v>699</v>
      </c>
      <c r="J86" s="584" t="s">
        <v>699</v>
      </c>
      <c r="K86" s="584" t="s">
        <v>699</v>
      </c>
      <c r="L86" s="584" t="s">
        <v>699</v>
      </c>
      <c r="M86" s="584">
        <v>5824119</v>
      </c>
      <c r="N86" s="584">
        <v>5258965</v>
      </c>
      <c r="O86" s="584">
        <v>523222</v>
      </c>
      <c r="P86" s="584">
        <v>99979</v>
      </c>
      <c r="Q86" s="584">
        <v>40163</v>
      </c>
      <c r="R86" s="584">
        <v>9296</v>
      </c>
      <c r="S86" s="584">
        <v>3395</v>
      </c>
      <c r="T86" s="584" t="s">
        <v>699</v>
      </c>
      <c r="U86" s="584" t="s">
        <v>699</v>
      </c>
      <c r="V86" s="584">
        <v>229261</v>
      </c>
      <c r="W86" s="585" t="s">
        <v>720</v>
      </c>
    </row>
    <row r="87" spans="1:23" s="584" customFormat="1" ht="9.75" customHeight="1" x14ac:dyDescent="0.15">
      <c r="A87" s="237" t="s">
        <v>513</v>
      </c>
      <c r="B87" s="584" t="s">
        <v>699</v>
      </c>
      <c r="C87" s="584">
        <v>975329</v>
      </c>
      <c r="D87" s="584">
        <v>975306</v>
      </c>
      <c r="E87" s="584">
        <v>912638</v>
      </c>
      <c r="F87" s="584" t="s">
        <v>699</v>
      </c>
      <c r="G87" s="584">
        <v>15043</v>
      </c>
      <c r="H87" s="584">
        <v>47625</v>
      </c>
      <c r="I87" s="584" t="s">
        <v>699</v>
      </c>
      <c r="J87" s="584" t="s">
        <v>699</v>
      </c>
      <c r="K87" s="584">
        <v>23</v>
      </c>
      <c r="L87" s="584">
        <v>23</v>
      </c>
      <c r="M87" s="584">
        <v>5435647</v>
      </c>
      <c r="N87" s="584">
        <v>4736361</v>
      </c>
      <c r="O87" s="584">
        <v>530261</v>
      </c>
      <c r="P87" s="584" t="s">
        <v>699</v>
      </c>
      <c r="Q87" s="584" t="s">
        <v>699</v>
      </c>
      <c r="R87" s="584" t="s">
        <v>699</v>
      </c>
      <c r="S87" s="584">
        <v>28789</v>
      </c>
      <c r="T87" s="584" t="s">
        <v>699</v>
      </c>
      <c r="U87" s="584" t="s">
        <v>699</v>
      </c>
      <c r="V87" s="584">
        <v>191935</v>
      </c>
      <c r="W87" s="585" t="s">
        <v>78</v>
      </c>
    </row>
    <row r="88" spans="1:23" s="584" customFormat="1" ht="9.75" customHeight="1" x14ac:dyDescent="0.15">
      <c r="A88" s="237" t="s">
        <v>514</v>
      </c>
      <c r="B88" s="584" t="s">
        <v>699</v>
      </c>
      <c r="C88" s="584">
        <v>1682706</v>
      </c>
      <c r="D88" s="584">
        <v>1682683</v>
      </c>
      <c r="E88" s="584">
        <v>1510712</v>
      </c>
      <c r="F88" s="584">
        <v>72925</v>
      </c>
      <c r="G88" s="584" t="s">
        <v>699</v>
      </c>
      <c r="H88" s="584">
        <v>50627</v>
      </c>
      <c r="I88" s="584">
        <v>48419</v>
      </c>
      <c r="J88" s="584" t="s">
        <v>699</v>
      </c>
      <c r="K88" s="584">
        <v>23</v>
      </c>
      <c r="L88" s="584">
        <v>23</v>
      </c>
      <c r="M88" s="584">
        <v>5931017</v>
      </c>
      <c r="N88" s="584">
        <v>5281134</v>
      </c>
      <c r="O88" s="584">
        <v>499732</v>
      </c>
      <c r="P88" s="584" t="s">
        <v>699</v>
      </c>
      <c r="Q88" s="584">
        <v>31499</v>
      </c>
      <c r="R88" s="584">
        <v>5822</v>
      </c>
      <c r="S88" s="584">
        <v>42855</v>
      </c>
      <c r="T88" s="584" t="s">
        <v>699</v>
      </c>
      <c r="U88" s="584" t="s">
        <v>699</v>
      </c>
      <c r="V88" s="584">
        <v>220950</v>
      </c>
      <c r="W88" s="585" t="s">
        <v>79</v>
      </c>
    </row>
    <row r="89" spans="1:23" s="584" customFormat="1" ht="9.75" customHeight="1" x14ac:dyDescent="0.15">
      <c r="A89" s="237" t="s">
        <v>515</v>
      </c>
      <c r="B89" s="584" t="s">
        <v>699</v>
      </c>
      <c r="C89" s="584">
        <v>822044</v>
      </c>
      <c r="D89" s="584">
        <v>822021</v>
      </c>
      <c r="E89" s="584">
        <v>773766</v>
      </c>
      <c r="F89" s="584">
        <v>48255</v>
      </c>
      <c r="G89" s="584" t="s">
        <v>699</v>
      </c>
      <c r="H89" s="584" t="s">
        <v>699</v>
      </c>
      <c r="I89" s="584" t="s">
        <v>699</v>
      </c>
      <c r="J89" s="584" t="s">
        <v>699</v>
      </c>
      <c r="K89" s="584">
        <v>23</v>
      </c>
      <c r="L89" s="584">
        <v>23</v>
      </c>
      <c r="M89" s="584">
        <v>6146124</v>
      </c>
      <c r="N89" s="584">
        <v>5322025</v>
      </c>
      <c r="O89" s="584">
        <v>556535</v>
      </c>
      <c r="P89" s="584" t="s">
        <v>699</v>
      </c>
      <c r="Q89" s="584" t="s">
        <v>699</v>
      </c>
      <c r="R89" s="584">
        <v>33055</v>
      </c>
      <c r="S89" s="584">
        <v>3654</v>
      </c>
      <c r="T89" s="584" t="s">
        <v>699</v>
      </c>
      <c r="U89" s="584" t="s">
        <v>699</v>
      </c>
      <c r="V89" s="584">
        <v>102814</v>
      </c>
      <c r="W89" s="585" t="s">
        <v>80</v>
      </c>
    </row>
    <row r="90" spans="1:23" s="584" customFormat="1" ht="9.75" customHeight="1" x14ac:dyDescent="0.15">
      <c r="A90" s="237" t="s">
        <v>864</v>
      </c>
      <c r="B90" s="584" t="s">
        <v>699</v>
      </c>
      <c r="C90" s="584">
        <v>700406</v>
      </c>
      <c r="D90" s="584">
        <v>700383</v>
      </c>
      <c r="E90" s="584">
        <v>700383</v>
      </c>
      <c r="F90" s="584" t="s">
        <v>699</v>
      </c>
      <c r="G90" s="584" t="s">
        <v>699</v>
      </c>
      <c r="H90" s="584" t="s">
        <v>699</v>
      </c>
      <c r="I90" s="584" t="s">
        <v>699</v>
      </c>
      <c r="J90" s="584" t="s">
        <v>699</v>
      </c>
      <c r="K90" s="584">
        <v>23</v>
      </c>
      <c r="L90" s="584">
        <v>23</v>
      </c>
      <c r="M90" s="584">
        <v>4022277</v>
      </c>
      <c r="N90" s="584">
        <v>3475117</v>
      </c>
      <c r="O90" s="584">
        <v>496017</v>
      </c>
      <c r="P90" s="584" t="s">
        <v>699</v>
      </c>
      <c r="Q90" s="584">
        <v>44119</v>
      </c>
      <c r="R90" s="584" t="s">
        <v>699</v>
      </c>
      <c r="S90" s="584" t="s">
        <v>699</v>
      </c>
      <c r="T90" s="584" t="s">
        <v>699</v>
      </c>
      <c r="U90" s="584" t="s">
        <v>699</v>
      </c>
      <c r="V90" s="584">
        <v>132965</v>
      </c>
      <c r="W90" s="585" t="s">
        <v>865</v>
      </c>
    </row>
    <row r="91" spans="1:23" s="584" customFormat="1" ht="6.75" customHeight="1" x14ac:dyDescent="0.15">
      <c r="A91" s="586"/>
      <c r="W91" s="585"/>
    </row>
    <row r="92" spans="1:23" s="584" customFormat="1" ht="9.75" customHeight="1" x14ac:dyDescent="0.15">
      <c r="A92" s="237" t="s">
        <v>866</v>
      </c>
      <c r="B92" s="584" t="s">
        <v>699</v>
      </c>
      <c r="C92" s="584">
        <v>271403</v>
      </c>
      <c r="D92" s="584">
        <v>271403</v>
      </c>
      <c r="E92" s="584">
        <v>261319</v>
      </c>
      <c r="F92" s="584" t="s">
        <v>699</v>
      </c>
      <c r="G92" s="584">
        <v>10084</v>
      </c>
      <c r="H92" s="584" t="s">
        <v>699</v>
      </c>
      <c r="I92" s="584" t="s">
        <v>699</v>
      </c>
      <c r="J92" s="584" t="s">
        <v>699</v>
      </c>
      <c r="K92" s="584" t="s">
        <v>699</v>
      </c>
      <c r="L92" s="584" t="s">
        <v>699</v>
      </c>
      <c r="M92" s="584">
        <v>2090585</v>
      </c>
      <c r="N92" s="584">
        <v>1782852</v>
      </c>
      <c r="O92" s="584">
        <v>189971</v>
      </c>
      <c r="P92" s="584">
        <v>47755</v>
      </c>
      <c r="Q92" s="584">
        <v>40163</v>
      </c>
      <c r="R92" s="584" t="s">
        <v>699</v>
      </c>
      <c r="S92" s="584">
        <v>3395</v>
      </c>
      <c r="T92" s="584" t="s">
        <v>699</v>
      </c>
      <c r="U92" s="584" t="s">
        <v>699</v>
      </c>
      <c r="V92" s="584">
        <v>17275</v>
      </c>
      <c r="W92" s="585" t="s">
        <v>721</v>
      </c>
    </row>
    <row r="93" spans="1:23" s="584" customFormat="1" ht="9.75" customHeight="1" x14ac:dyDescent="0.15">
      <c r="A93" s="237" t="s">
        <v>516</v>
      </c>
      <c r="B93" s="584" t="s">
        <v>699</v>
      </c>
      <c r="C93" s="584">
        <v>228995</v>
      </c>
      <c r="D93" s="584">
        <v>228995</v>
      </c>
      <c r="E93" s="584">
        <v>213892</v>
      </c>
      <c r="F93" s="584" t="s">
        <v>699</v>
      </c>
      <c r="G93" s="584">
        <v>15103</v>
      </c>
      <c r="H93" s="584" t="s">
        <v>699</v>
      </c>
      <c r="I93" s="584" t="s">
        <v>699</v>
      </c>
      <c r="J93" s="584" t="s">
        <v>699</v>
      </c>
      <c r="K93" s="584" t="s">
        <v>699</v>
      </c>
      <c r="L93" s="584" t="s">
        <v>699</v>
      </c>
      <c r="M93" s="584">
        <v>1612323</v>
      </c>
      <c r="N93" s="584">
        <v>1509152</v>
      </c>
      <c r="O93" s="584">
        <v>150820</v>
      </c>
      <c r="P93" s="584" t="s">
        <v>699</v>
      </c>
      <c r="Q93" s="584" t="s">
        <v>699</v>
      </c>
      <c r="R93" s="584" t="s">
        <v>699</v>
      </c>
      <c r="S93" s="584" t="s">
        <v>699</v>
      </c>
      <c r="T93" s="584" t="s">
        <v>699</v>
      </c>
      <c r="U93" s="584" t="s">
        <v>699</v>
      </c>
      <c r="V93" s="584">
        <v>128623</v>
      </c>
      <c r="W93" s="585" t="s">
        <v>66</v>
      </c>
    </row>
    <row r="94" spans="1:23" s="584" customFormat="1" ht="9.75" customHeight="1" x14ac:dyDescent="0.15">
      <c r="A94" s="237" t="s">
        <v>517</v>
      </c>
      <c r="B94" s="584" t="s">
        <v>699</v>
      </c>
      <c r="C94" s="584">
        <v>263791</v>
      </c>
      <c r="D94" s="584">
        <v>263791</v>
      </c>
      <c r="E94" s="584">
        <v>245859</v>
      </c>
      <c r="F94" s="584" t="s">
        <v>699</v>
      </c>
      <c r="G94" s="584">
        <v>17932</v>
      </c>
      <c r="H94" s="584" t="s">
        <v>699</v>
      </c>
      <c r="I94" s="584" t="s">
        <v>699</v>
      </c>
      <c r="J94" s="584" t="s">
        <v>699</v>
      </c>
      <c r="K94" s="584" t="s">
        <v>699</v>
      </c>
      <c r="L94" s="584" t="s">
        <v>699</v>
      </c>
      <c r="M94" s="584">
        <v>2121211</v>
      </c>
      <c r="N94" s="584">
        <v>1966961</v>
      </c>
      <c r="O94" s="584">
        <v>182431</v>
      </c>
      <c r="P94" s="584">
        <v>52224</v>
      </c>
      <c r="Q94" s="584" t="s">
        <v>699</v>
      </c>
      <c r="R94" s="584">
        <v>9296</v>
      </c>
      <c r="S94" s="584" t="s">
        <v>699</v>
      </c>
      <c r="T94" s="584" t="s">
        <v>699</v>
      </c>
      <c r="U94" s="584" t="s">
        <v>699</v>
      </c>
      <c r="V94" s="584">
        <v>83363</v>
      </c>
      <c r="W94" s="585" t="s">
        <v>67</v>
      </c>
    </row>
    <row r="95" spans="1:23" s="584" customFormat="1" ht="9.75" customHeight="1" x14ac:dyDescent="0.15">
      <c r="A95" s="237" t="s">
        <v>518</v>
      </c>
      <c r="B95" s="584" t="s">
        <v>699</v>
      </c>
      <c r="C95" s="584">
        <v>253530</v>
      </c>
      <c r="D95" s="584">
        <v>253507</v>
      </c>
      <c r="E95" s="584">
        <v>253507</v>
      </c>
      <c r="F95" s="584" t="s">
        <v>699</v>
      </c>
      <c r="G95" s="584" t="s">
        <v>699</v>
      </c>
      <c r="H95" s="584" t="s">
        <v>699</v>
      </c>
      <c r="I95" s="584" t="s">
        <v>699</v>
      </c>
      <c r="J95" s="584" t="s">
        <v>699</v>
      </c>
      <c r="K95" s="584">
        <v>23</v>
      </c>
      <c r="L95" s="584">
        <v>23</v>
      </c>
      <c r="M95" s="584">
        <v>1961158</v>
      </c>
      <c r="N95" s="584">
        <v>1734644</v>
      </c>
      <c r="O95" s="584">
        <v>122107</v>
      </c>
      <c r="P95" s="584" t="s">
        <v>699</v>
      </c>
      <c r="Q95" s="584" t="s">
        <v>699</v>
      </c>
      <c r="R95" s="584" t="s">
        <v>699</v>
      </c>
      <c r="S95" s="584">
        <v>28789</v>
      </c>
      <c r="T95" s="584" t="s">
        <v>699</v>
      </c>
      <c r="U95" s="584" t="s">
        <v>699</v>
      </c>
      <c r="V95" s="584">
        <v>61954</v>
      </c>
      <c r="W95" s="585" t="s">
        <v>68</v>
      </c>
    </row>
    <row r="96" spans="1:23" s="584" customFormat="1" ht="9.75" customHeight="1" x14ac:dyDescent="0.15">
      <c r="A96" s="237" t="s">
        <v>519</v>
      </c>
      <c r="B96" s="584" t="s">
        <v>699</v>
      </c>
      <c r="C96" s="584">
        <v>380895</v>
      </c>
      <c r="D96" s="584">
        <v>380895</v>
      </c>
      <c r="E96" s="584">
        <v>318227</v>
      </c>
      <c r="F96" s="584" t="s">
        <v>699</v>
      </c>
      <c r="G96" s="584">
        <v>15043</v>
      </c>
      <c r="H96" s="584">
        <v>47625</v>
      </c>
      <c r="I96" s="584" t="s">
        <v>699</v>
      </c>
      <c r="J96" s="584" t="s">
        <v>699</v>
      </c>
      <c r="K96" s="584" t="s">
        <v>699</v>
      </c>
      <c r="L96" s="584" t="s">
        <v>699</v>
      </c>
      <c r="M96" s="584">
        <v>1983276</v>
      </c>
      <c r="N96" s="584">
        <v>1654273</v>
      </c>
      <c r="O96" s="584">
        <v>184805</v>
      </c>
      <c r="P96" s="584" t="s">
        <v>699</v>
      </c>
      <c r="Q96" s="584" t="s">
        <v>699</v>
      </c>
      <c r="R96" s="584" t="s">
        <v>699</v>
      </c>
      <c r="S96" s="584" t="s">
        <v>699</v>
      </c>
      <c r="T96" s="584" t="s">
        <v>699</v>
      </c>
      <c r="U96" s="584" t="s">
        <v>699</v>
      </c>
      <c r="V96" s="584" t="s">
        <v>699</v>
      </c>
      <c r="W96" s="585" t="s">
        <v>81</v>
      </c>
    </row>
    <row r="97" spans="1:23" s="584" customFormat="1" ht="9.75" customHeight="1" x14ac:dyDescent="0.15">
      <c r="A97" s="237" t="s">
        <v>520</v>
      </c>
      <c r="B97" s="584" t="s">
        <v>699</v>
      </c>
      <c r="C97" s="584">
        <v>340904</v>
      </c>
      <c r="D97" s="584">
        <v>340904</v>
      </c>
      <c r="E97" s="584">
        <v>340904</v>
      </c>
      <c r="F97" s="584" t="s">
        <v>699</v>
      </c>
      <c r="G97" s="584" t="s">
        <v>699</v>
      </c>
      <c r="H97" s="584" t="s">
        <v>699</v>
      </c>
      <c r="I97" s="584" t="s">
        <v>699</v>
      </c>
      <c r="J97" s="584" t="s">
        <v>699</v>
      </c>
      <c r="K97" s="584" t="s">
        <v>699</v>
      </c>
      <c r="L97" s="584" t="s">
        <v>699</v>
      </c>
      <c r="M97" s="584">
        <v>1491213</v>
      </c>
      <c r="N97" s="584">
        <v>1347444</v>
      </c>
      <c r="O97" s="584">
        <v>223349</v>
      </c>
      <c r="P97" s="584" t="s">
        <v>699</v>
      </c>
      <c r="Q97" s="584" t="s">
        <v>699</v>
      </c>
      <c r="R97" s="584" t="s">
        <v>699</v>
      </c>
      <c r="S97" s="584" t="s">
        <v>699</v>
      </c>
      <c r="T97" s="584" t="s">
        <v>699</v>
      </c>
      <c r="U97" s="584" t="s">
        <v>699</v>
      </c>
      <c r="V97" s="584">
        <v>129981</v>
      </c>
      <c r="W97" s="585" t="s">
        <v>82</v>
      </c>
    </row>
    <row r="98" spans="1:23" s="584" customFormat="1" ht="9.75" customHeight="1" x14ac:dyDescent="0.15">
      <c r="A98" s="237" t="s">
        <v>521</v>
      </c>
      <c r="B98" s="584" t="s">
        <v>699</v>
      </c>
      <c r="C98" s="584">
        <v>527679</v>
      </c>
      <c r="D98" s="584">
        <v>527656</v>
      </c>
      <c r="E98" s="584">
        <v>527656</v>
      </c>
      <c r="F98" s="584" t="s">
        <v>699</v>
      </c>
      <c r="G98" s="584" t="s">
        <v>699</v>
      </c>
      <c r="H98" s="584" t="s">
        <v>699</v>
      </c>
      <c r="I98" s="584" t="s">
        <v>699</v>
      </c>
      <c r="J98" s="584" t="s">
        <v>699</v>
      </c>
      <c r="K98" s="584">
        <v>23</v>
      </c>
      <c r="L98" s="584">
        <v>23</v>
      </c>
      <c r="M98" s="584">
        <v>1786498</v>
      </c>
      <c r="N98" s="584">
        <v>1481844</v>
      </c>
      <c r="O98" s="584">
        <v>200133</v>
      </c>
      <c r="P98" s="584" t="s">
        <v>699</v>
      </c>
      <c r="Q98" s="584" t="s">
        <v>699</v>
      </c>
      <c r="R98" s="584">
        <v>5822</v>
      </c>
      <c r="S98" s="584" t="s">
        <v>699</v>
      </c>
      <c r="T98" s="584" t="s">
        <v>699</v>
      </c>
      <c r="U98" s="584" t="s">
        <v>699</v>
      </c>
      <c r="V98" s="584">
        <v>51021</v>
      </c>
      <c r="W98" s="585" t="s">
        <v>83</v>
      </c>
    </row>
    <row r="99" spans="1:23" s="584" customFormat="1" ht="9.75" customHeight="1" x14ac:dyDescent="0.15">
      <c r="A99" s="237" t="s">
        <v>522</v>
      </c>
      <c r="B99" s="584" t="s">
        <v>699</v>
      </c>
      <c r="C99" s="584">
        <v>660755</v>
      </c>
      <c r="D99" s="584">
        <v>660755</v>
      </c>
      <c r="E99" s="584">
        <v>558729</v>
      </c>
      <c r="F99" s="584">
        <v>26447</v>
      </c>
      <c r="G99" s="584" t="s">
        <v>699</v>
      </c>
      <c r="H99" s="584">
        <v>50627</v>
      </c>
      <c r="I99" s="584">
        <v>24952</v>
      </c>
      <c r="J99" s="584" t="s">
        <v>699</v>
      </c>
      <c r="K99" s="584" t="s">
        <v>699</v>
      </c>
      <c r="L99" s="584" t="s">
        <v>699</v>
      </c>
      <c r="M99" s="584">
        <v>1991810</v>
      </c>
      <c r="N99" s="584">
        <v>1794769</v>
      </c>
      <c r="O99" s="584">
        <v>157980</v>
      </c>
      <c r="P99" s="584" t="s">
        <v>699</v>
      </c>
      <c r="Q99" s="584" t="s">
        <v>699</v>
      </c>
      <c r="R99" s="584" t="s">
        <v>699</v>
      </c>
      <c r="S99" s="584" t="s">
        <v>699</v>
      </c>
      <c r="T99" s="584" t="s">
        <v>699</v>
      </c>
      <c r="U99" s="584" t="s">
        <v>699</v>
      </c>
      <c r="V99" s="584">
        <v>138193</v>
      </c>
      <c r="W99" s="585" t="s">
        <v>84</v>
      </c>
    </row>
    <row r="100" spans="1:23" s="584" customFormat="1" ht="9.75" customHeight="1" x14ac:dyDescent="0.15">
      <c r="A100" s="237" t="s">
        <v>523</v>
      </c>
      <c r="B100" s="584" t="s">
        <v>699</v>
      </c>
      <c r="C100" s="584">
        <v>494272</v>
      </c>
      <c r="D100" s="584">
        <v>494272</v>
      </c>
      <c r="E100" s="584">
        <v>424327</v>
      </c>
      <c r="F100" s="584">
        <v>46478</v>
      </c>
      <c r="G100" s="584" t="s">
        <v>699</v>
      </c>
      <c r="H100" s="584" t="s">
        <v>699</v>
      </c>
      <c r="I100" s="584">
        <v>23467</v>
      </c>
      <c r="J100" s="584" t="s">
        <v>699</v>
      </c>
      <c r="K100" s="584" t="s">
        <v>699</v>
      </c>
      <c r="L100" s="584" t="s">
        <v>699</v>
      </c>
      <c r="M100" s="584">
        <v>2152709</v>
      </c>
      <c r="N100" s="584">
        <v>2004521</v>
      </c>
      <c r="O100" s="584">
        <v>141619</v>
      </c>
      <c r="P100" s="584" t="s">
        <v>699</v>
      </c>
      <c r="Q100" s="584">
        <v>31499</v>
      </c>
      <c r="R100" s="584" t="s">
        <v>699</v>
      </c>
      <c r="S100" s="584">
        <v>42855</v>
      </c>
      <c r="T100" s="584" t="s">
        <v>699</v>
      </c>
      <c r="U100" s="584" t="s">
        <v>699</v>
      </c>
      <c r="V100" s="584">
        <v>31736</v>
      </c>
      <c r="W100" s="585" t="s">
        <v>85</v>
      </c>
    </row>
    <row r="101" spans="1:23" s="584" customFormat="1" ht="9.75" customHeight="1" x14ac:dyDescent="0.15">
      <c r="A101" s="237" t="s">
        <v>524</v>
      </c>
      <c r="B101" s="584" t="s">
        <v>699</v>
      </c>
      <c r="C101" s="584">
        <v>320617</v>
      </c>
      <c r="D101" s="584">
        <v>320617</v>
      </c>
      <c r="E101" s="584">
        <v>295692</v>
      </c>
      <c r="F101" s="584">
        <v>24925</v>
      </c>
      <c r="G101" s="584" t="s">
        <v>699</v>
      </c>
      <c r="H101" s="584" t="s">
        <v>699</v>
      </c>
      <c r="I101" s="584" t="s">
        <v>699</v>
      </c>
      <c r="J101" s="584" t="s">
        <v>699</v>
      </c>
      <c r="K101" s="584" t="s">
        <v>699</v>
      </c>
      <c r="L101" s="584" t="s">
        <v>699</v>
      </c>
      <c r="M101" s="584">
        <v>2036076</v>
      </c>
      <c r="N101" s="584">
        <v>1843407</v>
      </c>
      <c r="O101" s="584">
        <v>144002</v>
      </c>
      <c r="P101" s="584" t="s">
        <v>699</v>
      </c>
      <c r="Q101" s="584" t="s">
        <v>699</v>
      </c>
      <c r="R101" s="584">
        <v>33055</v>
      </c>
      <c r="S101" s="584" t="s">
        <v>699</v>
      </c>
      <c r="T101" s="584" t="s">
        <v>699</v>
      </c>
      <c r="U101" s="584" t="s">
        <v>699</v>
      </c>
      <c r="V101" s="584">
        <v>75593</v>
      </c>
      <c r="W101" s="585" t="s">
        <v>69</v>
      </c>
    </row>
    <row r="102" spans="1:23" s="584" customFormat="1" ht="9.75" customHeight="1" x14ac:dyDescent="0.15">
      <c r="A102" s="237" t="s">
        <v>525</v>
      </c>
      <c r="B102" s="584" t="s">
        <v>699</v>
      </c>
      <c r="C102" s="584">
        <v>296114</v>
      </c>
      <c r="D102" s="584">
        <v>296091</v>
      </c>
      <c r="E102" s="584">
        <v>272761</v>
      </c>
      <c r="F102" s="584">
        <v>23330</v>
      </c>
      <c r="G102" s="584" t="s">
        <v>699</v>
      </c>
      <c r="H102" s="584" t="s">
        <v>699</v>
      </c>
      <c r="I102" s="584" t="s">
        <v>699</v>
      </c>
      <c r="J102" s="584" t="s">
        <v>699</v>
      </c>
      <c r="K102" s="584">
        <v>23</v>
      </c>
      <c r="L102" s="584">
        <v>23</v>
      </c>
      <c r="M102" s="584">
        <v>1994486</v>
      </c>
      <c r="N102" s="584">
        <v>1657251</v>
      </c>
      <c r="O102" s="584">
        <v>250601</v>
      </c>
      <c r="P102" s="584" t="s">
        <v>699</v>
      </c>
      <c r="Q102" s="584" t="s">
        <v>699</v>
      </c>
      <c r="R102" s="584" t="s">
        <v>699</v>
      </c>
      <c r="S102" s="584" t="s">
        <v>699</v>
      </c>
      <c r="T102" s="584" t="s">
        <v>699</v>
      </c>
      <c r="U102" s="584" t="s">
        <v>699</v>
      </c>
      <c r="V102" s="584" t="s">
        <v>699</v>
      </c>
      <c r="W102" s="585" t="s">
        <v>70</v>
      </c>
    </row>
    <row r="103" spans="1:23" s="584" customFormat="1" ht="9.75" customHeight="1" x14ac:dyDescent="0.15">
      <c r="A103" s="237" t="s">
        <v>526</v>
      </c>
      <c r="B103" s="584" t="s">
        <v>699</v>
      </c>
      <c r="C103" s="584">
        <v>205313</v>
      </c>
      <c r="D103" s="584">
        <v>205313</v>
      </c>
      <c r="E103" s="584">
        <v>205313</v>
      </c>
      <c r="F103" s="584" t="s">
        <v>699</v>
      </c>
      <c r="G103" s="584" t="s">
        <v>699</v>
      </c>
      <c r="H103" s="584" t="s">
        <v>699</v>
      </c>
      <c r="I103" s="584" t="s">
        <v>699</v>
      </c>
      <c r="J103" s="584" t="s">
        <v>699</v>
      </c>
      <c r="K103" s="584" t="s">
        <v>699</v>
      </c>
      <c r="L103" s="584" t="s">
        <v>699</v>
      </c>
      <c r="M103" s="584">
        <v>2115562</v>
      </c>
      <c r="N103" s="584">
        <v>1821367</v>
      </c>
      <c r="O103" s="584">
        <v>161932</v>
      </c>
      <c r="P103" s="584" t="s">
        <v>699</v>
      </c>
      <c r="Q103" s="584" t="s">
        <v>699</v>
      </c>
      <c r="R103" s="584" t="s">
        <v>699</v>
      </c>
      <c r="S103" s="584">
        <v>3654</v>
      </c>
      <c r="T103" s="584" t="s">
        <v>699</v>
      </c>
      <c r="U103" s="584" t="s">
        <v>699</v>
      </c>
      <c r="V103" s="584">
        <v>27221</v>
      </c>
      <c r="W103" s="585" t="s">
        <v>71</v>
      </c>
    </row>
    <row r="104" spans="1:23" s="584" customFormat="1" ht="9.75" customHeight="1" x14ac:dyDescent="0.15">
      <c r="A104" s="237" t="s">
        <v>867</v>
      </c>
      <c r="B104" s="584" t="s">
        <v>699</v>
      </c>
      <c r="C104" s="584">
        <v>156106</v>
      </c>
      <c r="D104" s="584">
        <v>156106</v>
      </c>
      <c r="E104" s="584">
        <v>156106</v>
      </c>
      <c r="F104" s="584" t="s">
        <v>699</v>
      </c>
      <c r="G104" s="584" t="s">
        <v>699</v>
      </c>
      <c r="H104" s="584" t="s">
        <v>699</v>
      </c>
      <c r="I104" s="584" t="s">
        <v>699</v>
      </c>
      <c r="J104" s="584" t="s">
        <v>699</v>
      </c>
      <c r="K104" s="584" t="s">
        <v>699</v>
      </c>
      <c r="L104" s="584" t="s">
        <v>699</v>
      </c>
      <c r="M104" s="584">
        <v>1529096</v>
      </c>
      <c r="N104" s="584">
        <v>1291056</v>
      </c>
      <c r="O104" s="584">
        <v>145517</v>
      </c>
      <c r="P104" s="584" t="s">
        <v>699</v>
      </c>
      <c r="Q104" s="584">
        <v>44119</v>
      </c>
      <c r="R104" s="584" t="s">
        <v>699</v>
      </c>
      <c r="S104" s="584" t="s">
        <v>699</v>
      </c>
      <c r="T104" s="584" t="s">
        <v>699</v>
      </c>
      <c r="U104" s="584" t="s">
        <v>699</v>
      </c>
      <c r="V104" s="584">
        <v>25001</v>
      </c>
      <c r="W104" s="585" t="s">
        <v>868</v>
      </c>
    </row>
    <row r="105" spans="1:23" s="584" customFormat="1" ht="9.75" customHeight="1" x14ac:dyDescent="0.15">
      <c r="A105" s="237" t="s">
        <v>527</v>
      </c>
      <c r="B105" s="584" t="s">
        <v>699</v>
      </c>
      <c r="C105" s="584">
        <v>241656</v>
      </c>
      <c r="D105" s="584">
        <v>241656</v>
      </c>
      <c r="E105" s="584">
        <v>241656</v>
      </c>
      <c r="F105" s="584" t="s">
        <v>699</v>
      </c>
      <c r="G105" s="584" t="s">
        <v>699</v>
      </c>
      <c r="H105" s="584" t="s">
        <v>699</v>
      </c>
      <c r="I105" s="584" t="s">
        <v>699</v>
      </c>
      <c r="J105" s="584" t="s">
        <v>699</v>
      </c>
      <c r="K105" s="584" t="s">
        <v>699</v>
      </c>
      <c r="L105" s="584" t="s">
        <v>699</v>
      </c>
      <c r="M105" s="584">
        <v>1306027</v>
      </c>
      <c r="N105" s="584">
        <v>1202818</v>
      </c>
      <c r="O105" s="584">
        <v>193138</v>
      </c>
      <c r="P105" s="584" t="s">
        <v>699</v>
      </c>
      <c r="Q105" s="584" t="s">
        <v>699</v>
      </c>
      <c r="R105" s="584" t="s">
        <v>699</v>
      </c>
      <c r="S105" s="584" t="s">
        <v>699</v>
      </c>
      <c r="T105" s="584" t="s">
        <v>699</v>
      </c>
      <c r="U105" s="584" t="s">
        <v>699</v>
      </c>
      <c r="V105" s="584">
        <v>52139</v>
      </c>
      <c r="W105" s="585" t="s">
        <v>66</v>
      </c>
    </row>
    <row r="106" spans="1:23" s="584" customFormat="1" ht="9.75" customHeight="1" x14ac:dyDescent="0.15">
      <c r="A106" s="242" t="s">
        <v>528</v>
      </c>
      <c r="B106" s="587" t="s">
        <v>699</v>
      </c>
      <c r="C106" s="588">
        <v>302644</v>
      </c>
      <c r="D106" s="588">
        <v>302621</v>
      </c>
      <c r="E106" s="588">
        <v>302621</v>
      </c>
      <c r="F106" s="588" t="s">
        <v>699</v>
      </c>
      <c r="G106" s="588" t="s">
        <v>699</v>
      </c>
      <c r="H106" s="588" t="s">
        <v>699</v>
      </c>
      <c r="I106" s="588" t="s">
        <v>699</v>
      </c>
      <c r="J106" s="588" t="s">
        <v>699</v>
      </c>
      <c r="K106" s="588">
        <v>23</v>
      </c>
      <c r="L106" s="588">
        <v>23</v>
      </c>
      <c r="M106" s="588">
        <v>1187154</v>
      </c>
      <c r="N106" s="588">
        <v>981243</v>
      </c>
      <c r="O106" s="588">
        <v>157362</v>
      </c>
      <c r="P106" s="588" t="s">
        <v>699</v>
      </c>
      <c r="Q106" s="588" t="s">
        <v>699</v>
      </c>
      <c r="R106" s="588" t="s">
        <v>699</v>
      </c>
      <c r="S106" s="588" t="s">
        <v>699</v>
      </c>
      <c r="T106" s="588" t="s">
        <v>699</v>
      </c>
      <c r="U106" s="588" t="s">
        <v>699</v>
      </c>
      <c r="V106" s="588">
        <v>55825</v>
      </c>
      <c r="W106" s="589" t="s">
        <v>67</v>
      </c>
    </row>
    <row r="107" spans="1:23" ht="12" customHeight="1" x14ac:dyDescent="0.15"/>
    <row r="108" spans="1:23" ht="12" customHeight="1" x14ac:dyDescent="0.15"/>
    <row r="109" spans="1:23" ht="12" customHeight="1" x14ac:dyDescent="0.15">
      <c r="K109" s="590" t="s">
        <v>86</v>
      </c>
    </row>
    <row r="110" spans="1:23" s="576" customFormat="1" ht="21" customHeight="1" x14ac:dyDescent="0.15">
      <c r="A110" s="921" t="s">
        <v>150</v>
      </c>
      <c r="B110" s="591" t="s">
        <v>264</v>
      </c>
      <c r="C110" s="575"/>
      <c r="D110" s="575"/>
      <c r="E110" s="575"/>
      <c r="F110" s="575"/>
      <c r="G110" s="575"/>
      <c r="H110" s="575"/>
      <c r="I110" s="575"/>
      <c r="J110" s="575"/>
      <c r="K110" s="575"/>
      <c r="L110" s="575"/>
      <c r="M110" s="575"/>
      <c r="N110" s="575"/>
      <c r="O110" s="575"/>
      <c r="P110" s="575"/>
      <c r="Q110" s="575"/>
      <c r="R110" s="575"/>
      <c r="S110" s="575"/>
      <c r="T110" s="575"/>
      <c r="U110" s="575"/>
      <c r="V110" s="575"/>
      <c r="W110" s="924" t="s">
        <v>72</v>
      </c>
    </row>
    <row r="111" spans="1:23" s="576" customFormat="1" ht="21" customHeight="1" x14ac:dyDescent="0.15">
      <c r="A111" s="922"/>
      <c r="B111" s="591" t="s">
        <v>233</v>
      </c>
      <c r="C111" s="575"/>
      <c r="D111" s="575"/>
      <c r="E111" s="575"/>
      <c r="F111" s="575"/>
      <c r="G111" s="575"/>
      <c r="H111" s="575"/>
      <c r="I111" s="575"/>
      <c r="J111" s="573"/>
      <c r="K111" s="574" t="s">
        <v>232</v>
      </c>
      <c r="L111" s="575"/>
      <c r="M111" s="575"/>
      <c r="N111" s="575"/>
      <c r="O111" s="575"/>
      <c r="P111" s="575"/>
      <c r="Q111" s="575"/>
      <c r="R111" s="575"/>
      <c r="S111" s="575"/>
      <c r="T111" s="575"/>
      <c r="U111" s="575"/>
      <c r="V111" s="575"/>
      <c r="W111" s="925"/>
    </row>
    <row r="112" spans="1:23" s="576" customFormat="1" ht="52.5" customHeight="1" x14ac:dyDescent="0.15">
      <c r="A112" s="923"/>
      <c r="B112" s="578" t="s">
        <v>270</v>
      </c>
      <c r="C112" s="578" t="s">
        <v>269</v>
      </c>
      <c r="D112" s="578" t="s">
        <v>498</v>
      </c>
      <c r="E112" s="578" t="s">
        <v>237</v>
      </c>
      <c r="F112" s="578" t="s">
        <v>236</v>
      </c>
      <c r="G112" s="578" t="s">
        <v>235</v>
      </c>
      <c r="H112" s="578" t="s">
        <v>224</v>
      </c>
      <c r="I112" s="578" t="s">
        <v>223</v>
      </c>
      <c r="J112" s="579" t="s">
        <v>783</v>
      </c>
      <c r="K112" s="577" t="s">
        <v>94</v>
      </c>
      <c r="L112" s="578" t="s">
        <v>222</v>
      </c>
      <c r="M112" s="578" t="s">
        <v>267</v>
      </c>
      <c r="N112" s="592" t="s">
        <v>771</v>
      </c>
      <c r="O112" s="578" t="s">
        <v>221</v>
      </c>
      <c r="P112" s="578" t="s">
        <v>219</v>
      </c>
      <c r="Q112" s="578" t="s">
        <v>913</v>
      </c>
      <c r="R112" s="578" t="s">
        <v>252</v>
      </c>
      <c r="S112" s="578" t="s">
        <v>559</v>
      </c>
      <c r="T112" s="578" t="s">
        <v>218</v>
      </c>
      <c r="U112" s="578" t="s">
        <v>266</v>
      </c>
      <c r="V112" s="593" t="s">
        <v>499</v>
      </c>
      <c r="W112" s="926"/>
    </row>
    <row r="113" spans="1:23" s="584" customFormat="1" ht="9.75" customHeight="1" x14ac:dyDescent="0.15">
      <c r="A113" s="233" t="s">
        <v>855</v>
      </c>
      <c r="B113" s="581" t="s">
        <v>699</v>
      </c>
      <c r="C113" s="582">
        <v>11553</v>
      </c>
      <c r="D113" s="582">
        <v>103033</v>
      </c>
      <c r="E113" s="582">
        <v>1268082</v>
      </c>
      <c r="F113" s="582">
        <v>2325577</v>
      </c>
      <c r="G113" s="582">
        <v>2172238</v>
      </c>
      <c r="H113" s="582">
        <v>5185461</v>
      </c>
      <c r="I113" s="582">
        <v>552695</v>
      </c>
      <c r="J113" s="582">
        <v>5804822</v>
      </c>
      <c r="K113" s="582">
        <v>2006329</v>
      </c>
      <c r="L113" s="582">
        <v>100565</v>
      </c>
      <c r="M113" s="582" t="s">
        <v>699</v>
      </c>
      <c r="N113" s="582">
        <v>4626</v>
      </c>
      <c r="O113" s="582" t="s">
        <v>699</v>
      </c>
      <c r="P113" s="582">
        <v>853387</v>
      </c>
      <c r="Q113" s="582" t="s">
        <v>699</v>
      </c>
      <c r="R113" s="582">
        <v>34699</v>
      </c>
      <c r="S113" s="582">
        <v>45340</v>
      </c>
      <c r="T113" s="582">
        <v>868769</v>
      </c>
      <c r="U113" s="582" t="s">
        <v>699</v>
      </c>
      <c r="V113" s="582">
        <v>98943</v>
      </c>
      <c r="W113" s="583" t="s">
        <v>512</v>
      </c>
    </row>
    <row r="114" spans="1:23" s="584" customFormat="1" ht="9.75" customHeight="1" x14ac:dyDescent="0.15">
      <c r="A114" s="237" t="s">
        <v>628</v>
      </c>
      <c r="B114" s="584">
        <v>93614</v>
      </c>
      <c r="C114" s="584" t="s">
        <v>699</v>
      </c>
      <c r="D114" s="584" t="s">
        <v>699</v>
      </c>
      <c r="E114" s="584">
        <v>1110367</v>
      </c>
      <c r="F114" s="584">
        <v>1864046</v>
      </c>
      <c r="G114" s="584">
        <v>2328791</v>
      </c>
      <c r="H114" s="584">
        <v>4508497</v>
      </c>
      <c r="I114" s="584">
        <v>15896</v>
      </c>
      <c r="J114" s="584">
        <v>6490575</v>
      </c>
      <c r="K114" s="584">
        <v>1251843</v>
      </c>
      <c r="L114" s="584">
        <v>43547</v>
      </c>
      <c r="M114" s="584">
        <v>80648</v>
      </c>
      <c r="N114" s="584">
        <v>114731</v>
      </c>
      <c r="O114" s="584">
        <v>51341</v>
      </c>
      <c r="P114" s="584">
        <v>535178</v>
      </c>
      <c r="Q114" s="584" t="s">
        <v>699</v>
      </c>
      <c r="R114" s="584">
        <v>151378</v>
      </c>
      <c r="S114" s="584" t="s">
        <v>699</v>
      </c>
      <c r="T114" s="584">
        <v>184554</v>
      </c>
      <c r="U114" s="584">
        <v>90466</v>
      </c>
      <c r="V114" s="584" t="s">
        <v>699</v>
      </c>
      <c r="W114" s="585" t="s">
        <v>629</v>
      </c>
    </row>
    <row r="115" spans="1:23" s="584" customFormat="1" ht="9.75" customHeight="1" x14ac:dyDescent="0.15">
      <c r="A115" s="237" t="s">
        <v>856</v>
      </c>
      <c r="B115" s="584" t="s">
        <v>699</v>
      </c>
      <c r="C115" s="584" t="s">
        <v>699</v>
      </c>
      <c r="D115" s="584">
        <v>58686</v>
      </c>
      <c r="E115" s="584">
        <v>1095838</v>
      </c>
      <c r="F115" s="584">
        <v>1560962</v>
      </c>
      <c r="G115" s="584">
        <v>3716945</v>
      </c>
      <c r="H115" s="584">
        <v>5134118</v>
      </c>
      <c r="I115" s="584">
        <v>124655</v>
      </c>
      <c r="J115" s="584">
        <v>7013758</v>
      </c>
      <c r="K115" s="584">
        <v>664795</v>
      </c>
      <c r="L115" s="584" t="s">
        <v>699</v>
      </c>
      <c r="M115" s="584" t="s">
        <v>699</v>
      </c>
      <c r="N115" s="584" t="s">
        <v>699</v>
      </c>
      <c r="O115" s="584" t="s">
        <v>699</v>
      </c>
      <c r="P115" s="584">
        <v>236635</v>
      </c>
      <c r="Q115" s="584" t="s">
        <v>699</v>
      </c>
      <c r="R115" s="584">
        <v>428160</v>
      </c>
      <c r="S115" s="584" t="s">
        <v>699</v>
      </c>
      <c r="T115" s="584" t="s">
        <v>699</v>
      </c>
      <c r="U115" s="584" t="s">
        <v>699</v>
      </c>
      <c r="V115" s="584" t="s">
        <v>699</v>
      </c>
      <c r="W115" s="585" t="s">
        <v>692</v>
      </c>
    </row>
    <row r="116" spans="1:23" s="584" customFormat="1" ht="9.75" customHeight="1" x14ac:dyDescent="0.15">
      <c r="A116" s="237" t="s">
        <v>857</v>
      </c>
      <c r="B116" s="584" t="s">
        <v>699</v>
      </c>
      <c r="C116" s="584" t="s">
        <v>699</v>
      </c>
      <c r="D116" s="584">
        <v>31827</v>
      </c>
      <c r="E116" s="584">
        <v>438503</v>
      </c>
      <c r="F116" s="584">
        <v>720274</v>
      </c>
      <c r="G116" s="584">
        <v>4998968</v>
      </c>
      <c r="H116" s="584">
        <v>3967676</v>
      </c>
      <c r="I116" s="584">
        <v>174792</v>
      </c>
      <c r="J116" s="584">
        <v>7029284</v>
      </c>
      <c r="K116" s="584" t="s">
        <v>699</v>
      </c>
      <c r="L116" s="584" t="s">
        <v>699</v>
      </c>
      <c r="M116" s="584" t="s">
        <v>699</v>
      </c>
      <c r="N116" s="584" t="s">
        <v>699</v>
      </c>
      <c r="O116" s="584" t="s">
        <v>699</v>
      </c>
      <c r="P116" s="584" t="s">
        <v>699</v>
      </c>
      <c r="Q116" s="584" t="s">
        <v>699</v>
      </c>
      <c r="R116" s="584" t="s">
        <v>699</v>
      </c>
      <c r="S116" s="584" t="s">
        <v>699</v>
      </c>
      <c r="T116" s="584" t="s">
        <v>699</v>
      </c>
      <c r="U116" s="584" t="s">
        <v>699</v>
      </c>
      <c r="V116" s="584" t="s">
        <v>699</v>
      </c>
      <c r="W116" s="585" t="s">
        <v>718</v>
      </c>
    </row>
    <row r="117" spans="1:23" s="584" customFormat="1" ht="9.75" customHeight="1" x14ac:dyDescent="0.15">
      <c r="A117" s="237" t="s">
        <v>858</v>
      </c>
      <c r="B117" s="584">
        <v>26467</v>
      </c>
      <c r="C117" s="584" t="s">
        <v>699</v>
      </c>
      <c r="D117" s="584">
        <v>251497</v>
      </c>
      <c r="E117" s="584">
        <v>814135</v>
      </c>
      <c r="F117" s="584">
        <v>247365</v>
      </c>
      <c r="G117" s="584">
        <v>4591804</v>
      </c>
      <c r="H117" s="584">
        <v>4638851</v>
      </c>
      <c r="I117" s="584">
        <v>71120</v>
      </c>
      <c r="J117" s="584">
        <v>6804029</v>
      </c>
      <c r="K117" s="584">
        <v>318121</v>
      </c>
      <c r="L117" s="584" t="s">
        <v>699</v>
      </c>
      <c r="M117" s="584" t="s">
        <v>699</v>
      </c>
      <c r="N117" s="584">
        <v>58426</v>
      </c>
      <c r="O117" s="584" t="s">
        <v>699</v>
      </c>
      <c r="P117" s="584">
        <v>77103</v>
      </c>
      <c r="Q117" s="584">
        <v>55508</v>
      </c>
      <c r="R117" s="584">
        <v>44960</v>
      </c>
      <c r="S117" s="584">
        <v>7082</v>
      </c>
      <c r="T117" s="584" t="s">
        <v>699</v>
      </c>
      <c r="U117" s="584">
        <v>75042</v>
      </c>
      <c r="V117" s="584" t="s">
        <v>699</v>
      </c>
      <c r="W117" s="585" t="s">
        <v>859</v>
      </c>
    </row>
    <row r="118" spans="1:23" s="584" customFormat="1" ht="6.75" customHeight="1" x14ac:dyDescent="0.15">
      <c r="A118" s="586"/>
      <c r="W118" s="585"/>
    </row>
    <row r="119" spans="1:23" s="584" customFormat="1" ht="9.75" customHeight="1" x14ac:dyDescent="0.15">
      <c r="A119" s="237" t="s">
        <v>860</v>
      </c>
      <c r="B119" s="584" t="s">
        <v>699</v>
      </c>
      <c r="C119" s="584" t="s">
        <v>699</v>
      </c>
      <c r="D119" s="584">
        <v>61434</v>
      </c>
      <c r="E119" s="584">
        <v>600289</v>
      </c>
      <c r="F119" s="584">
        <v>436885</v>
      </c>
      <c r="G119" s="584">
        <v>4483297</v>
      </c>
      <c r="H119" s="584">
        <v>4057900</v>
      </c>
      <c r="I119" s="584">
        <v>210405</v>
      </c>
      <c r="J119" s="584">
        <v>7127860</v>
      </c>
      <c r="K119" s="584" t="s">
        <v>699</v>
      </c>
      <c r="L119" s="584" t="s">
        <v>699</v>
      </c>
      <c r="M119" s="584" t="s">
        <v>699</v>
      </c>
      <c r="N119" s="584" t="s">
        <v>699</v>
      </c>
      <c r="O119" s="584" t="s">
        <v>699</v>
      </c>
      <c r="P119" s="584" t="s">
        <v>699</v>
      </c>
      <c r="Q119" s="584" t="s">
        <v>699</v>
      </c>
      <c r="R119" s="584" t="s">
        <v>699</v>
      </c>
      <c r="S119" s="584" t="s">
        <v>699</v>
      </c>
      <c r="T119" s="584" t="s">
        <v>699</v>
      </c>
      <c r="U119" s="584" t="s">
        <v>699</v>
      </c>
      <c r="V119" s="584" t="s">
        <v>699</v>
      </c>
      <c r="W119" s="585" t="s">
        <v>719</v>
      </c>
    </row>
    <row r="120" spans="1:23" s="584" customFormat="1" ht="9.75" customHeight="1" x14ac:dyDescent="0.15">
      <c r="A120" s="237" t="s">
        <v>861</v>
      </c>
      <c r="B120" s="584">
        <v>26467</v>
      </c>
      <c r="C120" s="584" t="s">
        <v>699</v>
      </c>
      <c r="D120" s="584">
        <v>251069</v>
      </c>
      <c r="E120" s="584">
        <v>487046</v>
      </c>
      <c r="F120" s="584">
        <v>205803</v>
      </c>
      <c r="G120" s="584">
        <v>4448465</v>
      </c>
      <c r="H120" s="584">
        <v>4474394</v>
      </c>
      <c r="I120" s="584">
        <v>35507</v>
      </c>
      <c r="J120" s="584">
        <v>5964884</v>
      </c>
      <c r="K120" s="584">
        <v>318121</v>
      </c>
      <c r="L120" s="584" t="s">
        <v>699</v>
      </c>
      <c r="M120" s="584" t="s">
        <v>699</v>
      </c>
      <c r="N120" s="584">
        <v>58426</v>
      </c>
      <c r="O120" s="584" t="s">
        <v>699</v>
      </c>
      <c r="P120" s="584">
        <v>77103</v>
      </c>
      <c r="Q120" s="584">
        <v>55508</v>
      </c>
      <c r="R120" s="584">
        <v>44960</v>
      </c>
      <c r="S120" s="584">
        <v>7082</v>
      </c>
      <c r="T120" s="584" t="s">
        <v>699</v>
      </c>
      <c r="U120" s="584">
        <v>75042</v>
      </c>
      <c r="V120" s="584" t="s">
        <v>699</v>
      </c>
      <c r="W120" s="585" t="s">
        <v>862</v>
      </c>
    </row>
    <row r="121" spans="1:23" s="584" customFormat="1" ht="6.75" customHeight="1" x14ac:dyDescent="0.15">
      <c r="A121" s="586"/>
      <c r="W121" s="585"/>
    </row>
    <row r="122" spans="1:23" s="584" customFormat="1" ht="9.75" customHeight="1" x14ac:dyDescent="0.15">
      <c r="A122" s="237" t="s">
        <v>863</v>
      </c>
      <c r="B122" s="584" t="s">
        <v>699</v>
      </c>
      <c r="C122" s="584" t="s">
        <v>699</v>
      </c>
      <c r="D122" s="584">
        <v>29607</v>
      </c>
      <c r="E122" s="584">
        <v>407474</v>
      </c>
      <c r="F122" s="584">
        <v>41562</v>
      </c>
      <c r="G122" s="584">
        <v>921880</v>
      </c>
      <c r="H122" s="584">
        <v>1132193</v>
      </c>
      <c r="I122" s="584">
        <v>35613</v>
      </c>
      <c r="J122" s="584">
        <v>1785320</v>
      </c>
      <c r="K122" s="584" t="s">
        <v>699</v>
      </c>
      <c r="L122" s="584" t="s">
        <v>699</v>
      </c>
      <c r="M122" s="584" t="s">
        <v>699</v>
      </c>
      <c r="N122" s="584" t="s">
        <v>699</v>
      </c>
      <c r="O122" s="584" t="s">
        <v>699</v>
      </c>
      <c r="P122" s="584" t="s">
        <v>699</v>
      </c>
      <c r="Q122" s="584" t="s">
        <v>699</v>
      </c>
      <c r="R122" s="584" t="s">
        <v>699</v>
      </c>
      <c r="S122" s="584" t="s">
        <v>699</v>
      </c>
      <c r="T122" s="584" t="s">
        <v>699</v>
      </c>
      <c r="U122" s="584" t="s">
        <v>699</v>
      </c>
      <c r="V122" s="584" t="s">
        <v>699</v>
      </c>
      <c r="W122" s="585" t="s">
        <v>720</v>
      </c>
    </row>
    <row r="123" spans="1:23" s="584" customFormat="1" ht="9.75" customHeight="1" x14ac:dyDescent="0.15">
      <c r="A123" s="237" t="s">
        <v>513</v>
      </c>
      <c r="B123" s="584" t="s">
        <v>699</v>
      </c>
      <c r="C123" s="584" t="s">
        <v>699</v>
      </c>
      <c r="D123" s="584">
        <v>38479</v>
      </c>
      <c r="E123" s="584">
        <v>117135</v>
      </c>
      <c r="F123" s="584" t="s">
        <v>699</v>
      </c>
      <c r="G123" s="584">
        <v>990322</v>
      </c>
      <c r="H123" s="584">
        <v>1010412</v>
      </c>
      <c r="I123" s="584" t="s">
        <v>699</v>
      </c>
      <c r="J123" s="584">
        <v>1829028</v>
      </c>
      <c r="K123" s="584">
        <v>152145</v>
      </c>
      <c r="L123" s="584" t="s">
        <v>699</v>
      </c>
      <c r="M123" s="584" t="s">
        <v>699</v>
      </c>
      <c r="N123" s="584" t="s">
        <v>699</v>
      </c>
      <c r="O123" s="584" t="s">
        <v>699</v>
      </c>
      <c r="P123" s="584">
        <v>77103</v>
      </c>
      <c r="Q123" s="584" t="s">
        <v>699</v>
      </c>
      <c r="R123" s="584" t="s">
        <v>699</v>
      </c>
      <c r="S123" s="584" t="s">
        <v>699</v>
      </c>
      <c r="T123" s="584" t="s">
        <v>699</v>
      </c>
      <c r="U123" s="584">
        <v>75042</v>
      </c>
      <c r="V123" s="584" t="s">
        <v>699</v>
      </c>
      <c r="W123" s="585" t="s">
        <v>78</v>
      </c>
    </row>
    <row r="124" spans="1:23" s="584" customFormat="1" ht="9.75" customHeight="1" x14ac:dyDescent="0.15">
      <c r="A124" s="237" t="s">
        <v>514</v>
      </c>
      <c r="B124" s="584" t="s">
        <v>699</v>
      </c>
      <c r="C124" s="584" t="s">
        <v>699</v>
      </c>
      <c r="D124" s="584">
        <v>76727</v>
      </c>
      <c r="E124" s="584">
        <v>72866</v>
      </c>
      <c r="F124" s="584">
        <v>154554</v>
      </c>
      <c r="G124" s="584">
        <v>1236332</v>
      </c>
      <c r="H124" s="584">
        <v>1291437</v>
      </c>
      <c r="I124" s="584" t="s">
        <v>699</v>
      </c>
      <c r="J124" s="584">
        <v>1648360</v>
      </c>
      <c r="K124" s="584" t="s">
        <v>699</v>
      </c>
      <c r="L124" s="584" t="s">
        <v>699</v>
      </c>
      <c r="M124" s="584" t="s">
        <v>699</v>
      </c>
      <c r="N124" s="584" t="s">
        <v>699</v>
      </c>
      <c r="O124" s="584" t="s">
        <v>699</v>
      </c>
      <c r="P124" s="584" t="s">
        <v>699</v>
      </c>
      <c r="Q124" s="584" t="s">
        <v>699</v>
      </c>
      <c r="R124" s="584" t="s">
        <v>699</v>
      </c>
      <c r="S124" s="584" t="s">
        <v>699</v>
      </c>
      <c r="T124" s="584" t="s">
        <v>699</v>
      </c>
      <c r="U124" s="584" t="s">
        <v>699</v>
      </c>
      <c r="V124" s="584" t="s">
        <v>699</v>
      </c>
      <c r="W124" s="585" t="s">
        <v>79</v>
      </c>
    </row>
    <row r="125" spans="1:23" s="584" customFormat="1" ht="9.75" customHeight="1" x14ac:dyDescent="0.15">
      <c r="A125" s="237" t="s">
        <v>515</v>
      </c>
      <c r="B125" s="584">
        <v>26467</v>
      </c>
      <c r="C125" s="584" t="s">
        <v>699</v>
      </c>
      <c r="D125" s="584">
        <v>106684</v>
      </c>
      <c r="E125" s="584">
        <v>216660</v>
      </c>
      <c r="F125" s="584">
        <v>51249</v>
      </c>
      <c r="G125" s="584">
        <v>1443270</v>
      </c>
      <c r="H125" s="584">
        <v>1204809</v>
      </c>
      <c r="I125" s="584">
        <v>35507</v>
      </c>
      <c r="J125" s="584">
        <v>1541321</v>
      </c>
      <c r="K125" s="584">
        <v>165976</v>
      </c>
      <c r="L125" s="584" t="s">
        <v>699</v>
      </c>
      <c r="M125" s="584" t="s">
        <v>699</v>
      </c>
      <c r="N125" s="584">
        <v>58426</v>
      </c>
      <c r="O125" s="584" t="s">
        <v>699</v>
      </c>
      <c r="P125" s="584" t="s">
        <v>699</v>
      </c>
      <c r="Q125" s="584">
        <v>55508</v>
      </c>
      <c r="R125" s="584">
        <v>44960</v>
      </c>
      <c r="S125" s="584">
        <v>7082</v>
      </c>
      <c r="T125" s="584" t="s">
        <v>699</v>
      </c>
      <c r="U125" s="584" t="s">
        <v>699</v>
      </c>
      <c r="V125" s="584" t="s">
        <v>699</v>
      </c>
      <c r="W125" s="585" t="s">
        <v>80</v>
      </c>
    </row>
    <row r="126" spans="1:23" s="584" customFormat="1" ht="9.75" customHeight="1" x14ac:dyDescent="0.15">
      <c r="A126" s="237" t="s">
        <v>864</v>
      </c>
      <c r="B126" s="584" t="s">
        <v>699</v>
      </c>
      <c r="C126" s="584" t="s">
        <v>699</v>
      </c>
      <c r="D126" s="584">
        <v>29179</v>
      </c>
      <c r="E126" s="584">
        <v>80385</v>
      </c>
      <c r="F126" s="584" t="s">
        <v>699</v>
      </c>
      <c r="G126" s="584">
        <v>778541</v>
      </c>
      <c r="H126" s="584">
        <v>967736</v>
      </c>
      <c r="I126" s="584" t="s">
        <v>699</v>
      </c>
      <c r="J126" s="584">
        <v>946175</v>
      </c>
      <c r="K126" s="584" t="s">
        <v>699</v>
      </c>
      <c r="L126" s="584" t="s">
        <v>699</v>
      </c>
      <c r="M126" s="584" t="s">
        <v>699</v>
      </c>
      <c r="N126" s="584" t="s">
        <v>699</v>
      </c>
      <c r="O126" s="584" t="s">
        <v>699</v>
      </c>
      <c r="P126" s="584" t="s">
        <v>699</v>
      </c>
      <c r="Q126" s="584" t="s">
        <v>699</v>
      </c>
      <c r="R126" s="584" t="s">
        <v>699</v>
      </c>
      <c r="S126" s="584" t="s">
        <v>699</v>
      </c>
      <c r="T126" s="584" t="s">
        <v>699</v>
      </c>
      <c r="U126" s="584" t="s">
        <v>699</v>
      </c>
      <c r="V126" s="584" t="s">
        <v>699</v>
      </c>
      <c r="W126" s="585" t="s">
        <v>865</v>
      </c>
    </row>
    <row r="127" spans="1:23" s="584" customFormat="1" ht="6.75" customHeight="1" x14ac:dyDescent="0.15">
      <c r="A127" s="586"/>
      <c r="W127" s="585"/>
    </row>
    <row r="128" spans="1:23" s="584" customFormat="1" ht="9.75" customHeight="1" x14ac:dyDescent="0.15">
      <c r="A128" s="237" t="s">
        <v>866</v>
      </c>
      <c r="B128" s="584" t="s">
        <v>699</v>
      </c>
      <c r="C128" s="584" t="s">
        <v>699</v>
      </c>
      <c r="D128" s="584">
        <v>29607</v>
      </c>
      <c r="E128" s="584">
        <v>109126</v>
      </c>
      <c r="F128" s="584" t="s">
        <v>699</v>
      </c>
      <c r="G128" s="584">
        <v>353223</v>
      </c>
      <c r="H128" s="584">
        <v>314372</v>
      </c>
      <c r="I128" s="584">
        <v>35613</v>
      </c>
      <c r="J128" s="584">
        <v>642352</v>
      </c>
      <c r="K128" s="584" t="s">
        <v>699</v>
      </c>
      <c r="L128" s="584" t="s">
        <v>699</v>
      </c>
      <c r="M128" s="584" t="s">
        <v>699</v>
      </c>
      <c r="N128" s="584" t="s">
        <v>699</v>
      </c>
      <c r="O128" s="584" t="s">
        <v>699</v>
      </c>
      <c r="P128" s="584" t="s">
        <v>699</v>
      </c>
      <c r="Q128" s="584" t="s">
        <v>699</v>
      </c>
      <c r="R128" s="584" t="s">
        <v>699</v>
      </c>
      <c r="S128" s="584" t="s">
        <v>699</v>
      </c>
      <c r="T128" s="584" t="s">
        <v>699</v>
      </c>
      <c r="U128" s="584" t="s">
        <v>699</v>
      </c>
      <c r="V128" s="584" t="s">
        <v>699</v>
      </c>
      <c r="W128" s="585" t="s">
        <v>721</v>
      </c>
    </row>
    <row r="129" spans="1:23" s="584" customFormat="1" ht="9.75" customHeight="1" x14ac:dyDescent="0.15">
      <c r="A129" s="237" t="s">
        <v>516</v>
      </c>
      <c r="B129" s="584" t="s">
        <v>699</v>
      </c>
      <c r="C129" s="584" t="s">
        <v>699</v>
      </c>
      <c r="D129" s="584" t="s">
        <v>699</v>
      </c>
      <c r="E129" s="584">
        <v>134262</v>
      </c>
      <c r="F129" s="584" t="s">
        <v>699</v>
      </c>
      <c r="G129" s="584">
        <v>427652</v>
      </c>
      <c r="H129" s="584">
        <v>274655</v>
      </c>
      <c r="I129" s="584" t="s">
        <v>699</v>
      </c>
      <c r="J129" s="584">
        <v>393140</v>
      </c>
      <c r="K129" s="584" t="s">
        <v>699</v>
      </c>
      <c r="L129" s="584" t="s">
        <v>699</v>
      </c>
      <c r="M129" s="584" t="s">
        <v>699</v>
      </c>
      <c r="N129" s="584" t="s">
        <v>699</v>
      </c>
      <c r="O129" s="584" t="s">
        <v>699</v>
      </c>
      <c r="P129" s="584" t="s">
        <v>699</v>
      </c>
      <c r="Q129" s="584" t="s">
        <v>699</v>
      </c>
      <c r="R129" s="584" t="s">
        <v>699</v>
      </c>
      <c r="S129" s="584" t="s">
        <v>699</v>
      </c>
      <c r="T129" s="584" t="s">
        <v>699</v>
      </c>
      <c r="U129" s="584" t="s">
        <v>699</v>
      </c>
      <c r="V129" s="584" t="s">
        <v>699</v>
      </c>
      <c r="W129" s="585" t="s">
        <v>66</v>
      </c>
    </row>
    <row r="130" spans="1:23" s="584" customFormat="1" ht="9.75" customHeight="1" x14ac:dyDescent="0.15">
      <c r="A130" s="237" t="s">
        <v>517</v>
      </c>
      <c r="B130" s="584" t="s">
        <v>699</v>
      </c>
      <c r="C130" s="584" t="s">
        <v>699</v>
      </c>
      <c r="D130" s="584" t="s">
        <v>699</v>
      </c>
      <c r="E130" s="584">
        <v>164086</v>
      </c>
      <c r="F130" s="584">
        <v>41562</v>
      </c>
      <c r="G130" s="584">
        <v>141005</v>
      </c>
      <c r="H130" s="584">
        <v>543166</v>
      </c>
      <c r="I130" s="584" t="s">
        <v>699</v>
      </c>
      <c r="J130" s="584">
        <v>749828</v>
      </c>
      <c r="K130" s="584" t="s">
        <v>699</v>
      </c>
      <c r="L130" s="584" t="s">
        <v>699</v>
      </c>
      <c r="M130" s="584" t="s">
        <v>699</v>
      </c>
      <c r="N130" s="584" t="s">
        <v>699</v>
      </c>
      <c r="O130" s="584" t="s">
        <v>699</v>
      </c>
      <c r="P130" s="584" t="s">
        <v>699</v>
      </c>
      <c r="Q130" s="584" t="s">
        <v>699</v>
      </c>
      <c r="R130" s="584" t="s">
        <v>699</v>
      </c>
      <c r="S130" s="584" t="s">
        <v>699</v>
      </c>
      <c r="T130" s="584" t="s">
        <v>699</v>
      </c>
      <c r="U130" s="584" t="s">
        <v>699</v>
      </c>
      <c r="V130" s="584" t="s">
        <v>699</v>
      </c>
      <c r="W130" s="585" t="s">
        <v>67</v>
      </c>
    </row>
    <row r="131" spans="1:23" s="584" customFormat="1" ht="9.75" customHeight="1" x14ac:dyDescent="0.15">
      <c r="A131" s="237" t="s">
        <v>518</v>
      </c>
      <c r="B131" s="584" t="s">
        <v>699</v>
      </c>
      <c r="C131" s="584" t="s">
        <v>699</v>
      </c>
      <c r="D131" s="584">
        <v>38479</v>
      </c>
      <c r="E131" s="584">
        <v>80812</v>
      </c>
      <c r="F131" s="584" t="s">
        <v>699</v>
      </c>
      <c r="G131" s="584">
        <v>183858</v>
      </c>
      <c r="H131" s="584">
        <v>426597</v>
      </c>
      <c r="I131" s="584" t="s">
        <v>699</v>
      </c>
      <c r="J131" s="584">
        <v>792048</v>
      </c>
      <c r="K131" s="584">
        <v>75042</v>
      </c>
      <c r="L131" s="584" t="s">
        <v>699</v>
      </c>
      <c r="M131" s="584" t="s">
        <v>699</v>
      </c>
      <c r="N131" s="584" t="s">
        <v>699</v>
      </c>
      <c r="O131" s="584" t="s">
        <v>699</v>
      </c>
      <c r="P131" s="584" t="s">
        <v>699</v>
      </c>
      <c r="Q131" s="584" t="s">
        <v>699</v>
      </c>
      <c r="R131" s="584" t="s">
        <v>699</v>
      </c>
      <c r="S131" s="584" t="s">
        <v>699</v>
      </c>
      <c r="T131" s="584" t="s">
        <v>699</v>
      </c>
      <c r="U131" s="584">
        <v>75042</v>
      </c>
      <c r="V131" s="584" t="s">
        <v>699</v>
      </c>
      <c r="W131" s="585" t="s">
        <v>68</v>
      </c>
    </row>
    <row r="132" spans="1:23" s="584" customFormat="1" ht="9.75" customHeight="1" x14ac:dyDescent="0.15">
      <c r="A132" s="237" t="s">
        <v>519</v>
      </c>
      <c r="B132" s="584" t="s">
        <v>699</v>
      </c>
      <c r="C132" s="584" t="s">
        <v>699</v>
      </c>
      <c r="D132" s="584" t="s">
        <v>699</v>
      </c>
      <c r="E132" s="584">
        <v>36323</v>
      </c>
      <c r="F132" s="584" t="s">
        <v>699</v>
      </c>
      <c r="G132" s="584">
        <v>573520</v>
      </c>
      <c r="H132" s="584">
        <v>395330</v>
      </c>
      <c r="I132" s="584" t="s">
        <v>699</v>
      </c>
      <c r="J132" s="584">
        <v>464295</v>
      </c>
      <c r="K132" s="584">
        <v>77103</v>
      </c>
      <c r="L132" s="584" t="s">
        <v>699</v>
      </c>
      <c r="M132" s="584" t="s">
        <v>699</v>
      </c>
      <c r="N132" s="584" t="s">
        <v>699</v>
      </c>
      <c r="O132" s="584" t="s">
        <v>699</v>
      </c>
      <c r="P132" s="584">
        <v>77103</v>
      </c>
      <c r="Q132" s="584" t="s">
        <v>699</v>
      </c>
      <c r="R132" s="584" t="s">
        <v>699</v>
      </c>
      <c r="S132" s="584" t="s">
        <v>699</v>
      </c>
      <c r="T132" s="584" t="s">
        <v>699</v>
      </c>
      <c r="U132" s="584" t="s">
        <v>699</v>
      </c>
      <c r="V132" s="584" t="s">
        <v>699</v>
      </c>
      <c r="W132" s="585" t="s">
        <v>81</v>
      </c>
    </row>
    <row r="133" spans="1:23" s="584" customFormat="1" ht="9.75" customHeight="1" x14ac:dyDescent="0.15">
      <c r="A133" s="237" t="s">
        <v>520</v>
      </c>
      <c r="B133" s="584" t="s">
        <v>699</v>
      </c>
      <c r="C133" s="584" t="s">
        <v>699</v>
      </c>
      <c r="D133" s="584" t="s">
        <v>699</v>
      </c>
      <c r="E133" s="584" t="s">
        <v>699</v>
      </c>
      <c r="F133" s="584" t="s">
        <v>699</v>
      </c>
      <c r="G133" s="584">
        <v>232944</v>
      </c>
      <c r="H133" s="584">
        <v>188485</v>
      </c>
      <c r="I133" s="584" t="s">
        <v>699</v>
      </c>
      <c r="J133" s="584">
        <v>572685</v>
      </c>
      <c r="K133" s="584" t="s">
        <v>699</v>
      </c>
      <c r="L133" s="584" t="s">
        <v>699</v>
      </c>
      <c r="M133" s="584" t="s">
        <v>699</v>
      </c>
      <c r="N133" s="584" t="s">
        <v>699</v>
      </c>
      <c r="O133" s="584" t="s">
        <v>699</v>
      </c>
      <c r="P133" s="584" t="s">
        <v>699</v>
      </c>
      <c r="Q133" s="584" t="s">
        <v>699</v>
      </c>
      <c r="R133" s="584" t="s">
        <v>699</v>
      </c>
      <c r="S133" s="584" t="s">
        <v>699</v>
      </c>
      <c r="T133" s="584" t="s">
        <v>699</v>
      </c>
      <c r="U133" s="584" t="s">
        <v>699</v>
      </c>
      <c r="V133" s="584" t="s">
        <v>699</v>
      </c>
      <c r="W133" s="585" t="s">
        <v>82</v>
      </c>
    </row>
    <row r="134" spans="1:23" s="584" customFormat="1" ht="9.75" customHeight="1" x14ac:dyDescent="0.15">
      <c r="A134" s="237" t="s">
        <v>521</v>
      </c>
      <c r="B134" s="584" t="s">
        <v>699</v>
      </c>
      <c r="C134" s="584" t="s">
        <v>699</v>
      </c>
      <c r="D134" s="584" t="s">
        <v>699</v>
      </c>
      <c r="E134" s="584">
        <v>14280</v>
      </c>
      <c r="F134" s="584">
        <v>49110</v>
      </c>
      <c r="G134" s="584">
        <v>235196</v>
      </c>
      <c r="H134" s="584">
        <v>375186</v>
      </c>
      <c r="I134" s="584" t="s">
        <v>699</v>
      </c>
      <c r="J134" s="584">
        <v>551096</v>
      </c>
      <c r="K134" s="584" t="s">
        <v>699</v>
      </c>
      <c r="L134" s="584" t="s">
        <v>699</v>
      </c>
      <c r="M134" s="584" t="s">
        <v>699</v>
      </c>
      <c r="N134" s="584" t="s">
        <v>699</v>
      </c>
      <c r="O134" s="584" t="s">
        <v>699</v>
      </c>
      <c r="P134" s="584" t="s">
        <v>699</v>
      </c>
      <c r="Q134" s="584" t="s">
        <v>699</v>
      </c>
      <c r="R134" s="584" t="s">
        <v>699</v>
      </c>
      <c r="S134" s="584" t="s">
        <v>699</v>
      </c>
      <c r="T134" s="584" t="s">
        <v>699</v>
      </c>
      <c r="U134" s="584" t="s">
        <v>699</v>
      </c>
      <c r="V134" s="584" t="s">
        <v>699</v>
      </c>
      <c r="W134" s="585" t="s">
        <v>83</v>
      </c>
    </row>
    <row r="135" spans="1:23" s="584" customFormat="1" ht="9.75" customHeight="1" x14ac:dyDescent="0.15">
      <c r="A135" s="237" t="s">
        <v>522</v>
      </c>
      <c r="B135" s="584" t="s">
        <v>699</v>
      </c>
      <c r="C135" s="584" t="s">
        <v>699</v>
      </c>
      <c r="D135" s="584" t="s">
        <v>699</v>
      </c>
      <c r="E135" s="584">
        <v>38946</v>
      </c>
      <c r="F135" s="584">
        <v>105444</v>
      </c>
      <c r="G135" s="584">
        <v>476074</v>
      </c>
      <c r="H135" s="584">
        <v>430322</v>
      </c>
      <c r="I135" s="584" t="s">
        <v>699</v>
      </c>
      <c r="J135" s="584">
        <v>447810</v>
      </c>
      <c r="K135" s="584" t="s">
        <v>699</v>
      </c>
      <c r="L135" s="584" t="s">
        <v>699</v>
      </c>
      <c r="M135" s="584" t="s">
        <v>699</v>
      </c>
      <c r="N135" s="584" t="s">
        <v>699</v>
      </c>
      <c r="O135" s="584" t="s">
        <v>699</v>
      </c>
      <c r="P135" s="584" t="s">
        <v>699</v>
      </c>
      <c r="Q135" s="584" t="s">
        <v>699</v>
      </c>
      <c r="R135" s="584" t="s">
        <v>699</v>
      </c>
      <c r="S135" s="584" t="s">
        <v>699</v>
      </c>
      <c r="T135" s="584" t="s">
        <v>699</v>
      </c>
      <c r="U135" s="584" t="s">
        <v>699</v>
      </c>
      <c r="V135" s="584" t="s">
        <v>699</v>
      </c>
      <c r="W135" s="585" t="s">
        <v>84</v>
      </c>
    </row>
    <row r="136" spans="1:23" s="584" customFormat="1" ht="9.75" customHeight="1" x14ac:dyDescent="0.15">
      <c r="A136" s="237" t="s">
        <v>523</v>
      </c>
      <c r="B136" s="584" t="s">
        <v>699</v>
      </c>
      <c r="C136" s="584" t="s">
        <v>699</v>
      </c>
      <c r="D136" s="584">
        <v>76727</v>
      </c>
      <c r="E136" s="584">
        <v>19640</v>
      </c>
      <c r="F136" s="584" t="s">
        <v>699</v>
      </c>
      <c r="G136" s="584">
        <v>525062</v>
      </c>
      <c r="H136" s="584">
        <v>485929</v>
      </c>
      <c r="I136" s="584" t="s">
        <v>699</v>
      </c>
      <c r="J136" s="584">
        <v>649454</v>
      </c>
      <c r="K136" s="584" t="s">
        <v>699</v>
      </c>
      <c r="L136" s="584" t="s">
        <v>699</v>
      </c>
      <c r="M136" s="584" t="s">
        <v>699</v>
      </c>
      <c r="N136" s="584" t="s">
        <v>699</v>
      </c>
      <c r="O136" s="584" t="s">
        <v>699</v>
      </c>
      <c r="P136" s="584" t="s">
        <v>699</v>
      </c>
      <c r="Q136" s="584" t="s">
        <v>699</v>
      </c>
      <c r="R136" s="584" t="s">
        <v>699</v>
      </c>
      <c r="S136" s="584" t="s">
        <v>699</v>
      </c>
      <c r="T136" s="584" t="s">
        <v>699</v>
      </c>
      <c r="U136" s="584" t="s">
        <v>699</v>
      </c>
      <c r="V136" s="584" t="s">
        <v>699</v>
      </c>
      <c r="W136" s="585" t="s">
        <v>85</v>
      </c>
    </row>
    <row r="137" spans="1:23" s="584" customFormat="1" ht="9.75" customHeight="1" x14ac:dyDescent="0.15">
      <c r="A137" s="237" t="s">
        <v>524</v>
      </c>
      <c r="B137" s="584" t="s">
        <v>699</v>
      </c>
      <c r="C137" s="584" t="s">
        <v>699</v>
      </c>
      <c r="D137" s="584">
        <v>78307</v>
      </c>
      <c r="E137" s="584" t="s">
        <v>699</v>
      </c>
      <c r="F137" s="584" t="s">
        <v>699</v>
      </c>
      <c r="G137" s="584">
        <v>497718</v>
      </c>
      <c r="H137" s="584">
        <v>433033</v>
      </c>
      <c r="I137" s="584">
        <v>35507</v>
      </c>
      <c r="J137" s="584">
        <v>546192</v>
      </c>
      <c r="K137" s="584" t="s">
        <v>699</v>
      </c>
      <c r="L137" s="584" t="s">
        <v>699</v>
      </c>
      <c r="M137" s="584" t="s">
        <v>699</v>
      </c>
      <c r="N137" s="584" t="s">
        <v>699</v>
      </c>
      <c r="O137" s="584" t="s">
        <v>699</v>
      </c>
      <c r="P137" s="584" t="s">
        <v>699</v>
      </c>
      <c r="Q137" s="584" t="s">
        <v>699</v>
      </c>
      <c r="R137" s="584" t="s">
        <v>699</v>
      </c>
      <c r="S137" s="584" t="s">
        <v>699</v>
      </c>
      <c r="T137" s="584" t="s">
        <v>699</v>
      </c>
      <c r="U137" s="584" t="s">
        <v>699</v>
      </c>
      <c r="V137" s="584" t="s">
        <v>699</v>
      </c>
      <c r="W137" s="585" t="s">
        <v>69</v>
      </c>
    </row>
    <row r="138" spans="1:23" s="584" customFormat="1" ht="9.75" customHeight="1" x14ac:dyDescent="0.15">
      <c r="A138" s="237" t="s">
        <v>525</v>
      </c>
      <c r="B138" s="584">
        <v>26467</v>
      </c>
      <c r="C138" s="584" t="s">
        <v>699</v>
      </c>
      <c r="D138" s="584">
        <v>28377</v>
      </c>
      <c r="E138" s="584">
        <v>108872</v>
      </c>
      <c r="F138" s="584" t="s">
        <v>699</v>
      </c>
      <c r="G138" s="584">
        <v>419628</v>
      </c>
      <c r="H138" s="584">
        <v>433510</v>
      </c>
      <c r="I138" s="584" t="s">
        <v>699</v>
      </c>
      <c r="J138" s="584">
        <v>389796</v>
      </c>
      <c r="K138" s="584">
        <v>139713</v>
      </c>
      <c r="L138" s="584" t="s">
        <v>699</v>
      </c>
      <c r="M138" s="584" t="s">
        <v>699</v>
      </c>
      <c r="N138" s="584">
        <v>58426</v>
      </c>
      <c r="O138" s="584" t="s">
        <v>699</v>
      </c>
      <c r="P138" s="584" t="s">
        <v>699</v>
      </c>
      <c r="Q138" s="584">
        <v>36327</v>
      </c>
      <c r="R138" s="584">
        <v>44960</v>
      </c>
      <c r="S138" s="584" t="s">
        <v>699</v>
      </c>
      <c r="T138" s="584" t="s">
        <v>699</v>
      </c>
      <c r="U138" s="584" t="s">
        <v>699</v>
      </c>
      <c r="V138" s="584" t="s">
        <v>699</v>
      </c>
      <c r="W138" s="585" t="s">
        <v>70</v>
      </c>
    </row>
    <row r="139" spans="1:23" s="584" customFormat="1" ht="9.75" customHeight="1" x14ac:dyDescent="0.15">
      <c r="A139" s="237" t="s">
        <v>526</v>
      </c>
      <c r="B139" s="584" t="s">
        <v>699</v>
      </c>
      <c r="C139" s="584" t="s">
        <v>699</v>
      </c>
      <c r="D139" s="584" t="s">
        <v>699</v>
      </c>
      <c r="E139" s="584">
        <v>107788</v>
      </c>
      <c r="F139" s="584">
        <v>51249</v>
      </c>
      <c r="G139" s="584">
        <v>525924</v>
      </c>
      <c r="H139" s="584">
        <v>338266</v>
      </c>
      <c r="I139" s="584" t="s">
        <v>699</v>
      </c>
      <c r="J139" s="584">
        <v>605333</v>
      </c>
      <c r="K139" s="584">
        <v>26263</v>
      </c>
      <c r="L139" s="584" t="s">
        <v>699</v>
      </c>
      <c r="M139" s="584" t="s">
        <v>699</v>
      </c>
      <c r="N139" s="584" t="s">
        <v>699</v>
      </c>
      <c r="O139" s="584" t="s">
        <v>699</v>
      </c>
      <c r="P139" s="584" t="s">
        <v>699</v>
      </c>
      <c r="Q139" s="584">
        <v>19181</v>
      </c>
      <c r="R139" s="584" t="s">
        <v>699</v>
      </c>
      <c r="S139" s="584">
        <v>7082</v>
      </c>
      <c r="T139" s="584" t="s">
        <v>699</v>
      </c>
      <c r="U139" s="584" t="s">
        <v>699</v>
      </c>
      <c r="V139" s="584" t="s">
        <v>699</v>
      </c>
      <c r="W139" s="585" t="s">
        <v>71</v>
      </c>
    </row>
    <row r="140" spans="1:23" s="584" customFormat="1" ht="9.75" customHeight="1" x14ac:dyDescent="0.15">
      <c r="A140" s="237" t="s">
        <v>867</v>
      </c>
      <c r="B140" s="584" t="s">
        <v>699</v>
      </c>
      <c r="C140" s="584" t="s">
        <v>699</v>
      </c>
      <c r="D140" s="584">
        <v>29179</v>
      </c>
      <c r="E140" s="584">
        <v>40577</v>
      </c>
      <c r="F140" s="584" t="s">
        <v>699</v>
      </c>
      <c r="G140" s="584">
        <v>317215</v>
      </c>
      <c r="H140" s="584">
        <v>440002</v>
      </c>
      <c r="I140" s="584" t="s">
        <v>699</v>
      </c>
      <c r="J140" s="584">
        <v>249446</v>
      </c>
      <c r="K140" s="584" t="s">
        <v>699</v>
      </c>
      <c r="L140" s="584" t="s">
        <v>699</v>
      </c>
      <c r="M140" s="584" t="s">
        <v>699</v>
      </c>
      <c r="N140" s="584" t="s">
        <v>699</v>
      </c>
      <c r="O140" s="584" t="s">
        <v>699</v>
      </c>
      <c r="P140" s="584" t="s">
        <v>699</v>
      </c>
      <c r="Q140" s="584" t="s">
        <v>699</v>
      </c>
      <c r="R140" s="584" t="s">
        <v>699</v>
      </c>
      <c r="S140" s="584" t="s">
        <v>699</v>
      </c>
      <c r="T140" s="584" t="s">
        <v>699</v>
      </c>
      <c r="U140" s="584" t="s">
        <v>699</v>
      </c>
      <c r="V140" s="584" t="s">
        <v>699</v>
      </c>
      <c r="W140" s="585" t="s">
        <v>868</v>
      </c>
    </row>
    <row r="141" spans="1:23" s="584" customFormat="1" ht="9.75" customHeight="1" x14ac:dyDescent="0.15">
      <c r="A141" s="237" t="s">
        <v>527</v>
      </c>
      <c r="B141" s="584" t="s">
        <v>699</v>
      </c>
      <c r="C141" s="584" t="s">
        <v>699</v>
      </c>
      <c r="D141" s="584" t="s">
        <v>699</v>
      </c>
      <c r="E141" s="584" t="s">
        <v>699</v>
      </c>
      <c r="F141" s="584" t="s">
        <v>699</v>
      </c>
      <c r="G141" s="584">
        <v>275408</v>
      </c>
      <c r="H141" s="584">
        <v>299640</v>
      </c>
      <c r="I141" s="584" t="s">
        <v>699</v>
      </c>
      <c r="J141" s="584">
        <v>382493</v>
      </c>
      <c r="K141" s="584" t="s">
        <v>699</v>
      </c>
      <c r="L141" s="584" t="s">
        <v>699</v>
      </c>
      <c r="M141" s="584" t="s">
        <v>699</v>
      </c>
      <c r="N141" s="584" t="s">
        <v>699</v>
      </c>
      <c r="O141" s="584" t="s">
        <v>699</v>
      </c>
      <c r="P141" s="584" t="s">
        <v>699</v>
      </c>
      <c r="Q141" s="584" t="s">
        <v>699</v>
      </c>
      <c r="R141" s="584" t="s">
        <v>699</v>
      </c>
      <c r="S141" s="584" t="s">
        <v>699</v>
      </c>
      <c r="T141" s="584" t="s">
        <v>699</v>
      </c>
      <c r="U141" s="584" t="s">
        <v>699</v>
      </c>
      <c r="V141" s="584" t="s">
        <v>699</v>
      </c>
      <c r="W141" s="585" t="s">
        <v>66</v>
      </c>
    </row>
    <row r="142" spans="1:23" s="584" customFormat="1" ht="9.75" customHeight="1" x14ac:dyDescent="0.15">
      <c r="A142" s="242" t="s">
        <v>528</v>
      </c>
      <c r="B142" s="587" t="s">
        <v>699</v>
      </c>
      <c r="C142" s="588" t="s">
        <v>699</v>
      </c>
      <c r="D142" s="588" t="s">
        <v>699</v>
      </c>
      <c r="E142" s="588">
        <v>39808</v>
      </c>
      <c r="F142" s="588" t="s">
        <v>699</v>
      </c>
      <c r="G142" s="588">
        <v>185918</v>
      </c>
      <c r="H142" s="588">
        <v>228094</v>
      </c>
      <c r="I142" s="588" t="s">
        <v>699</v>
      </c>
      <c r="J142" s="588">
        <v>314236</v>
      </c>
      <c r="K142" s="588" t="s">
        <v>699</v>
      </c>
      <c r="L142" s="588" t="s">
        <v>699</v>
      </c>
      <c r="M142" s="588" t="s">
        <v>699</v>
      </c>
      <c r="N142" s="588" t="s">
        <v>699</v>
      </c>
      <c r="O142" s="588" t="s">
        <v>699</v>
      </c>
      <c r="P142" s="588" t="s">
        <v>699</v>
      </c>
      <c r="Q142" s="588" t="s">
        <v>699</v>
      </c>
      <c r="R142" s="588" t="s">
        <v>699</v>
      </c>
      <c r="S142" s="588" t="s">
        <v>699</v>
      </c>
      <c r="T142" s="588" t="s">
        <v>699</v>
      </c>
      <c r="U142" s="588" t="s">
        <v>699</v>
      </c>
      <c r="V142" s="588" t="s">
        <v>699</v>
      </c>
      <c r="W142" s="589" t="s">
        <v>67</v>
      </c>
    </row>
    <row r="143" spans="1:23" ht="12" customHeight="1" x14ac:dyDescent="0.15"/>
    <row r="144" spans="1:23" ht="12" customHeight="1" x14ac:dyDescent="0.15"/>
    <row r="145" spans="1:23" ht="12" customHeight="1" x14ac:dyDescent="0.15">
      <c r="K145" s="590" t="s">
        <v>86</v>
      </c>
      <c r="V145" s="130" t="s">
        <v>894</v>
      </c>
    </row>
    <row r="146" spans="1:23" s="576" customFormat="1" ht="21" customHeight="1" x14ac:dyDescent="0.15">
      <c r="A146" s="921" t="s">
        <v>150</v>
      </c>
      <c r="B146" s="591" t="s">
        <v>264</v>
      </c>
      <c r="C146" s="575"/>
      <c r="D146" s="575"/>
      <c r="E146" s="575"/>
      <c r="F146" s="575"/>
      <c r="G146" s="575"/>
      <c r="H146" s="575"/>
      <c r="I146" s="575"/>
      <c r="J146" s="575"/>
      <c r="K146" s="573"/>
      <c r="L146" s="595" t="s">
        <v>774</v>
      </c>
      <c r="M146" s="575"/>
      <c r="N146" s="575"/>
      <c r="O146" s="575"/>
      <c r="P146" s="575"/>
      <c r="Q146" s="575"/>
      <c r="R146" s="573"/>
      <c r="S146" s="574" t="s">
        <v>916</v>
      </c>
      <c r="T146" s="575"/>
      <c r="U146" s="575"/>
      <c r="V146" s="575"/>
      <c r="W146" s="924" t="s">
        <v>72</v>
      </c>
    </row>
    <row r="147" spans="1:23" s="576" customFormat="1" ht="21" customHeight="1" x14ac:dyDescent="0.15">
      <c r="A147" s="922"/>
      <c r="B147" s="574" t="s">
        <v>231</v>
      </c>
      <c r="C147" s="573"/>
      <c r="D147" s="574" t="s">
        <v>230</v>
      </c>
      <c r="E147" s="573"/>
      <c r="F147" s="574" t="s">
        <v>215</v>
      </c>
      <c r="G147" s="575"/>
      <c r="H147" s="573"/>
      <c r="I147" s="574" t="s">
        <v>214</v>
      </c>
      <c r="J147" s="575"/>
      <c r="K147" s="573"/>
      <c r="L147" s="927" t="s">
        <v>262</v>
      </c>
      <c r="M147" s="574" t="s">
        <v>238</v>
      </c>
      <c r="N147" s="575"/>
      <c r="O147" s="575"/>
      <c r="P147" s="573"/>
      <c r="Q147" s="574" t="s">
        <v>232</v>
      </c>
      <c r="R147" s="573"/>
      <c r="S147" s="927" t="s">
        <v>261</v>
      </c>
      <c r="T147" s="574" t="s">
        <v>238</v>
      </c>
      <c r="U147" s="575"/>
      <c r="V147" s="575"/>
      <c r="W147" s="925"/>
    </row>
    <row r="148" spans="1:23" s="576" customFormat="1" ht="52.5" customHeight="1" x14ac:dyDescent="0.15">
      <c r="A148" s="923"/>
      <c r="B148" s="577" t="s">
        <v>96</v>
      </c>
      <c r="C148" s="578" t="s">
        <v>217</v>
      </c>
      <c r="D148" s="577" t="s">
        <v>772</v>
      </c>
      <c r="E148" s="578" t="s">
        <v>216</v>
      </c>
      <c r="F148" s="577" t="s">
        <v>21</v>
      </c>
      <c r="G148" s="578" t="s">
        <v>212</v>
      </c>
      <c r="H148" s="578" t="s">
        <v>211</v>
      </c>
      <c r="I148" s="577" t="s">
        <v>45</v>
      </c>
      <c r="J148" s="578" t="s">
        <v>210</v>
      </c>
      <c r="K148" s="578" t="s">
        <v>652</v>
      </c>
      <c r="L148" s="928"/>
      <c r="M148" s="577" t="s">
        <v>770</v>
      </c>
      <c r="N148" s="578" t="s">
        <v>229</v>
      </c>
      <c r="O148" s="578" t="s">
        <v>912</v>
      </c>
      <c r="P148" s="578" t="s">
        <v>228</v>
      </c>
      <c r="Q148" s="577" t="s">
        <v>94</v>
      </c>
      <c r="R148" s="578" t="s">
        <v>221</v>
      </c>
      <c r="S148" s="928"/>
      <c r="T148" s="577" t="s">
        <v>770</v>
      </c>
      <c r="U148" s="578" t="s">
        <v>229</v>
      </c>
      <c r="V148" s="578" t="s">
        <v>912</v>
      </c>
      <c r="W148" s="926"/>
    </row>
    <row r="149" spans="1:23" s="584" customFormat="1" ht="9.75" customHeight="1" x14ac:dyDescent="0.15">
      <c r="A149" s="233" t="s">
        <v>855</v>
      </c>
      <c r="B149" s="581">
        <v>2554921</v>
      </c>
      <c r="C149" s="582">
        <v>2554921</v>
      </c>
      <c r="D149" s="582">
        <v>1257626</v>
      </c>
      <c r="E149" s="582">
        <v>1257626</v>
      </c>
      <c r="F149" s="582">
        <v>969199</v>
      </c>
      <c r="G149" s="582">
        <v>680446</v>
      </c>
      <c r="H149" s="582">
        <v>288753</v>
      </c>
      <c r="I149" s="582">
        <v>1331381</v>
      </c>
      <c r="J149" s="582">
        <v>706988</v>
      </c>
      <c r="K149" s="582">
        <v>624393</v>
      </c>
      <c r="L149" s="582">
        <v>167858</v>
      </c>
      <c r="M149" s="582">
        <v>167858</v>
      </c>
      <c r="N149" s="582">
        <v>132879</v>
      </c>
      <c r="O149" s="582">
        <v>34979</v>
      </c>
      <c r="P149" s="582" t="s">
        <v>699</v>
      </c>
      <c r="Q149" s="582" t="s">
        <v>699</v>
      </c>
      <c r="R149" s="582" t="s">
        <v>699</v>
      </c>
      <c r="S149" s="582">
        <v>2232720</v>
      </c>
      <c r="T149" s="582">
        <v>2232720</v>
      </c>
      <c r="U149" s="582">
        <v>1986762</v>
      </c>
      <c r="V149" s="582">
        <v>143970</v>
      </c>
      <c r="W149" s="583" t="s">
        <v>512</v>
      </c>
    </row>
    <row r="150" spans="1:23" s="584" customFormat="1" ht="9.75" customHeight="1" x14ac:dyDescent="0.15">
      <c r="A150" s="237" t="s">
        <v>628</v>
      </c>
      <c r="B150" s="584">
        <v>1284352</v>
      </c>
      <c r="C150" s="584">
        <v>1284352</v>
      </c>
      <c r="D150" s="584">
        <v>1279585</v>
      </c>
      <c r="E150" s="584">
        <v>1279585</v>
      </c>
      <c r="F150" s="584">
        <v>986716</v>
      </c>
      <c r="G150" s="584">
        <v>844447</v>
      </c>
      <c r="H150" s="584">
        <v>142269</v>
      </c>
      <c r="I150" s="584">
        <v>729170</v>
      </c>
      <c r="J150" s="584">
        <v>437527</v>
      </c>
      <c r="K150" s="584">
        <v>291643</v>
      </c>
      <c r="L150" s="584">
        <v>71898</v>
      </c>
      <c r="M150" s="584">
        <v>71867</v>
      </c>
      <c r="N150" s="584">
        <v>23402</v>
      </c>
      <c r="O150" s="584">
        <v>48465</v>
      </c>
      <c r="P150" s="584" t="s">
        <v>699</v>
      </c>
      <c r="Q150" s="584">
        <v>31</v>
      </c>
      <c r="R150" s="584">
        <v>31</v>
      </c>
      <c r="S150" s="584">
        <v>1857368</v>
      </c>
      <c r="T150" s="584">
        <v>1857368</v>
      </c>
      <c r="U150" s="584">
        <v>1528838</v>
      </c>
      <c r="V150" s="584">
        <v>328530</v>
      </c>
      <c r="W150" s="585" t="s">
        <v>629</v>
      </c>
    </row>
    <row r="151" spans="1:23" s="584" customFormat="1" ht="9.75" customHeight="1" x14ac:dyDescent="0.15">
      <c r="A151" s="237" t="s">
        <v>856</v>
      </c>
      <c r="B151" s="584">
        <v>913837</v>
      </c>
      <c r="C151" s="584">
        <v>913837</v>
      </c>
      <c r="D151" s="584">
        <v>528176</v>
      </c>
      <c r="E151" s="584">
        <v>528176</v>
      </c>
      <c r="F151" s="584">
        <v>897906</v>
      </c>
      <c r="G151" s="584">
        <v>897906</v>
      </c>
      <c r="H151" s="584" t="s">
        <v>699</v>
      </c>
      <c r="I151" s="584">
        <v>538984</v>
      </c>
      <c r="J151" s="584">
        <v>429091</v>
      </c>
      <c r="K151" s="584">
        <v>109893</v>
      </c>
      <c r="L151" s="584">
        <v>76311</v>
      </c>
      <c r="M151" s="584">
        <v>76311</v>
      </c>
      <c r="N151" s="584">
        <v>36490</v>
      </c>
      <c r="O151" s="584">
        <v>39821</v>
      </c>
      <c r="P151" s="584" t="s">
        <v>699</v>
      </c>
      <c r="Q151" s="584" t="s">
        <v>699</v>
      </c>
      <c r="R151" s="584" t="s">
        <v>699</v>
      </c>
      <c r="S151" s="584">
        <v>2032129</v>
      </c>
      <c r="T151" s="584">
        <v>2032129</v>
      </c>
      <c r="U151" s="584">
        <v>1593946</v>
      </c>
      <c r="V151" s="584">
        <v>438183</v>
      </c>
      <c r="W151" s="585" t="s">
        <v>692</v>
      </c>
    </row>
    <row r="152" spans="1:23" s="584" customFormat="1" ht="9.75" customHeight="1" x14ac:dyDescent="0.15">
      <c r="A152" s="237" t="s">
        <v>857</v>
      </c>
      <c r="B152" s="584">
        <v>1154119</v>
      </c>
      <c r="C152" s="584">
        <v>1154119</v>
      </c>
      <c r="D152" s="584">
        <v>1225907</v>
      </c>
      <c r="E152" s="584">
        <v>1225907</v>
      </c>
      <c r="F152" s="584">
        <v>132491</v>
      </c>
      <c r="G152" s="584">
        <v>132491</v>
      </c>
      <c r="H152" s="584" t="s">
        <v>699</v>
      </c>
      <c r="I152" s="584">
        <v>263403</v>
      </c>
      <c r="J152" s="584">
        <v>263403</v>
      </c>
      <c r="K152" s="584" t="s">
        <v>699</v>
      </c>
      <c r="L152" s="584">
        <v>124198</v>
      </c>
      <c r="M152" s="584">
        <v>124105</v>
      </c>
      <c r="N152" s="584">
        <v>91234</v>
      </c>
      <c r="O152" s="584">
        <v>32871</v>
      </c>
      <c r="P152" s="584" t="s">
        <v>699</v>
      </c>
      <c r="Q152" s="584">
        <v>93</v>
      </c>
      <c r="R152" s="584">
        <v>93</v>
      </c>
      <c r="S152" s="584">
        <v>2744425</v>
      </c>
      <c r="T152" s="584">
        <v>2744425</v>
      </c>
      <c r="U152" s="584">
        <v>2073772</v>
      </c>
      <c r="V152" s="584">
        <v>670653</v>
      </c>
      <c r="W152" s="585" t="s">
        <v>718</v>
      </c>
    </row>
    <row r="153" spans="1:23" s="584" customFormat="1" ht="9.75" customHeight="1" x14ac:dyDescent="0.15">
      <c r="A153" s="237" t="s">
        <v>858</v>
      </c>
      <c r="B153" s="584">
        <v>937765</v>
      </c>
      <c r="C153" s="584">
        <v>937765</v>
      </c>
      <c r="D153" s="584">
        <v>1342959</v>
      </c>
      <c r="E153" s="584">
        <v>1342959</v>
      </c>
      <c r="F153" s="584">
        <v>40142</v>
      </c>
      <c r="G153" s="584">
        <v>40142</v>
      </c>
      <c r="H153" s="584" t="s">
        <v>699</v>
      </c>
      <c r="I153" s="584">
        <v>99435</v>
      </c>
      <c r="J153" s="584">
        <v>99435</v>
      </c>
      <c r="K153" s="584" t="s">
        <v>699</v>
      </c>
      <c r="L153" s="584">
        <v>284229</v>
      </c>
      <c r="M153" s="584">
        <v>284221</v>
      </c>
      <c r="N153" s="584">
        <v>91730</v>
      </c>
      <c r="O153" s="584">
        <v>192469</v>
      </c>
      <c r="P153" s="584">
        <v>22</v>
      </c>
      <c r="Q153" s="584">
        <v>8</v>
      </c>
      <c r="R153" s="584">
        <v>8</v>
      </c>
      <c r="S153" s="584">
        <v>2304682</v>
      </c>
      <c r="T153" s="584">
        <v>2304682</v>
      </c>
      <c r="U153" s="584">
        <v>1441990</v>
      </c>
      <c r="V153" s="584">
        <v>862692</v>
      </c>
      <c r="W153" s="585" t="s">
        <v>859</v>
      </c>
    </row>
    <row r="154" spans="1:23" s="584" customFormat="1" ht="6.75" customHeight="1" x14ac:dyDescent="0.15">
      <c r="A154" s="586"/>
      <c r="W154" s="585"/>
    </row>
    <row r="155" spans="1:23" s="584" customFormat="1" ht="9.75" customHeight="1" x14ac:dyDescent="0.15">
      <c r="A155" s="237" t="s">
        <v>860</v>
      </c>
      <c r="B155" s="584">
        <v>1036595</v>
      </c>
      <c r="C155" s="584">
        <v>1036595</v>
      </c>
      <c r="D155" s="584">
        <v>1323787</v>
      </c>
      <c r="E155" s="584">
        <v>1323787</v>
      </c>
      <c r="F155" s="584">
        <v>95273</v>
      </c>
      <c r="G155" s="584">
        <v>95273</v>
      </c>
      <c r="H155" s="584" t="s">
        <v>699</v>
      </c>
      <c r="I155" s="584">
        <v>264303</v>
      </c>
      <c r="J155" s="584">
        <v>264303</v>
      </c>
      <c r="K155" s="584" t="s">
        <v>699</v>
      </c>
      <c r="L155" s="584">
        <v>259803</v>
      </c>
      <c r="M155" s="584">
        <v>259803</v>
      </c>
      <c r="N155" s="584">
        <v>137206</v>
      </c>
      <c r="O155" s="584">
        <v>122575</v>
      </c>
      <c r="P155" s="584">
        <v>22</v>
      </c>
      <c r="Q155" s="584" t="s">
        <v>699</v>
      </c>
      <c r="R155" s="584" t="s">
        <v>699</v>
      </c>
      <c r="S155" s="584">
        <v>3379779</v>
      </c>
      <c r="T155" s="584">
        <v>3379779</v>
      </c>
      <c r="U155" s="584">
        <v>2454807</v>
      </c>
      <c r="V155" s="584">
        <v>924972</v>
      </c>
      <c r="W155" s="585" t="s">
        <v>719</v>
      </c>
    </row>
    <row r="156" spans="1:23" s="584" customFormat="1" ht="9.75" customHeight="1" x14ac:dyDescent="0.15">
      <c r="A156" s="237" t="s">
        <v>861</v>
      </c>
      <c r="B156" s="584">
        <v>872231</v>
      </c>
      <c r="C156" s="584">
        <v>872231</v>
      </c>
      <c r="D156" s="584">
        <v>1328324</v>
      </c>
      <c r="E156" s="584">
        <v>1328324</v>
      </c>
      <c r="F156" s="584">
        <v>153406</v>
      </c>
      <c r="G156" s="584">
        <v>153406</v>
      </c>
      <c r="H156" s="584" t="s">
        <v>699</v>
      </c>
      <c r="I156" s="584">
        <v>48346</v>
      </c>
      <c r="J156" s="584">
        <v>48346</v>
      </c>
      <c r="K156" s="584" t="s">
        <v>699</v>
      </c>
      <c r="L156" s="584">
        <v>209702</v>
      </c>
      <c r="M156" s="584">
        <v>209694</v>
      </c>
      <c r="N156" s="584">
        <v>39596</v>
      </c>
      <c r="O156" s="584">
        <v>170098</v>
      </c>
      <c r="P156" s="584" t="s">
        <v>699</v>
      </c>
      <c r="Q156" s="584">
        <v>8</v>
      </c>
      <c r="R156" s="584">
        <v>8</v>
      </c>
      <c r="S156" s="584">
        <v>1729144</v>
      </c>
      <c r="T156" s="584">
        <v>1729144</v>
      </c>
      <c r="U156" s="584">
        <v>921318</v>
      </c>
      <c r="V156" s="584">
        <v>807826</v>
      </c>
      <c r="W156" s="585" t="s">
        <v>862</v>
      </c>
    </row>
    <row r="157" spans="1:23" s="584" customFormat="1" ht="6.75" customHeight="1" x14ac:dyDescent="0.15">
      <c r="A157" s="586"/>
      <c r="W157" s="585"/>
    </row>
    <row r="158" spans="1:23" s="584" customFormat="1" ht="9.75" customHeight="1" x14ac:dyDescent="0.15">
      <c r="A158" s="237" t="s">
        <v>863</v>
      </c>
      <c r="B158" s="584">
        <v>170717</v>
      </c>
      <c r="C158" s="584">
        <v>170717</v>
      </c>
      <c r="D158" s="584">
        <v>343348</v>
      </c>
      <c r="E158" s="584">
        <v>343348</v>
      </c>
      <c r="F158" s="584" t="s">
        <v>699</v>
      </c>
      <c r="G158" s="584" t="s">
        <v>699</v>
      </c>
      <c r="H158" s="584" t="s">
        <v>699</v>
      </c>
      <c r="I158" s="584">
        <v>51089</v>
      </c>
      <c r="J158" s="584">
        <v>51089</v>
      </c>
      <c r="K158" s="584" t="s">
        <v>699</v>
      </c>
      <c r="L158" s="584">
        <v>147440</v>
      </c>
      <c r="M158" s="584">
        <v>147440</v>
      </c>
      <c r="N158" s="584">
        <v>57714</v>
      </c>
      <c r="O158" s="584">
        <v>89704</v>
      </c>
      <c r="P158" s="584">
        <v>22</v>
      </c>
      <c r="Q158" s="584" t="s">
        <v>699</v>
      </c>
      <c r="R158" s="584" t="s">
        <v>699</v>
      </c>
      <c r="S158" s="584">
        <v>1401101</v>
      </c>
      <c r="T158" s="584">
        <v>1401101</v>
      </c>
      <c r="U158" s="584">
        <v>982119</v>
      </c>
      <c r="V158" s="584">
        <v>418982</v>
      </c>
      <c r="W158" s="585" t="s">
        <v>720</v>
      </c>
    </row>
    <row r="159" spans="1:23" s="584" customFormat="1" ht="9.75" customHeight="1" x14ac:dyDescent="0.15">
      <c r="A159" s="237" t="s">
        <v>513</v>
      </c>
      <c r="B159" s="584">
        <v>225142</v>
      </c>
      <c r="C159" s="584">
        <v>225142</v>
      </c>
      <c r="D159" s="584">
        <v>273653</v>
      </c>
      <c r="E159" s="584">
        <v>273653</v>
      </c>
      <c r="F159" s="584" t="s">
        <v>699</v>
      </c>
      <c r="G159" s="584" t="s">
        <v>699</v>
      </c>
      <c r="H159" s="584" t="s">
        <v>699</v>
      </c>
      <c r="I159" s="584">
        <v>48346</v>
      </c>
      <c r="J159" s="584">
        <v>48346</v>
      </c>
      <c r="K159" s="584" t="s">
        <v>699</v>
      </c>
      <c r="L159" s="584">
        <v>49006</v>
      </c>
      <c r="M159" s="584">
        <v>48998</v>
      </c>
      <c r="N159" s="584">
        <v>11742</v>
      </c>
      <c r="O159" s="584">
        <v>37256</v>
      </c>
      <c r="P159" s="584" t="s">
        <v>699</v>
      </c>
      <c r="Q159" s="584">
        <v>8</v>
      </c>
      <c r="R159" s="584">
        <v>8</v>
      </c>
      <c r="S159" s="584">
        <v>232939</v>
      </c>
      <c r="T159" s="584">
        <v>232939</v>
      </c>
      <c r="U159" s="584">
        <v>70719</v>
      </c>
      <c r="V159" s="584">
        <v>162220</v>
      </c>
      <c r="W159" s="585" t="s">
        <v>78</v>
      </c>
    </row>
    <row r="160" spans="1:23" s="584" customFormat="1" ht="9.75" customHeight="1" x14ac:dyDescent="0.15">
      <c r="A160" s="237" t="s">
        <v>514</v>
      </c>
      <c r="B160" s="584">
        <v>289975</v>
      </c>
      <c r="C160" s="584">
        <v>289975</v>
      </c>
      <c r="D160" s="584">
        <v>319766</v>
      </c>
      <c r="E160" s="584">
        <v>319766</v>
      </c>
      <c r="F160" s="584">
        <v>40142</v>
      </c>
      <c r="G160" s="584">
        <v>40142</v>
      </c>
      <c r="H160" s="584" t="s">
        <v>699</v>
      </c>
      <c r="I160" s="584" t="s">
        <v>699</v>
      </c>
      <c r="J160" s="584" t="s">
        <v>699</v>
      </c>
      <c r="K160" s="584" t="s">
        <v>699</v>
      </c>
      <c r="L160" s="584">
        <v>5552</v>
      </c>
      <c r="M160" s="584">
        <v>5552</v>
      </c>
      <c r="N160" s="584">
        <v>5552</v>
      </c>
      <c r="O160" s="584" t="s">
        <v>699</v>
      </c>
      <c r="P160" s="584" t="s">
        <v>699</v>
      </c>
      <c r="Q160" s="584" t="s">
        <v>699</v>
      </c>
      <c r="R160" s="584" t="s">
        <v>699</v>
      </c>
      <c r="S160" s="584">
        <v>89301</v>
      </c>
      <c r="T160" s="584">
        <v>89301</v>
      </c>
      <c r="U160" s="584">
        <v>79562</v>
      </c>
      <c r="V160" s="584">
        <v>9739</v>
      </c>
      <c r="W160" s="585" t="s">
        <v>79</v>
      </c>
    </row>
    <row r="161" spans="1:23" s="584" customFormat="1" ht="9.75" customHeight="1" x14ac:dyDescent="0.15">
      <c r="A161" s="237" t="s">
        <v>515</v>
      </c>
      <c r="B161" s="584">
        <v>251931</v>
      </c>
      <c r="C161" s="584">
        <v>251931</v>
      </c>
      <c r="D161" s="584">
        <v>406192</v>
      </c>
      <c r="E161" s="584">
        <v>406192</v>
      </c>
      <c r="F161" s="584" t="s">
        <v>699</v>
      </c>
      <c r="G161" s="584" t="s">
        <v>699</v>
      </c>
      <c r="H161" s="584" t="s">
        <v>699</v>
      </c>
      <c r="I161" s="584" t="s">
        <v>699</v>
      </c>
      <c r="J161" s="584" t="s">
        <v>699</v>
      </c>
      <c r="K161" s="584" t="s">
        <v>699</v>
      </c>
      <c r="L161" s="584">
        <v>82231</v>
      </c>
      <c r="M161" s="584">
        <v>82231</v>
      </c>
      <c r="N161" s="584">
        <v>16722</v>
      </c>
      <c r="O161" s="584">
        <v>65509</v>
      </c>
      <c r="P161" s="584" t="s">
        <v>699</v>
      </c>
      <c r="Q161" s="584" t="s">
        <v>699</v>
      </c>
      <c r="R161" s="584" t="s">
        <v>699</v>
      </c>
      <c r="S161" s="584">
        <v>581341</v>
      </c>
      <c r="T161" s="584">
        <v>581341</v>
      </c>
      <c r="U161" s="584">
        <v>309590</v>
      </c>
      <c r="V161" s="584">
        <v>271751</v>
      </c>
      <c r="W161" s="585" t="s">
        <v>80</v>
      </c>
    </row>
    <row r="162" spans="1:23" s="584" customFormat="1" ht="9.75" customHeight="1" x14ac:dyDescent="0.15">
      <c r="A162" s="237" t="s">
        <v>864</v>
      </c>
      <c r="B162" s="584">
        <v>105183</v>
      </c>
      <c r="C162" s="584">
        <v>105183</v>
      </c>
      <c r="D162" s="584">
        <v>328713</v>
      </c>
      <c r="E162" s="584">
        <v>328713</v>
      </c>
      <c r="F162" s="584">
        <v>113264</v>
      </c>
      <c r="G162" s="584">
        <v>113264</v>
      </c>
      <c r="H162" s="584" t="s">
        <v>699</v>
      </c>
      <c r="I162" s="584" t="s">
        <v>699</v>
      </c>
      <c r="J162" s="584" t="s">
        <v>699</v>
      </c>
      <c r="K162" s="584" t="s">
        <v>699</v>
      </c>
      <c r="L162" s="584">
        <v>72913</v>
      </c>
      <c r="M162" s="584">
        <v>72913</v>
      </c>
      <c r="N162" s="584">
        <v>5580</v>
      </c>
      <c r="O162" s="584">
        <v>67333</v>
      </c>
      <c r="P162" s="584" t="s">
        <v>699</v>
      </c>
      <c r="Q162" s="584" t="s">
        <v>699</v>
      </c>
      <c r="R162" s="584" t="s">
        <v>699</v>
      </c>
      <c r="S162" s="584">
        <v>825563</v>
      </c>
      <c r="T162" s="584">
        <v>825563</v>
      </c>
      <c r="U162" s="584">
        <v>461447</v>
      </c>
      <c r="V162" s="584">
        <v>364116</v>
      </c>
      <c r="W162" s="585" t="s">
        <v>865</v>
      </c>
    </row>
    <row r="163" spans="1:23" s="584" customFormat="1" ht="6.75" customHeight="1" x14ac:dyDescent="0.15">
      <c r="A163" s="586"/>
      <c r="W163" s="585"/>
    </row>
    <row r="164" spans="1:23" s="584" customFormat="1" ht="9.75" customHeight="1" x14ac:dyDescent="0.15">
      <c r="A164" s="237" t="s">
        <v>866</v>
      </c>
      <c r="B164" s="584">
        <v>118811</v>
      </c>
      <c r="C164" s="584">
        <v>118811</v>
      </c>
      <c r="D164" s="584">
        <v>188922</v>
      </c>
      <c r="E164" s="584">
        <v>188922</v>
      </c>
      <c r="F164" s="584" t="s">
        <v>699</v>
      </c>
      <c r="G164" s="584" t="s">
        <v>699</v>
      </c>
      <c r="H164" s="584" t="s">
        <v>699</v>
      </c>
      <c r="I164" s="584" t="s">
        <v>699</v>
      </c>
      <c r="J164" s="584" t="s">
        <v>699</v>
      </c>
      <c r="K164" s="584" t="s">
        <v>699</v>
      </c>
      <c r="L164" s="584">
        <v>39977</v>
      </c>
      <c r="M164" s="584">
        <v>39977</v>
      </c>
      <c r="N164" s="584" t="s">
        <v>699</v>
      </c>
      <c r="O164" s="584">
        <v>39977</v>
      </c>
      <c r="P164" s="584" t="s">
        <v>699</v>
      </c>
      <c r="Q164" s="584" t="s">
        <v>699</v>
      </c>
      <c r="R164" s="584" t="s">
        <v>699</v>
      </c>
      <c r="S164" s="584">
        <v>458944</v>
      </c>
      <c r="T164" s="584">
        <v>458944</v>
      </c>
      <c r="U164" s="584">
        <v>394158</v>
      </c>
      <c r="V164" s="584">
        <v>64786</v>
      </c>
      <c r="W164" s="585" t="s">
        <v>721</v>
      </c>
    </row>
    <row r="165" spans="1:23" s="584" customFormat="1" ht="9.75" customHeight="1" x14ac:dyDescent="0.15">
      <c r="A165" s="237" t="s">
        <v>516</v>
      </c>
      <c r="B165" s="584">
        <v>51906</v>
      </c>
      <c r="C165" s="584">
        <v>51906</v>
      </c>
      <c r="D165" s="584">
        <v>51265</v>
      </c>
      <c r="E165" s="584">
        <v>51265</v>
      </c>
      <c r="F165" s="584" t="s">
        <v>699</v>
      </c>
      <c r="G165" s="584" t="s">
        <v>699</v>
      </c>
      <c r="H165" s="584" t="s">
        <v>699</v>
      </c>
      <c r="I165" s="584" t="s">
        <v>699</v>
      </c>
      <c r="J165" s="584" t="s">
        <v>699</v>
      </c>
      <c r="K165" s="584" t="s">
        <v>699</v>
      </c>
      <c r="L165" s="584">
        <v>51849</v>
      </c>
      <c r="M165" s="584">
        <v>51849</v>
      </c>
      <c r="N165" s="584">
        <v>51827</v>
      </c>
      <c r="O165" s="584" t="s">
        <v>699</v>
      </c>
      <c r="P165" s="584">
        <v>22</v>
      </c>
      <c r="Q165" s="584" t="s">
        <v>699</v>
      </c>
      <c r="R165" s="584" t="s">
        <v>699</v>
      </c>
      <c r="S165" s="584">
        <v>558481</v>
      </c>
      <c r="T165" s="584">
        <v>558481</v>
      </c>
      <c r="U165" s="584">
        <v>374919</v>
      </c>
      <c r="V165" s="584">
        <v>183562</v>
      </c>
      <c r="W165" s="585" t="s">
        <v>66</v>
      </c>
    </row>
    <row r="166" spans="1:23" s="584" customFormat="1" ht="9.75" customHeight="1" x14ac:dyDescent="0.15">
      <c r="A166" s="237" t="s">
        <v>517</v>
      </c>
      <c r="B166" s="584" t="s">
        <v>699</v>
      </c>
      <c r="C166" s="584" t="s">
        <v>699</v>
      </c>
      <c r="D166" s="584">
        <v>103161</v>
      </c>
      <c r="E166" s="584">
        <v>103161</v>
      </c>
      <c r="F166" s="584" t="s">
        <v>699</v>
      </c>
      <c r="G166" s="584" t="s">
        <v>699</v>
      </c>
      <c r="H166" s="584" t="s">
        <v>699</v>
      </c>
      <c r="I166" s="584">
        <v>51089</v>
      </c>
      <c r="J166" s="584">
        <v>51089</v>
      </c>
      <c r="K166" s="584" t="s">
        <v>699</v>
      </c>
      <c r="L166" s="584">
        <v>55614</v>
      </c>
      <c r="M166" s="584">
        <v>55614</v>
      </c>
      <c r="N166" s="584">
        <v>5887</v>
      </c>
      <c r="O166" s="584">
        <v>49727</v>
      </c>
      <c r="P166" s="584" t="s">
        <v>699</v>
      </c>
      <c r="Q166" s="584" t="s">
        <v>699</v>
      </c>
      <c r="R166" s="584" t="s">
        <v>699</v>
      </c>
      <c r="S166" s="584">
        <v>383676</v>
      </c>
      <c r="T166" s="584">
        <v>383676</v>
      </c>
      <c r="U166" s="584">
        <v>213042</v>
      </c>
      <c r="V166" s="584">
        <v>170634</v>
      </c>
      <c r="W166" s="585" t="s">
        <v>67</v>
      </c>
    </row>
    <row r="167" spans="1:23" s="584" customFormat="1" ht="9.75" customHeight="1" x14ac:dyDescent="0.15">
      <c r="A167" s="237" t="s">
        <v>518</v>
      </c>
      <c r="B167" s="584" t="s">
        <v>699</v>
      </c>
      <c r="C167" s="584" t="s">
        <v>699</v>
      </c>
      <c r="D167" s="584">
        <v>103126</v>
      </c>
      <c r="E167" s="584">
        <v>103126</v>
      </c>
      <c r="F167" s="584" t="s">
        <v>699</v>
      </c>
      <c r="G167" s="584" t="s">
        <v>699</v>
      </c>
      <c r="H167" s="584" t="s">
        <v>699</v>
      </c>
      <c r="I167" s="584">
        <v>48346</v>
      </c>
      <c r="J167" s="584">
        <v>48346</v>
      </c>
      <c r="K167" s="584" t="s">
        <v>699</v>
      </c>
      <c r="L167" s="584">
        <v>5887</v>
      </c>
      <c r="M167" s="584">
        <v>5887</v>
      </c>
      <c r="N167" s="584">
        <v>5887</v>
      </c>
      <c r="O167" s="584" t="s">
        <v>699</v>
      </c>
      <c r="P167" s="584" t="s">
        <v>699</v>
      </c>
      <c r="Q167" s="584" t="s">
        <v>699</v>
      </c>
      <c r="R167" s="584" t="s">
        <v>699</v>
      </c>
      <c r="S167" s="584">
        <v>158110</v>
      </c>
      <c r="T167" s="584">
        <v>158110</v>
      </c>
      <c r="U167" s="584">
        <v>35875</v>
      </c>
      <c r="V167" s="584">
        <v>122235</v>
      </c>
      <c r="W167" s="585" t="s">
        <v>68</v>
      </c>
    </row>
    <row r="168" spans="1:23" s="584" customFormat="1" ht="9.75" customHeight="1" x14ac:dyDescent="0.15">
      <c r="A168" s="237" t="s">
        <v>519</v>
      </c>
      <c r="B168" s="584">
        <v>200153</v>
      </c>
      <c r="C168" s="584">
        <v>200153</v>
      </c>
      <c r="D168" s="584">
        <v>51747</v>
      </c>
      <c r="E168" s="584">
        <v>51747</v>
      </c>
      <c r="F168" s="584" t="s">
        <v>699</v>
      </c>
      <c r="G168" s="584" t="s">
        <v>699</v>
      </c>
      <c r="H168" s="584" t="s">
        <v>699</v>
      </c>
      <c r="I168" s="584" t="s">
        <v>699</v>
      </c>
      <c r="J168" s="584" t="s">
        <v>699</v>
      </c>
      <c r="K168" s="584" t="s">
        <v>699</v>
      </c>
      <c r="L168" s="584">
        <v>37264</v>
      </c>
      <c r="M168" s="584">
        <v>37256</v>
      </c>
      <c r="N168" s="584" t="s">
        <v>699</v>
      </c>
      <c r="O168" s="584">
        <v>37256</v>
      </c>
      <c r="P168" s="584" t="s">
        <v>699</v>
      </c>
      <c r="Q168" s="584">
        <v>8</v>
      </c>
      <c r="R168" s="584">
        <v>8</v>
      </c>
      <c r="S168" s="584">
        <v>62605</v>
      </c>
      <c r="T168" s="584">
        <v>62605</v>
      </c>
      <c r="U168" s="584">
        <v>22620</v>
      </c>
      <c r="V168" s="584">
        <v>39985</v>
      </c>
      <c r="W168" s="585" t="s">
        <v>81</v>
      </c>
    </row>
    <row r="169" spans="1:23" s="584" customFormat="1" ht="9.75" customHeight="1" x14ac:dyDescent="0.15">
      <c r="A169" s="237" t="s">
        <v>520</v>
      </c>
      <c r="B169" s="584">
        <v>24989</v>
      </c>
      <c r="C169" s="584">
        <v>24989</v>
      </c>
      <c r="D169" s="584">
        <v>118780</v>
      </c>
      <c r="E169" s="584">
        <v>118780</v>
      </c>
      <c r="F169" s="584" t="s">
        <v>699</v>
      </c>
      <c r="G169" s="584" t="s">
        <v>699</v>
      </c>
      <c r="H169" s="584" t="s">
        <v>699</v>
      </c>
      <c r="I169" s="584" t="s">
        <v>699</v>
      </c>
      <c r="J169" s="584" t="s">
        <v>699</v>
      </c>
      <c r="K169" s="584" t="s">
        <v>699</v>
      </c>
      <c r="L169" s="584">
        <v>5855</v>
      </c>
      <c r="M169" s="584">
        <v>5855</v>
      </c>
      <c r="N169" s="584">
        <v>5855</v>
      </c>
      <c r="O169" s="584" t="s">
        <v>699</v>
      </c>
      <c r="P169" s="584" t="s">
        <v>699</v>
      </c>
      <c r="Q169" s="584" t="s">
        <v>699</v>
      </c>
      <c r="R169" s="584" t="s">
        <v>699</v>
      </c>
      <c r="S169" s="584">
        <v>12224</v>
      </c>
      <c r="T169" s="584">
        <v>12224</v>
      </c>
      <c r="U169" s="584">
        <v>12224</v>
      </c>
      <c r="V169" s="584" t="s">
        <v>699</v>
      </c>
      <c r="W169" s="585" t="s">
        <v>82</v>
      </c>
    </row>
    <row r="170" spans="1:23" s="584" customFormat="1" ht="9.75" customHeight="1" x14ac:dyDescent="0.15">
      <c r="A170" s="237" t="s">
        <v>521</v>
      </c>
      <c r="B170" s="584">
        <v>160875</v>
      </c>
      <c r="C170" s="584">
        <v>160875</v>
      </c>
      <c r="D170" s="584">
        <v>103637</v>
      </c>
      <c r="E170" s="584">
        <v>103637</v>
      </c>
      <c r="F170" s="584">
        <v>40142</v>
      </c>
      <c r="G170" s="584">
        <v>40142</v>
      </c>
      <c r="H170" s="584" t="s">
        <v>699</v>
      </c>
      <c r="I170" s="584" t="s">
        <v>699</v>
      </c>
      <c r="J170" s="584" t="s">
        <v>699</v>
      </c>
      <c r="K170" s="584" t="s">
        <v>699</v>
      </c>
      <c r="L170" s="584">
        <v>5552</v>
      </c>
      <c r="M170" s="584">
        <v>5552</v>
      </c>
      <c r="N170" s="584">
        <v>5552</v>
      </c>
      <c r="O170" s="584" t="s">
        <v>699</v>
      </c>
      <c r="P170" s="584" t="s">
        <v>699</v>
      </c>
      <c r="Q170" s="584" t="s">
        <v>699</v>
      </c>
      <c r="R170" s="584" t="s">
        <v>699</v>
      </c>
      <c r="S170" s="584">
        <v>23966</v>
      </c>
      <c r="T170" s="584">
        <v>23966</v>
      </c>
      <c r="U170" s="584">
        <v>23966</v>
      </c>
      <c r="V170" s="584" t="s">
        <v>699</v>
      </c>
      <c r="W170" s="585" t="s">
        <v>83</v>
      </c>
    </row>
    <row r="171" spans="1:23" s="584" customFormat="1" ht="9.75" customHeight="1" x14ac:dyDescent="0.15">
      <c r="A171" s="237" t="s">
        <v>522</v>
      </c>
      <c r="B171" s="584">
        <v>94743</v>
      </c>
      <c r="C171" s="584">
        <v>94743</v>
      </c>
      <c r="D171" s="584">
        <v>102298</v>
      </c>
      <c r="E171" s="584">
        <v>102298</v>
      </c>
      <c r="F171" s="584" t="s">
        <v>699</v>
      </c>
      <c r="G171" s="584" t="s">
        <v>699</v>
      </c>
      <c r="H171" s="584" t="s">
        <v>699</v>
      </c>
      <c r="I171" s="584" t="s">
        <v>699</v>
      </c>
      <c r="J171" s="584" t="s">
        <v>699</v>
      </c>
      <c r="K171" s="584" t="s">
        <v>699</v>
      </c>
      <c r="L171" s="584" t="s">
        <v>699</v>
      </c>
      <c r="M171" s="584" t="s">
        <v>699</v>
      </c>
      <c r="N171" s="584" t="s">
        <v>699</v>
      </c>
      <c r="O171" s="584" t="s">
        <v>699</v>
      </c>
      <c r="P171" s="584" t="s">
        <v>699</v>
      </c>
      <c r="Q171" s="584" t="s">
        <v>699</v>
      </c>
      <c r="R171" s="584" t="s">
        <v>699</v>
      </c>
      <c r="S171" s="584">
        <v>53482</v>
      </c>
      <c r="T171" s="584">
        <v>53482</v>
      </c>
      <c r="U171" s="584">
        <v>43743</v>
      </c>
      <c r="V171" s="584">
        <v>9739</v>
      </c>
      <c r="W171" s="585" t="s">
        <v>84</v>
      </c>
    </row>
    <row r="172" spans="1:23" s="584" customFormat="1" ht="9.75" customHeight="1" x14ac:dyDescent="0.15">
      <c r="A172" s="237" t="s">
        <v>523</v>
      </c>
      <c r="B172" s="584">
        <v>34357</v>
      </c>
      <c r="C172" s="584">
        <v>34357</v>
      </c>
      <c r="D172" s="584">
        <v>113831</v>
      </c>
      <c r="E172" s="584">
        <v>113831</v>
      </c>
      <c r="F172" s="584" t="s">
        <v>699</v>
      </c>
      <c r="G172" s="584" t="s">
        <v>699</v>
      </c>
      <c r="H172" s="584" t="s">
        <v>699</v>
      </c>
      <c r="I172" s="584" t="s">
        <v>699</v>
      </c>
      <c r="J172" s="584" t="s">
        <v>699</v>
      </c>
      <c r="K172" s="584" t="s">
        <v>699</v>
      </c>
      <c r="L172" s="584" t="s">
        <v>699</v>
      </c>
      <c r="M172" s="584" t="s">
        <v>699</v>
      </c>
      <c r="N172" s="584" t="s">
        <v>699</v>
      </c>
      <c r="O172" s="584" t="s">
        <v>699</v>
      </c>
      <c r="P172" s="584" t="s">
        <v>699</v>
      </c>
      <c r="Q172" s="584" t="s">
        <v>699</v>
      </c>
      <c r="R172" s="584" t="s">
        <v>699</v>
      </c>
      <c r="S172" s="584">
        <v>11853</v>
      </c>
      <c r="T172" s="584">
        <v>11853</v>
      </c>
      <c r="U172" s="584">
        <v>11853</v>
      </c>
      <c r="V172" s="584" t="s">
        <v>699</v>
      </c>
      <c r="W172" s="585" t="s">
        <v>85</v>
      </c>
    </row>
    <row r="173" spans="1:23" s="584" customFormat="1" ht="9.75" customHeight="1" x14ac:dyDescent="0.15">
      <c r="A173" s="237" t="s">
        <v>524</v>
      </c>
      <c r="B173" s="584">
        <v>39257</v>
      </c>
      <c r="C173" s="584">
        <v>39257</v>
      </c>
      <c r="D173" s="584">
        <v>153412</v>
      </c>
      <c r="E173" s="584">
        <v>153412</v>
      </c>
      <c r="F173" s="584" t="s">
        <v>699</v>
      </c>
      <c r="G173" s="584" t="s">
        <v>699</v>
      </c>
      <c r="H173" s="584" t="s">
        <v>699</v>
      </c>
      <c r="I173" s="584" t="s">
        <v>699</v>
      </c>
      <c r="J173" s="584" t="s">
        <v>699</v>
      </c>
      <c r="K173" s="584" t="s">
        <v>699</v>
      </c>
      <c r="L173" s="584">
        <v>5560</v>
      </c>
      <c r="M173" s="584">
        <v>5560</v>
      </c>
      <c r="N173" s="584">
        <v>5560</v>
      </c>
      <c r="O173" s="584" t="s">
        <v>699</v>
      </c>
      <c r="P173" s="584" t="s">
        <v>699</v>
      </c>
      <c r="Q173" s="584" t="s">
        <v>699</v>
      </c>
      <c r="R173" s="584" t="s">
        <v>699</v>
      </c>
      <c r="S173" s="584">
        <v>37189</v>
      </c>
      <c r="T173" s="584">
        <v>37189</v>
      </c>
      <c r="U173" s="584">
        <v>37189</v>
      </c>
      <c r="V173" s="584" t="s">
        <v>699</v>
      </c>
      <c r="W173" s="585" t="s">
        <v>69</v>
      </c>
    </row>
    <row r="174" spans="1:23" s="584" customFormat="1" ht="9.75" customHeight="1" x14ac:dyDescent="0.15">
      <c r="A174" s="237" t="s">
        <v>525</v>
      </c>
      <c r="B174" s="584">
        <v>56880</v>
      </c>
      <c r="C174" s="584">
        <v>56880</v>
      </c>
      <c r="D174" s="584">
        <v>140642</v>
      </c>
      <c r="E174" s="584">
        <v>140642</v>
      </c>
      <c r="F174" s="584" t="s">
        <v>699</v>
      </c>
      <c r="G174" s="584" t="s">
        <v>699</v>
      </c>
      <c r="H174" s="584" t="s">
        <v>699</v>
      </c>
      <c r="I174" s="584" t="s">
        <v>699</v>
      </c>
      <c r="J174" s="584" t="s">
        <v>699</v>
      </c>
      <c r="K174" s="584" t="s">
        <v>699</v>
      </c>
      <c r="L174" s="584">
        <v>37795</v>
      </c>
      <c r="M174" s="584">
        <v>37795</v>
      </c>
      <c r="N174" s="584">
        <v>5572</v>
      </c>
      <c r="O174" s="584">
        <v>32223</v>
      </c>
      <c r="P174" s="584" t="s">
        <v>699</v>
      </c>
      <c r="Q174" s="584" t="s">
        <v>699</v>
      </c>
      <c r="R174" s="584" t="s">
        <v>699</v>
      </c>
      <c r="S174" s="584">
        <v>146010</v>
      </c>
      <c r="T174" s="584">
        <v>146010</v>
      </c>
      <c r="U174" s="584">
        <v>102418</v>
      </c>
      <c r="V174" s="584">
        <v>43592</v>
      </c>
      <c r="W174" s="585" t="s">
        <v>70</v>
      </c>
    </row>
    <row r="175" spans="1:23" s="584" customFormat="1" ht="9.75" customHeight="1" x14ac:dyDescent="0.15">
      <c r="A175" s="237" t="s">
        <v>526</v>
      </c>
      <c r="B175" s="584">
        <v>155794</v>
      </c>
      <c r="C175" s="584">
        <v>155794</v>
      </c>
      <c r="D175" s="584">
        <v>112138</v>
      </c>
      <c r="E175" s="584">
        <v>112138</v>
      </c>
      <c r="F175" s="584" t="s">
        <v>699</v>
      </c>
      <c r="G175" s="584" t="s">
        <v>699</v>
      </c>
      <c r="H175" s="584" t="s">
        <v>699</v>
      </c>
      <c r="I175" s="584" t="s">
        <v>699</v>
      </c>
      <c r="J175" s="584" t="s">
        <v>699</v>
      </c>
      <c r="K175" s="584" t="s">
        <v>699</v>
      </c>
      <c r="L175" s="584">
        <v>38876</v>
      </c>
      <c r="M175" s="584">
        <v>38876</v>
      </c>
      <c r="N175" s="584">
        <v>5590</v>
      </c>
      <c r="O175" s="584">
        <v>33286</v>
      </c>
      <c r="P175" s="584" t="s">
        <v>699</v>
      </c>
      <c r="Q175" s="584" t="s">
        <v>699</v>
      </c>
      <c r="R175" s="584" t="s">
        <v>699</v>
      </c>
      <c r="S175" s="584">
        <v>398142</v>
      </c>
      <c r="T175" s="584">
        <v>398142</v>
      </c>
      <c r="U175" s="584">
        <v>169983</v>
      </c>
      <c r="V175" s="584">
        <v>228159</v>
      </c>
      <c r="W175" s="585" t="s">
        <v>71</v>
      </c>
    </row>
    <row r="176" spans="1:23" s="584" customFormat="1" ht="9.75" customHeight="1" x14ac:dyDescent="0.15">
      <c r="A176" s="237" t="s">
        <v>867</v>
      </c>
      <c r="B176" s="584">
        <v>53380</v>
      </c>
      <c r="C176" s="584">
        <v>53380</v>
      </c>
      <c r="D176" s="584">
        <v>104176</v>
      </c>
      <c r="E176" s="584">
        <v>104176</v>
      </c>
      <c r="F176" s="584">
        <v>80484</v>
      </c>
      <c r="G176" s="584">
        <v>80484</v>
      </c>
      <c r="H176" s="584" t="s">
        <v>699</v>
      </c>
      <c r="I176" s="584" t="s">
        <v>699</v>
      </c>
      <c r="J176" s="584" t="s">
        <v>699</v>
      </c>
      <c r="K176" s="584" t="s">
        <v>699</v>
      </c>
      <c r="L176" s="584" t="s">
        <v>699</v>
      </c>
      <c r="M176" s="584" t="s">
        <v>699</v>
      </c>
      <c r="N176" s="584" t="s">
        <v>699</v>
      </c>
      <c r="O176" s="584" t="s">
        <v>699</v>
      </c>
      <c r="P176" s="584" t="s">
        <v>699</v>
      </c>
      <c r="Q176" s="584" t="s">
        <v>699</v>
      </c>
      <c r="R176" s="584" t="s">
        <v>699</v>
      </c>
      <c r="S176" s="584">
        <v>448482</v>
      </c>
      <c r="T176" s="584">
        <v>448482</v>
      </c>
      <c r="U176" s="584">
        <v>232459</v>
      </c>
      <c r="V176" s="584">
        <v>216023</v>
      </c>
      <c r="W176" s="585" t="s">
        <v>868</v>
      </c>
    </row>
    <row r="177" spans="1:23" s="584" customFormat="1" ht="9.75" customHeight="1" x14ac:dyDescent="0.15">
      <c r="A177" s="237" t="s">
        <v>527</v>
      </c>
      <c r="B177" s="584" t="s">
        <v>699</v>
      </c>
      <c r="C177" s="584" t="s">
        <v>699</v>
      </c>
      <c r="D177" s="584">
        <v>103209</v>
      </c>
      <c r="E177" s="584">
        <v>103209</v>
      </c>
      <c r="F177" s="584" t="s">
        <v>699</v>
      </c>
      <c r="G177" s="584" t="s">
        <v>699</v>
      </c>
      <c r="H177" s="584" t="s">
        <v>699</v>
      </c>
      <c r="I177" s="584" t="s">
        <v>699</v>
      </c>
      <c r="J177" s="584" t="s">
        <v>699</v>
      </c>
      <c r="K177" s="584" t="s">
        <v>699</v>
      </c>
      <c r="L177" s="584">
        <v>67333</v>
      </c>
      <c r="M177" s="584">
        <v>67333</v>
      </c>
      <c r="N177" s="584" t="s">
        <v>699</v>
      </c>
      <c r="O177" s="584">
        <v>67333</v>
      </c>
      <c r="P177" s="584" t="s">
        <v>699</v>
      </c>
      <c r="Q177" s="584" t="s">
        <v>699</v>
      </c>
      <c r="R177" s="584" t="s">
        <v>699</v>
      </c>
      <c r="S177" s="584">
        <v>272095</v>
      </c>
      <c r="T177" s="584">
        <v>272095</v>
      </c>
      <c r="U177" s="584">
        <v>172775</v>
      </c>
      <c r="V177" s="584">
        <v>99320</v>
      </c>
      <c r="W177" s="585" t="s">
        <v>66</v>
      </c>
    </row>
    <row r="178" spans="1:23" s="584" customFormat="1" ht="9.75" customHeight="1" x14ac:dyDescent="0.15">
      <c r="A178" s="242" t="s">
        <v>528</v>
      </c>
      <c r="B178" s="587">
        <v>51803</v>
      </c>
      <c r="C178" s="588">
        <v>51803</v>
      </c>
      <c r="D178" s="588">
        <v>121328</v>
      </c>
      <c r="E178" s="588">
        <v>121328</v>
      </c>
      <c r="F178" s="588">
        <v>32780</v>
      </c>
      <c r="G178" s="588">
        <v>32780</v>
      </c>
      <c r="H178" s="588" t="s">
        <v>699</v>
      </c>
      <c r="I178" s="588" t="s">
        <v>699</v>
      </c>
      <c r="J178" s="588" t="s">
        <v>699</v>
      </c>
      <c r="K178" s="588" t="s">
        <v>699</v>
      </c>
      <c r="L178" s="588">
        <v>5580</v>
      </c>
      <c r="M178" s="588">
        <v>5580</v>
      </c>
      <c r="N178" s="588">
        <v>5580</v>
      </c>
      <c r="O178" s="588" t="s">
        <v>699</v>
      </c>
      <c r="P178" s="588" t="s">
        <v>699</v>
      </c>
      <c r="Q178" s="588" t="s">
        <v>699</v>
      </c>
      <c r="R178" s="588" t="s">
        <v>699</v>
      </c>
      <c r="S178" s="588">
        <v>104986</v>
      </c>
      <c r="T178" s="588">
        <v>104986</v>
      </c>
      <c r="U178" s="588">
        <v>56213</v>
      </c>
      <c r="V178" s="588">
        <v>48773</v>
      </c>
      <c r="W178" s="589" t="s">
        <v>67</v>
      </c>
    </row>
    <row r="179" spans="1:23" ht="12" customHeight="1" x14ac:dyDescent="0.15"/>
    <row r="180" spans="1:23" ht="12" customHeight="1" x14ac:dyDescent="0.15"/>
    <row r="181" spans="1:23" ht="12" customHeight="1" x14ac:dyDescent="0.15">
      <c r="K181" s="590" t="s">
        <v>86</v>
      </c>
    </row>
    <row r="182" spans="1:23" s="576" customFormat="1" ht="21" customHeight="1" x14ac:dyDescent="0.15">
      <c r="A182" s="921" t="s">
        <v>150</v>
      </c>
      <c r="B182" s="594" t="s">
        <v>917</v>
      </c>
      <c r="C182" s="574" t="s">
        <v>918</v>
      </c>
      <c r="D182" s="575"/>
      <c r="E182" s="575"/>
      <c r="F182" s="575"/>
      <c r="G182" s="575"/>
      <c r="H182" s="575"/>
      <c r="I182" s="575"/>
      <c r="J182" s="575"/>
      <c r="K182" s="575"/>
      <c r="L182" s="573"/>
      <c r="M182" s="574" t="s">
        <v>919</v>
      </c>
      <c r="N182" s="575"/>
      <c r="O182" s="573"/>
      <c r="P182" s="574" t="s">
        <v>776</v>
      </c>
      <c r="Q182" s="575"/>
      <c r="R182" s="575"/>
      <c r="S182" s="575"/>
      <c r="T182" s="575"/>
      <c r="U182" s="575"/>
      <c r="V182" s="575"/>
      <c r="W182" s="924" t="s">
        <v>72</v>
      </c>
    </row>
    <row r="183" spans="1:23" s="576" customFormat="1" ht="21" customHeight="1" x14ac:dyDescent="0.15">
      <c r="A183" s="922"/>
      <c r="B183" s="596" t="s">
        <v>920</v>
      </c>
      <c r="C183" s="927" t="s">
        <v>260</v>
      </c>
      <c r="D183" s="574" t="s">
        <v>238</v>
      </c>
      <c r="E183" s="575"/>
      <c r="F183" s="575"/>
      <c r="G183" s="575"/>
      <c r="H183" s="575"/>
      <c r="I183" s="575"/>
      <c r="J183" s="573"/>
      <c r="K183" s="574" t="s">
        <v>232</v>
      </c>
      <c r="L183" s="573"/>
      <c r="M183" s="927" t="s">
        <v>259</v>
      </c>
      <c r="N183" s="574" t="s">
        <v>238</v>
      </c>
      <c r="O183" s="573"/>
      <c r="P183" s="929" t="s">
        <v>921</v>
      </c>
      <c r="Q183" s="574" t="s">
        <v>238</v>
      </c>
      <c r="R183" s="575"/>
      <c r="S183" s="575"/>
      <c r="T183" s="575"/>
      <c r="U183" s="575"/>
      <c r="V183" s="575"/>
      <c r="W183" s="925"/>
    </row>
    <row r="184" spans="1:23" s="576" customFormat="1" ht="52.5" customHeight="1" x14ac:dyDescent="0.15">
      <c r="A184" s="923"/>
      <c r="B184" s="578" t="s">
        <v>227</v>
      </c>
      <c r="C184" s="928"/>
      <c r="D184" s="577" t="s">
        <v>770</v>
      </c>
      <c r="E184" s="578" t="s">
        <v>229</v>
      </c>
      <c r="F184" s="578" t="s">
        <v>912</v>
      </c>
      <c r="G184" s="578" t="s">
        <v>243</v>
      </c>
      <c r="H184" s="578" t="s">
        <v>228</v>
      </c>
      <c r="I184" s="578" t="s">
        <v>227</v>
      </c>
      <c r="J184" s="578" t="s">
        <v>226</v>
      </c>
      <c r="K184" s="577" t="s">
        <v>94</v>
      </c>
      <c r="L184" s="592" t="s">
        <v>771</v>
      </c>
      <c r="M184" s="928"/>
      <c r="N184" s="577" t="s">
        <v>770</v>
      </c>
      <c r="O184" s="578" t="s">
        <v>229</v>
      </c>
      <c r="P184" s="928"/>
      <c r="Q184" s="577" t="s">
        <v>770</v>
      </c>
      <c r="R184" s="578" t="s">
        <v>229</v>
      </c>
      <c r="S184" s="578" t="s">
        <v>243</v>
      </c>
      <c r="T184" s="578" t="s">
        <v>287</v>
      </c>
      <c r="U184" s="578" t="s">
        <v>228</v>
      </c>
      <c r="V184" s="593" t="s">
        <v>227</v>
      </c>
      <c r="W184" s="926"/>
    </row>
    <row r="185" spans="1:23" s="584" customFormat="1" ht="9.75" customHeight="1" x14ac:dyDescent="0.15">
      <c r="A185" s="233" t="s">
        <v>855</v>
      </c>
      <c r="B185" s="581">
        <v>101988</v>
      </c>
      <c r="C185" s="582">
        <v>1980952</v>
      </c>
      <c r="D185" s="582">
        <v>1980791</v>
      </c>
      <c r="E185" s="582">
        <v>1909355</v>
      </c>
      <c r="F185" s="582">
        <v>40141</v>
      </c>
      <c r="G185" s="582" t="s">
        <v>699</v>
      </c>
      <c r="H185" s="582" t="s">
        <v>699</v>
      </c>
      <c r="I185" s="582">
        <v>31295</v>
      </c>
      <c r="J185" s="582" t="s">
        <v>699</v>
      </c>
      <c r="K185" s="582">
        <v>161</v>
      </c>
      <c r="L185" s="582">
        <v>161</v>
      </c>
      <c r="M185" s="582">
        <v>153230</v>
      </c>
      <c r="N185" s="582">
        <v>153230</v>
      </c>
      <c r="O185" s="582">
        <v>153230</v>
      </c>
      <c r="P185" s="582">
        <v>1028729</v>
      </c>
      <c r="Q185" s="582">
        <v>1028729</v>
      </c>
      <c r="R185" s="582">
        <v>272713</v>
      </c>
      <c r="S185" s="582" t="s">
        <v>699</v>
      </c>
      <c r="T185" s="582" t="s">
        <v>699</v>
      </c>
      <c r="U185" s="582">
        <v>209841</v>
      </c>
      <c r="V185" s="582">
        <v>546175</v>
      </c>
      <c r="W185" s="583" t="s">
        <v>512</v>
      </c>
    </row>
    <row r="186" spans="1:23" s="584" customFormat="1" ht="9.75" customHeight="1" x14ac:dyDescent="0.15">
      <c r="A186" s="237" t="s">
        <v>628</v>
      </c>
      <c r="B186" s="584" t="s">
        <v>699</v>
      </c>
      <c r="C186" s="584">
        <v>636740</v>
      </c>
      <c r="D186" s="584">
        <v>636489</v>
      </c>
      <c r="E186" s="584">
        <v>572747</v>
      </c>
      <c r="F186" s="584" t="s">
        <v>699</v>
      </c>
      <c r="G186" s="584">
        <v>36433</v>
      </c>
      <c r="H186" s="584" t="s">
        <v>699</v>
      </c>
      <c r="I186" s="584">
        <v>27309</v>
      </c>
      <c r="J186" s="584" t="s">
        <v>699</v>
      </c>
      <c r="K186" s="584">
        <v>251</v>
      </c>
      <c r="L186" s="584">
        <v>251</v>
      </c>
      <c r="M186" s="584">
        <v>12370</v>
      </c>
      <c r="N186" s="584">
        <v>12370</v>
      </c>
      <c r="O186" s="584">
        <v>12370</v>
      </c>
      <c r="P186" s="584">
        <v>2078905</v>
      </c>
      <c r="Q186" s="584">
        <v>2078905</v>
      </c>
      <c r="R186" s="584">
        <v>779765</v>
      </c>
      <c r="S186" s="584" t="s">
        <v>699</v>
      </c>
      <c r="T186" s="584" t="s">
        <v>699</v>
      </c>
      <c r="U186" s="584">
        <v>504196</v>
      </c>
      <c r="V186" s="584">
        <v>794944</v>
      </c>
      <c r="W186" s="585" t="s">
        <v>629</v>
      </c>
    </row>
    <row r="187" spans="1:23" s="584" customFormat="1" ht="9.75" customHeight="1" x14ac:dyDescent="0.15">
      <c r="A187" s="237" t="s">
        <v>856</v>
      </c>
      <c r="B187" s="584" t="s">
        <v>699</v>
      </c>
      <c r="C187" s="584">
        <v>1205535</v>
      </c>
      <c r="D187" s="584">
        <v>1203830</v>
      </c>
      <c r="E187" s="584">
        <v>1195927</v>
      </c>
      <c r="F187" s="584" t="s">
        <v>699</v>
      </c>
      <c r="G187" s="584" t="s">
        <v>699</v>
      </c>
      <c r="H187" s="584" t="s">
        <v>699</v>
      </c>
      <c r="I187" s="584">
        <v>7903</v>
      </c>
      <c r="J187" s="584" t="s">
        <v>699</v>
      </c>
      <c r="K187" s="584">
        <v>1705</v>
      </c>
      <c r="L187" s="584">
        <v>1705</v>
      </c>
      <c r="M187" s="584">
        <v>12114</v>
      </c>
      <c r="N187" s="584">
        <v>12114</v>
      </c>
      <c r="O187" s="584">
        <v>12114</v>
      </c>
      <c r="P187" s="584">
        <v>974256</v>
      </c>
      <c r="Q187" s="584">
        <v>974256</v>
      </c>
      <c r="R187" s="584">
        <v>420811</v>
      </c>
      <c r="S187" s="584" t="s">
        <v>699</v>
      </c>
      <c r="T187" s="584" t="s">
        <v>699</v>
      </c>
      <c r="U187" s="584">
        <v>255547</v>
      </c>
      <c r="V187" s="584">
        <v>297898</v>
      </c>
      <c r="W187" s="585" t="s">
        <v>692</v>
      </c>
    </row>
    <row r="188" spans="1:23" s="584" customFormat="1" ht="9.75" customHeight="1" x14ac:dyDescent="0.15">
      <c r="A188" s="237" t="s">
        <v>857</v>
      </c>
      <c r="B188" s="584" t="s">
        <v>699</v>
      </c>
      <c r="C188" s="584">
        <v>1906524</v>
      </c>
      <c r="D188" s="584">
        <v>1906524</v>
      </c>
      <c r="E188" s="584">
        <v>1900482</v>
      </c>
      <c r="F188" s="584" t="s">
        <v>699</v>
      </c>
      <c r="G188" s="584" t="s">
        <v>699</v>
      </c>
      <c r="H188" s="584" t="s">
        <v>699</v>
      </c>
      <c r="I188" s="584">
        <v>6042</v>
      </c>
      <c r="J188" s="584" t="s">
        <v>699</v>
      </c>
      <c r="K188" s="584" t="s">
        <v>699</v>
      </c>
      <c r="L188" s="584" t="s">
        <v>699</v>
      </c>
      <c r="M188" s="584">
        <v>53929</v>
      </c>
      <c r="N188" s="584">
        <v>53929</v>
      </c>
      <c r="O188" s="584">
        <v>53929</v>
      </c>
      <c r="P188" s="584">
        <v>163080</v>
      </c>
      <c r="Q188" s="584">
        <v>163080</v>
      </c>
      <c r="R188" s="584">
        <v>131416</v>
      </c>
      <c r="S188" s="584" t="s">
        <v>699</v>
      </c>
      <c r="T188" s="584" t="s">
        <v>699</v>
      </c>
      <c r="U188" s="584" t="s">
        <v>699</v>
      </c>
      <c r="V188" s="584">
        <v>31664</v>
      </c>
      <c r="W188" s="585" t="s">
        <v>718</v>
      </c>
    </row>
    <row r="189" spans="1:23" s="584" customFormat="1" ht="9.75" customHeight="1" x14ac:dyDescent="0.15">
      <c r="A189" s="237" t="s">
        <v>858</v>
      </c>
      <c r="B189" s="584" t="s">
        <v>699</v>
      </c>
      <c r="C189" s="584">
        <v>1659213</v>
      </c>
      <c r="D189" s="584">
        <v>1659213</v>
      </c>
      <c r="E189" s="584">
        <v>1578996</v>
      </c>
      <c r="F189" s="584">
        <v>75700</v>
      </c>
      <c r="G189" s="584" t="s">
        <v>699</v>
      </c>
      <c r="H189" s="584">
        <v>1454</v>
      </c>
      <c r="I189" s="584">
        <v>3063</v>
      </c>
      <c r="J189" s="584" t="s">
        <v>699</v>
      </c>
      <c r="K189" s="584" t="s">
        <v>699</v>
      </c>
      <c r="L189" s="584" t="s">
        <v>699</v>
      </c>
      <c r="M189" s="584">
        <v>67126</v>
      </c>
      <c r="N189" s="584">
        <v>67126</v>
      </c>
      <c r="O189" s="584">
        <v>67126</v>
      </c>
      <c r="P189" s="584">
        <v>377874</v>
      </c>
      <c r="Q189" s="584">
        <v>377874</v>
      </c>
      <c r="R189" s="584">
        <v>43280</v>
      </c>
      <c r="S189" s="584">
        <v>36043</v>
      </c>
      <c r="T189" s="584">
        <v>27307</v>
      </c>
      <c r="U189" s="584">
        <v>28617</v>
      </c>
      <c r="V189" s="584">
        <v>242627</v>
      </c>
      <c r="W189" s="585" t="s">
        <v>859</v>
      </c>
    </row>
    <row r="190" spans="1:23" s="584" customFormat="1" ht="6.75" customHeight="1" x14ac:dyDescent="0.15">
      <c r="A190" s="586"/>
      <c r="W190" s="585"/>
    </row>
    <row r="191" spans="1:23" s="584" customFormat="1" ht="9.75" customHeight="1" x14ac:dyDescent="0.15">
      <c r="A191" s="237" t="s">
        <v>860</v>
      </c>
      <c r="B191" s="584" t="s">
        <v>699</v>
      </c>
      <c r="C191" s="584">
        <v>2099666</v>
      </c>
      <c r="D191" s="584">
        <v>2099666</v>
      </c>
      <c r="E191" s="584">
        <v>2083517</v>
      </c>
      <c r="F191" s="584">
        <v>9328</v>
      </c>
      <c r="G191" s="584" t="s">
        <v>699</v>
      </c>
      <c r="H191" s="584">
        <v>779</v>
      </c>
      <c r="I191" s="584">
        <v>6042</v>
      </c>
      <c r="J191" s="584" t="s">
        <v>699</v>
      </c>
      <c r="K191" s="584" t="s">
        <v>699</v>
      </c>
      <c r="L191" s="584" t="s">
        <v>699</v>
      </c>
      <c r="M191" s="584">
        <v>70986</v>
      </c>
      <c r="N191" s="584">
        <v>70986</v>
      </c>
      <c r="O191" s="584">
        <v>70986</v>
      </c>
      <c r="P191" s="584">
        <v>62556</v>
      </c>
      <c r="Q191" s="584">
        <v>62556</v>
      </c>
      <c r="R191" s="584">
        <v>35249</v>
      </c>
      <c r="S191" s="584" t="s">
        <v>699</v>
      </c>
      <c r="T191" s="584">
        <v>27307</v>
      </c>
      <c r="U191" s="584" t="s">
        <v>699</v>
      </c>
      <c r="V191" s="584" t="s">
        <v>699</v>
      </c>
      <c r="W191" s="585" t="s">
        <v>719</v>
      </c>
    </row>
    <row r="192" spans="1:23" s="584" customFormat="1" ht="9.75" customHeight="1" x14ac:dyDescent="0.15">
      <c r="A192" s="237" t="s">
        <v>861</v>
      </c>
      <c r="B192" s="584" t="s">
        <v>699</v>
      </c>
      <c r="C192" s="584">
        <v>1542415</v>
      </c>
      <c r="D192" s="584">
        <v>1542415</v>
      </c>
      <c r="E192" s="584">
        <v>1429071</v>
      </c>
      <c r="F192" s="584">
        <v>66372</v>
      </c>
      <c r="G192" s="584" t="s">
        <v>699</v>
      </c>
      <c r="H192" s="584">
        <v>675</v>
      </c>
      <c r="I192" s="584">
        <v>3063</v>
      </c>
      <c r="J192" s="584">
        <v>43234</v>
      </c>
      <c r="K192" s="584" t="s">
        <v>699</v>
      </c>
      <c r="L192" s="584" t="s">
        <v>699</v>
      </c>
      <c r="M192" s="584">
        <v>68179</v>
      </c>
      <c r="N192" s="584">
        <v>68179</v>
      </c>
      <c r="O192" s="584">
        <v>68179</v>
      </c>
      <c r="P192" s="584">
        <v>468236</v>
      </c>
      <c r="Q192" s="584">
        <v>468236</v>
      </c>
      <c r="R192" s="584">
        <v>84409</v>
      </c>
      <c r="S192" s="584">
        <v>36043</v>
      </c>
      <c r="T192" s="584" t="s">
        <v>699</v>
      </c>
      <c r="U192" s="584">
        <v>60508</v>
      </c>
      <c r="V192" s="584">
        <v>287276</v>
      </c>
      <c r="W192" s="585" t="s">
        <v>862</v>
      </c>
    </row>
    <row r="193" spans="1:23" s="584" customFormat="1" ht="6.75" customHeight="1" x14ac:dyDescent="0.15">
      <c r="A193" s="586"/>
      <c r="W193" s="585"/>
    </row>
    <row r="194" spans="1:23" s="584" customFormat="1" ht="9.75" customHeight="1" x14ac:dyDescent="0.15">
      <c r="A194" s="237" t="s">
        <v>863</v>
      </c>
      <c r="B194" s="584" t="s">
        <v>699</v>
      </c>
      <c r="C194" s="584">
        <v>306598</v>
      </c>
      <c r="D194" s="584">
        <v>306598</v>
      </c>
      <c r="E194" s="584">
        <v>296491</v>
      </c>
      <c r="F194" s="584">
        <v>9328</v>
      </c>
      <c r="G194" s="584" t="s">
        <v>699</v>
      </c>
      <c r="H194" s="584">
        <v>779</v>
      </c>
      <c r="I194" s="584" t="s">
        <v>699</v>
      </c>
      <c r="J194" s="584" t="s">
        <v>699</v>
      </c>
      <c r="K194" s="584" t="s">
        <v>699</v>
      </c>
      <c r="L194" s="584" t="s">
        <v>699</v>
      </c>
      <c r="M194" s="584">
        <v>17057</v>
      </c>
      <c r="N194" s="584">
        <v>17057</v>
      </c>
      <c r="O194" s="584">
        <v>17057</v>
      </c>
      <c r="P194" s="584">
        <v>34108</v>
      </c>
      <c r="Q194" s="584">
        <v>34108</v>
      </c>
      <c r="R194" s="584">
        <v>6801</v>
      </c>
      <c r="S194" s="584" t="s">
        <v>699</v>
      </c>
      <c r="T194" s="584">
        <v>27307</v>
      </c>
      <c r="U194" s="584" t="s">
        <v>699</v>
      </c>
      <c r="V194" s="584" t="s">
        <v>699</v>
      </c>
      <c r="W194" s="585" t="s">
        <v>720</v>
      </c>
    </row>
    <row r="195" spans="1:23" s="584" customFormat="1" ht="9.75" customHeight="1" x14ac:dyDescent="0.15">
      <c r="A195" s="237" t="s">
        <v>513</v>
      </c>
      <c r="B195" s="584" t="s">
        <v>699</v>
      </c>
      <c r="C195" s="584">
        <v>540489</v>
      </c>
      <c r="D195" s="584">
        <v>540489</v>
      </c>
      <c r="E195" s="584">
        <v>530374</v>
      </c>
      <c r="F195" s="584">
        <v>9440</v>
      </c>
      <c r="G195" s="584" t="s">
        <v>699</v>
      </c>
      <c r="H195" s="584">
        <v>675</v>
      </c>
      <c r="I195" s="584" t="s">
        <v>699</v>
      </c>
      <c r="J195" s="584" t="s">
        <v>699</v>
      </c>
      <c r="K195" s="584" t="s">
        <v>699</v>
      </c>
      <c r="L195" s="584" t="s">
        <v>699</v>
      </c>
      <c r="M195" s="584">
        <v>18135</v>
      </c>
      <c r="N195" s="584">
        <v>18135</v>
      </c>
      <c r="O195" s="584">
        <v>18135</v>
      </c>
      <c r="P195" s="584">
        <v>108092</v>
      </c>
      <c r="Q195" s="584">
        <v>108092</v>
      </c>
      <c r="R195" s="584">
        <v>4358</v>
      </c>
      <c r="S195" s="584" t="s">
        <v>699</v>
      </c>
      <c r="T195" s="584" t="s">
        <v>699</v>
      </c>
      <c r="U195" s="584" t="s">
        <v>699</v>
      </c>
      <c r="V195" s="584">
        <v>103734</v>
      </c>
      <c r="W195" s="585" t="s">
        <v>78</v>
      </c>
    </row>
    <row r="196" spans="1:23" s="584" customFormat="1" ht="9.75" customHeight="1" x14ac:dyDescent="0.15">
      <c r="A196" s="237" t="s">
        <v>514</v>
      </c>
      <c r="B196" s="584" t="s">
        <v>699</v>
      </c>
      <c r="C196" s="584">
        <v>517545</v>
      </c>
      <c r="D196" s="584">
        <v>517545</v>
      </c>
      <c r="E196" s="584">
        <v>508364</v>
      </c>
      <c r="F196" s="584">
        <v>9181</v>
      </c>
      <c r="G196" s="584" t="s">
        <v>699</v>
      </c>
      <c r="H196" s="584" t="s">
        <v>699</v>
      </c>
      <c r="I196" s="584" t="s">
        <v>699</v>
      </c>
      <c r="J196" s="584" t="s">
        <v>699</v>
      </c>
      <c r="K196" s="584" t="s">
        <v>699</v>
      </c>
      <c r="L196" s="584" t="s">
        <v>699</v>
      </c>
      <c r="M196" s="584">
        <v>17568</v>
      </c>
      <c r="N196" s="584">
        <v>17568</v>
      </c>
      <c r="O196" s="584">
        <v>17568</v>
      </c>
      <c r="P196" s="584">
        <v>138969</v>
      </c>
      <c r="Q196" s="584">
        <v>138969</v>
      </c>
      <c r="R196" s="584">
        <v>4063</v>
      </c>
      <c r="S196" s="584">
        <v>36043</v>
      </c>
      <c r="T196" s="584" t="s">
        <v>699</v>
      </c>
      <c r="U196" s="584" t="s">
        <v>699</v>
      </c>
      <c r="V196" s="584">
        <v>98863</v>
      </c>
      <c r="W196" s="585" t="s">
        <v>79</v>
      </c>
    </row>
    <row r="197" spans="1:23" s="584" customFormat="1" ht="9.75" customHeight="1" x14ac:dyDescent="0.15">
      <c r="A197" s="237" t="s">
        <v>515</v>
      </c>
      <c r="B197" s="584" t="s">
        <v>699</v>
      </c>
      <c r="C197" s="584">
        <v>294581</v>
      </c>
      <c r="D197" s="584">
        <v>294581</v>
      </c>
      <c r="E197" s="584">
        <v>243767</v>
      </c>
      <c r="F197" s="584">
        <v>47751</v>
      </c>
      <c r="G197" s="584" t="s">
        <v>699</v>
      </c>
      <c r="H197" s="584" t="s">
        <v>699</v>
      </c>
      <c r="I197" s="584">
        <v>3063</v>
      </c>
      <c r="J197" s="584" t="s">
        <v>699</v>
      </c>
      <c r="K197" s="584" t="s">
        <v>699</v>
      </c>
      <c r="L197" s="584" t="s">
        <v>699</v>
      </c>
      <c r="M197" s="584">
        <v>14366</v>
      </c>
      <c r="N197" s="584">
        <v>14366</v>
      </c>
      <c r="O197" s="584">
        <v>14366</v>
      </c>
      <c r="P197" s="584">
        <v>96705</v>
      </c>
      <c r="Q197" s="584">
        <v>96705</v>
      </c>
      <c r="R197" s="584">
        <v>28058</v>
      </c>
      <c r="S197" s="584" t="s">
        <v>699</v>
      </c>
      <c r="T197" s="584" t="s">
        <v>699</v>
      </c>
      <c r="U197" s="584">
        <v>28617</v>
      </c>
      <c r="V197" s="584">
        <v>40030</v>
      </c>
      <c r="W197" s="585" t="s">
        <v>80</v>
      </c>
    </row>
    <row r="198" spans="1:23" s="584" customFormat="1" ht="9.75" customHeight="1" x14ac:dyDescent="0.15">
      <c r="A198" s="237" t="s">
        <v>864</v>
      </c>
      <c r="B198" s="584" t="s">
        <v>699</v>
      </c>
      <c r="C198" s="584">
        <v>189800</v>
      </c>
      <c r="D198" s="584">
        <v>189800</v>
      </c>
      <c r="E198" s="584">
        <v>146566</v>
      </c>
      <c r="F198" s="584" t="s">
        <v>699</v>
      </c>
      <c r="G198" s="584" t="s">
        <v>699</v>
      </c>
      <c r="H198" s="584" t="s">
        <v>699</v>
      </c>
      <c r="I198" s="584" t="s">
        <v>699</v>
      </c>
      <c r="J198" s="584">
        <v>43234</v>
      </c>
      <c r="K198" s="584" t="s">
        <v>699</v>
      </c>
      <c r="L198" s="584" t="s">
        <v>699</v>
      </c>
      <c r="M198" s="584">
        <v>18110</v>
      </c>
      <c r="N198" s="584">
        <v>18110</v>
      </c>
      <c r="O198" s="584">
        <v>18110</v>
      </c>
      <c r="P198" s="584">
        <v>124470</v>
      </c>
      <c r="Q198" s="584">
        <v>124470</v>
      </c>
      <c r="R198" s="584">
        <v>47930</v>
      </c>
      <c r="S198" s="584" t="s">
        <v>699</v>
      </c>
      <c r="T198" s="584" t="s">
        <v>699</v>
      </c>
      <c r="U198" s="584">
        <v>31891</v>
      </c>
      <c r="V198" s="584">
        <v>44649</v>
      </c>
      <c r="W198" s="585" t="s">
        <v>865</v>
      </c>
    </row>
    <row r="199" spans="1:23" s="584" customFormat="1" ht="6.75" customHeight="1" x14ac:dyDescent="0.15">
      <c r="A199" s="586"/>
      <c r="W199" s="585"/>
    </row>
    <row r="200" spans="1:23" s="584" customFormat="1" ht="9.75" customHeight="1" x14ac:dyDescent="0.15">
      <c r="A200" s="237" t="s">
        <v>866</v>
      </c>
      <c r="B200" s="584" t="s">
        <v>699</v>
      </c>
      <c r="C200" s="584">
        <v>94793</v>
      </c>
      <c r="D200" s="584">
        <v>94793</v>
      </c>
      <c r="E200" s="584">
        <v>94014</v>
      </c>
      <c r="F200" s="584" t="s">
        <v>699</v>
      </c>
      <c r="G200" s="584" t="s">
        <v>699</v>
      </c>
      <c r="H200" s="584">
        <v>779</v>
      </c>
      <c r="I200" s="584" t="s">
        <v>699</v>
      </c>
      <c r="J200" s="584" t="s">
        <v>699</v>
      </c>
      <c r="K200" s="584" t="s">
        <v>699</v>
      </c>
      <c r="L200" s="584" t="s">
        <v>699</v>
      </c>
      <c r="M200" s="584">
        <v>4990</v>
      </c>
      <c r="N200" s="584">
        <v>4990</v>
      </c>
      <c r="O200" s="584">
        <v>4990</v>
      </c>
      <c r="P200" s="584">
        <v>30102</v>
      </c>
      <c r="Q200" s="584">
        <v>30102</v>
      </c>
      <c r="R200" s="584">
        <v>2795</v>
      </c>
      <c r="S200" s="584" t="s">
        <v>699</v>
      </c>
      <c r="T200" s="584">
        <v>27307</v>
      </c>
      <c r="U200" s="584" t="s">
        <v>699</v>
      </c>
      <c r="V200" s="584" t="s">
        <v>699</v>
      </c>
      <c r="W200" s="585" t="s">
        <v>721</v>
      </c>
    </row>
    <row r="201" spans="1:23" s="584" customFormat="1" ht="9.75" customHeight="1" x14ac:dyDescent="0.15">
      <c r="A201" s="237" t="s">
        <v>516</v>
      </c>
      <c r="B201" s="584" t="s">
        <v>699</v>
      </c>
      <c r="C201" s="584">
        <v>86206</v>
      </c>
      <c r="D201" s="584">
        <v>86206</v>
      </c>
      <c r="E201" s="584">
        <v>76878</v>
      </c>
      <c r="F201" s="584">
        <v>9328</v>
      </c>
      <c r="G201" s="584" t="s">
        <v>699</v>
      </c>
      <c r="H201" s="584" t="s">
        <v>699</v>
      </c>
      <c r="I201" s="584" t="s">
        <v>699</v>
      </c>
      <c r="J201" s="584" t="s">
        <v>699</v>
      </c>
      <c r="K201" s="584" t="s">
        <v>699</v>
      </c>
      <c r="L201" s="584" t="s">
        <v>699</v>
      </c>
      <c r="M201" s="584">
        <v>5958</v>
      </c>
      <c r="N201" s="584">
        <v>5958</v>
      </c>
      <c r="O201" s="584">
        <v>5958</v>
      </c>
      <c r="P201" s="584" t="s">
        <v>699</v>
      </c>
      <c r="Q201" s="584" t="s">
        <v>699</v>
      </c>
      <c r="R201" s="584" t="s">
        <v>699</v>
      </c>
      <c r="S201" s="584" t="s">
        <v>699</v>
      </c>
      <c r="T201" s="584" t="s">
        <v>699</v>
      </c>
      <c r="U201" s="584" t="s">
        <v>699</v>
      </c>
      <c r="V201" s="584" t="s">
        <v>699</v>
      </c>
      <c r="W201" s="585" t="s">
        <v>66</v>
      </c>
    </row>
    <row r="202" spans="1:23" s="584" customFormat="1" ht="9.75" customHeight="1" x14ac:dyDescent="0.15">
      <c r="A202" s="237" t="s">
        <v>517</v>
      </c>
      <c r="B202" s="584" t="s">
        <v>699</v>
      </c>
      <c r="C202" s="584">
        <v>125599</v>
      </c>
      <c r="D202" s="584">
        <v>125599</v>
      </c>
      <c r="E202" s="584">
        <v>125599</v>
      </c>
      <c r="F202" s="584" t="s">
        <v>699</v>
      </c>
      <c r="G202" s="584" t="s">
        <v>699</v>
      </c>
      <c r="H202" s="584" t="s">
        <v>699</v>
      </c>
      <c r="I202" s="584" t="s">
        <v>699</v>
      </c>
      <c r="J202" s="584" t="s">
        <v>699</v>
      </c>
      <c r="K202" s="584" t="s">
        <v>699</v>
      </c>
      <c r="L202" s="584" t="s">
        <v>699</v>
      </c>
      <c r="M202" s="584">
        <v>6109</v>
      </c>
      <c r="N202" s="584">
        <v>6109</v>
      </c>
      <c r="O202" s="584">
        <v>6109</v>
      </c>
      <c r="P202" s="584">
        <v>4006</v>
      </c>
      <c r="Q202" s="584">
        <v>4006</v>
      </c>
      <c r="R202" s="584">
        <v>4006</v>
      </c>
      <c r="S202" s="584" t="s">
        <v>699</v>
      </c>
      <c r="T202" s="584" t="s">
        <v>699</v>
      </c>
      <c r="U202" s="584" t="s">
        <v>699</v>
      </c>
      <c r="V202" s="584" t="s">
        <v>699</v>
      </c>
      <c r="W202" s="585" t="s">
        <v>67</v>
      </c>
    </row>
    <row r="203" spans="1:23" s="584" customFormat="1" ht="9.75" customHeight="1" x14ac:dyDescent="0.15">
      <c r="A203" s="237" t="s">
        <v>518</v>
      </c>
      <c r="B203" s="584" t="s">
        <v>699</v>
      </c>
      <c r="C203" s="584">
        <v>152077</v>
      </c>
      <c r="D203" s="584">
        <v>152077</v>
      </c>
      <c r="E203" s="584">
        <v>152077</v>
      </c>
      <c r="F203" s="584" t="s">
        <v>699</v>
      </c>
      <c r="G203" s="584" t="s">
        <v>699</v>
      </c>
      <c r="H203" s="584" t="s">
        <v>699</v>
      </c>
      <c r="I203" s="584" t="s">
        <v>699</v>
      </c>
      <c r="J203" s="584" t="s">
        <v>699</v>
      </c>
      <c r="K203" s="584" t="s">
        <v>699</v>
      </c>
      <c r="L203" s="584" t="s">
        <v>699</v>
      </c>
      <c r="M203" s="584" t="s">
        <v>699</v>
      </c>
      <c r="N203" s="584" t="s">
        <v>699</v>
      </c>
      <c r="O203" s="584" t="s">
        <v>699</v>
      </c>
      <c r="P203" s="584">
        <v>103734</v>
      </c>
      <c r="Q203" s="584">
        <v>103734</v>
      </c>
      <c r="R203" s="584" t="s">
        <v>699</v>
      </c>
      <c r="S203" s="584" t="s">
        <v>699</v>
      </c>
      <c r="T203" s="584" t="s">
        <v>699</v>
      </c>
      <c r="U203" s="584" t="s">
        <v>699</v>
      </c>
      <c r="V203" s="584">
        <v>103734</v>
      </c>
      <c r="W203" s="585" t="s">
        <v>68</v>
      </c>
    </row>
    <row r="204" spans="1:23" s="584" customFormat="1" ht="9.75" customHeight="1" x14ac:dyDescent="0.15">
      <c r="A204" s="237" t="s">
        <v>519</v>
      </c>
      <c r="B204" s="584" t="s">
        <v>699</v>
      </c>
      <c r="C204" s="584">
        <v>185128</v>
      </c>
      <c r="D204" s="584">
        <v>185128</v>
      </c>
      <c r="E204" s="584">
        <v>175013</v>
      </c>
      <c r="F204" s="584">
        <v>9440</v>
      </c>
      <c r="G204" s="584" t="s">
        <v>699</v>
      </c>
      <c r="H204" s="584">
        <v>675</v>
      </c>
      <c r="I204" s="584" t="s">
        <v>699</v>
      </c>
      <c r="J204" s="584" t="s">
        <v>699</v>
      </c>
      <c r="K204" s="584" t="s">
        <v>699</v>
      </c>
      <c r="L204" s="584" t="s">
        <v>699</v>
      </c>
      <c r="M204" s="584">
        <v>5957</v>
      </c>
      <c r="N204" s="584">
        <v>5957</v>
      </c>
      <c r="O204" s="584">
        <v>5957</v>
      </c>
      <c r="P204" s="584" t="s">
        <v>699</v>
      </c>
      <c r="Q204" s="584" t="s">
        <v>699</v>
      </c>
      <c r="R204" s="584" t="s">
        <v>699</v>
      </c>
      <c r="S204" s="584" t="s">
        <v>699</v>
      </c>
      <c r="T204" s="584" t="s">
        <v>699</v>
      </c>
      <c r="U204" s="584" t="s">
        <v>699</v>
      </c>
      <c r="V204" s="584" t="s">
        <v>699</v>
      </c>
      <c r="W204" s="585" t="s">
        <v>81</v>
      </c>
    </row>
    <row r="205" spans="1:23" s="584" customFormat="1" ht="9.75" customHeight="1" x14ac:dyDescent="0.15">
      <c r="A205" s="237" t="s">
        <v>520</v>
      </c>
      <c r="B205" s="584" t="s">
        <v>699</v>
      </c>
      <c r="C205" s="584">
        <v>203284</v>
      </c>
      <c r="D205" s="584">
        <v>203284</v>
      </c>
      <c r="E205" s="584">
        <v>203284</v>
      </c>
      <c r="F205" s="584" t="s">
        <v>699</v>
      </c>
      <c r="G205" s="584" t="s">
        <v>699</v>
      </c>
      <c r="H205" s="584" t="s">
        <v>699</v>
      </c>
      <c r="I205" s="584" t="s">
        <v>699</v>
      </c>
      <c r="J205" s="584" t="s">
        <v>699</v>
      </c>
      <c r="K205" s="584" t="s">
        <v>699</v>
      </c>
      <c r="L205" s="584" t="s">
        <v>699</v>
      </c>
      <c r="M205" s="584">
        <v>12178</v>
      </c>
      <c r="N205" s="584">
        <v>12178</v>
      </c>
      <c r="O205" s="584">
        <v>12178</v>
      </c>
      <c r="P205" s="584">
        <v>4358</v>
      </c>
      <c r="Q205" s="584">
        <v>4358</v>
      </c>
      <c r="R205" s="584">
        <v>4358</v>
      </c>
      <c r="S205" s="584" t="s">
        <v>699</v>
      </c>
      <c r="T205" s="584" t="s">
        <v>699</v>
      </c>
      <c r="U205" s="584" t="s">
        <v>699</v>
      </c>
      <c r="V205" s="584" t="s">
        <v>699</v>
      </c>
      <c r="W205" s="585" t="s">
        <v>82</v>
      </c>
    </row>
    <row r="206" spans="1:23" s="584" customFormat="1" ht="9.75" customHeight="1" x14ac:dyDescent="0.15">
      <c r="A206" s="237" t="s">
        <v>521</v>
      </c>
      <c r="B206" s="584" t="s">
        <v>699</v>
      </c>
      <c r="C206" s="584">
        <v>177285</v>
      </c>
      <c r="D206" s="584">
        <v>177285</v>
      </c>
      <c r="E206" s="584">
        <v>177285</v>
      </c>
      <c r="F206" s="584" t="s">
        <v>699</v>
      </c>
      <c r="G206" s="584" t="s">
        <v>699</v>
      </c>
      <c r="H206" s="584" t="s">
        <v>699</v>
      </c>
      <c r="I206" s="584" t="s">
        <v>699</v>
      </c>
      <c r="J206" s="584" t="s">
        <v>699</v>
      </c>
      <c r="K206" s="584" t="s">
        <v>699</v>
      </c>
      <c r="L206" s="584" t="s">
        <v>699</v>
      </c>
      <c r="M206" s="584">
        <v>5973</v>
      </c>
      <c r="N206" s="584">
        <v>5973</v>
      </c>
      <c r="O206" s="584">
        <v>5973</v>
      </c>
      <c r="P206" s="584">
        <v>31432</v>
      </c>
      <c r="Q206" s="584">
        <v>31432</v>
      </c>
      <c r="R206" s="584" t="s">
        <v>699</v>
      </c>
      <c r="S206" s="584" t="s">
        <v>699</v>
      </c>
      <c r="T206" s="584" t="s">
        <v>699</v>
      </c>
      <c r="U206" s="584" t="s">
        <v>699</v>
      </c>
      <c r="V206" s="584">
        <v>31432</v>
      </c>
      <c r="W206" s="585" t="s">
        <v>83</v>
      </c>
    </row>
    <row r="207" spans="1:23" s="584" customFormat="1" ht="9.75" customHeight="1" x14ac:dyDescent="0.15">
      <c r="A207" s="237" t="s">
        <v>522</v>
      </c>
      <c r="B207" s="584" t="s">
        <v>699</v>
      </c>
      <c r="C207" s="584">
        <v>220813</v>
      </c>
      <c r="D207" s="584">
        <v>220813</v>
      </c>
      <c r="E207" s="584">
        <v>211632</v>
      </c>
      <c r="F207" s="584">
        <v>9181</v>
      </c>
      <c r="G207" s="584" t="s">
        <v>699</v>
      </c>
      <c r="H207" s="584" t="s">
        <v>699</v>
      </c>
      <c r="I207" s="584" t="s">
        <v>699</v>
      </c>
      <c r="J207" s="584" t="s">
        <v>699</v>
      </c>
      <c r="K207" s="584" t="s">
        <v>699</v>
      </c>
      <c r="L207" s="584" t="s">
        <v>699</v>
      </c>
      <c r="M207" s="584">
        <v>6197</v>
      </c>
      <c r="N207" s="584">
        <v>6197</v>
      </c>
      <c r="O207" s="584">
        <v>6197</v>
      </c>
      <c r="P207" s="584">
        <v>107537</v>
      </c>
      <c r="Q207" s="584">
        <v>107537</v>
      </c>
      <c r="R207" s="584">
        <v>4063</v>
      </c>
      <c r="S207" s="584">
        <v>36043</v>
      </c>
      <c r="T207" s="584" t="s">
        <v>699</v>
      </c>
      <c r="U207" s="584" t="s">
        <v>699</v>
      </c>
      <c r="V207" s="584">
        <v>67431</v>
      </c>
      <c r="W207" s="585" t="s">
        <v>84</v>
      </c>
    </row>
    <row r="208" spans="1:23" s="584" customFormat="1" ht="9.75" customHeight="1" x14ac:dyDescent="0.15">
      <c r="A208" s="237" t="s">
        <v>523</v>
      </c>
      <c r="B208" s="584" t="s">
        <v>699</v>
      </c>
      <c r="C208" s="584">
        <v>119447</v>
      </c>
      <c r="D208" s="584">
        <v>119447</v>
      </c>
      <c r="E208" s="584">
        <v>119447</v>
      </c>
      <c r="F208" s="584" t="s">
        <v>699</v>
      </c>
      <c r="G208" s="584" t="s">
        <v>699</v>
      </c>
      <c r="H208" s="584" t="s">
        <v>699</v>
      </c>
      <c r="I208" s="584" t="s">
        <v>699</v>
      </c>
      <c r="J208" s="584" t="s">
        <v>699</v>
      </c>
      <c r="K208" s="584" t="s">
        <v>699</v>
      </c>
      <c r="L208" s="584" t="s">
        <v>699</v>
      </c>
      <c r="M208" s="584">
        <v>5398</v>
      </c>
      <c r="N208" s="584">
        <v>5398</v>
      </c>
      <c r="O208" s="584">
        <v>5398</v>
      </c>
      <c r="P208" s="584" t="s">
        <v>699</v>
      </c>
      <c r="Q208" s="584" t="s">
        <v>699</v>
      </c>
      <c r="R208" s="584" t="s">
        <v>699</v>
      </c>
      <c r="S208" s="584" t="s">
        <v>699</v>
      </c>
      <c r="T208" s="584" t="s">
        <v>699</v>
      </c>
      <c r="U208" s="584" t="s">
        <v>699</v>
      </c>
      <c r="V208" s="584" t="s">
        <v>699</v>
      </c>
      <c r="W208" s="585" t="s">
        <v>85</v>
      </c>
    </row>
    <row r="209" spans="1:23" s="584" customFormat="1" ht="9.75" customHeight="1" x14ac:dyDescent="0.15">
      <c r="A209" s="237" t="s">
        <v>524</v>
      </c>
      <c r="B209" s="584" t="s">
        <v>699</v>
      </c>
      <c r="C209" s="584">
        <v>122092</v>
      </c>
      <c r="D209" s="584">
        <v>122092</v>
      </c>
      <c r="E209" s="584">
        <v>122092</v>
      </c>
      <c r="F209" s="584" t="s">
        <v>699</v>
      </c>
      <c r="G209" s="584" t="s">
        <v>699</v>
      </c>
      <c r="H209" s="584" t="s">
        <v>699</v>
      </c>
      <c r="I209" s="584" t="s">
        <v>699</v>
      </c>
      <c r="J209" s="584" t="s">
        <v>699</v>
      </c>
      <c r="K209" s="584" t="s">
        <v>699</v>
      </c>
      <c r="L209" s="584" t="s">
        <v>699</v>
      </c>
      <c r="M209" s="584">
        <v>8415</v>
      </c>
      <c r="N209" s="584">
        <v>8415</v>
      </c>
      <c r="O209" s="584">
        <v>8415</v>
      </c>
      <c r="P209" s="584">
        <v>1985</v>
      </c>
      <c r="Q209" s="584">
        <v>1985</v>
      </c>
      <c r="R209" s="584">
        <v>1985</v>
      </c>
      <c r="S209" s="584" t="s">
        <v>699</v>
      </c>
      <c r="T209" s="584" t="s">
        <v>699</v>
      </c>
      <c r="U209" s="584" t="s">
        <v>699</v>
      </c>
      <c r="V209" s="584" t="s">
        <v>699</v>
      </c>
      <c r="W209" s="585" t="s">
        <v>69</v>
      </c>
    </row>
    <row r="210" spans="1:23" s="584" customFormat="1" ht="9.75" customHeight="1" x14ac:dyDescent="0.15">
      <c r="A210" s="237" t="s">
        <v>525</v>
      </c>
      <c r="B210" s="584" t="s">
        <v>699</v>
      </c>
      <c r="C210" s="584">
        <v>136856</v>
      </c>
      <c r="D210" s="584">
        <v>136856</v>
      </c>
      <c r="E210" s="584">
        <v>89105</v>
      </c>
      <c r="F210" s="584">
        <v>47751</v>
      </c>
      <c r="G210" s="584" t="s">
        <v>699</v>
      </c>
      <c r="H210" s="584" t="s">
        <v>699</v>
      </c>
      <c r="I210" s="584" t="s">
        <v>699</v>
      </c>
      <c r="J210" s="584" t="s">
        <v>699</v>
      </c>
      <c r="K210" s="584" t="s">
        <v>699</v>
      </c>
      <c r="L210" s="584" t="s">
        <v>699</v>
      </c>
      <c r="M210" s="584" t="s">
        <v>699</v>
      </c>
      <c r="N210" s="584" t="s">
        <v>699</v>
      </c>
      <c r="O210" s="584" t="s">
        <v>699</v>
      </c>
      <c r="P210" s="584">
        <v>78683</v>
      </c>
      <c r="Q210" s="584">
        <v>78683</v>
      </c>
      <c r="R210" s="584">
        <v>10036</v>
      </c>
      <c r="S210" s="584" t="s">
        <v>699</v>
      </c>
      <c r="T210" s="584" t="s">
        <v>699</v>
      </c>
      <c r="U210" s="584">
        <v>28617</v>
      </c>
      <c r="V210" s="584">
        <v>40030</v>
      </c>
      <c r="W210" s="585" t="s">
        <v>70</v>
      </c>
    </row>
    <row r="211" spans="1:23" s="584" customFormat="1" ht="9.75" customHeight="1" x14ac:dyDescent="0.15">
      <c r="A211" s="237" t="s">
        <v>526</v>
      </c>
      <c r="B211" s="584" t="s">
        <v>699</v>
      </c>
      <c r="C211" s="584">
        <v>35633</v>
      </c>
      <c r="D211" s="584">
        <v>35633</v>
      </c>
      <c r="E211" s="584">
        <v>32570</v>
      </c>
      <c r="F211" s="584" t="s">
        <v>699</v>
      </c>
      <c r="G211" s="584" t="s">
        <v>699</v>
      </c>
      <c r="H211" s="584" t="s">
        <v>699</v>
      </c>
      <c r="I211" s="584">
        <v>3063</v>
      </c>
      <c r="J211" s="584" t="s">
        <v>699</v>
      </c>
      <c r="K211" s="584" t="s">
        <v>699</v>
      </c>
      <c r="L211" s="584" t="s">
        <v>699</v>
      </c>
      <c r="M211" s="584">
        <v>5951</v>
      </c>
      <c r="N211" s="584">
        <v>5951</v>
      </c>
      <c r="O211" s="584">
        <v>5951</v>
      </c>
      <c r="P211" s="584">
        <v>16037</v>
      </c>
      <c r="Q211" s="584">
        <v>16037</v>
      </c>
      <c r="R211" s="584">
        <v>16037</v>
      </c>
      <c r="S211" s="584" t="s">
        <v>699</v>
      </c>
      <c r="T211" s="584" t="s">
        <v>699</v>
      </c>
      <c r="U211" s="584" t="s">
        <v>699</v>
      </c>
      <c r="V211" s="584" t="s">
        <v>699</v>
      </c>
      <c r="W211" s="585" t="s">
        <v>71</v>
      </c>
    </row>
    <row r="212" spans="1:23" s="584" customFormat="1" ht="9.75" customHeight="1" x14ac:dyDescent="0.15">
      <c r="A212" s="237" t="s">
        <v>867</v>
      </c>
      <c r="B212" s="584" t="s">
        <v>699</v>
      </c>
      <c r="C212" s="584">
        <v>51659</v>
      </c>
      <c r="D212" s="584">
        <v>51659</v>
      </c>
      <c r="E212" s="584">
        <v>51659</v>
      </c>
      <c r="F212" s="584" t="s">
        <v>699</v>
      </c>
      <c r="G212" s="584" t="s">
        <v>699</v>
      </c>
      <c r="H212" s="584" t="s">
        <v>699</v>
      </c>
      <c r="I212" s="584" t="s">
        <v>699</v>
      </c>
      <c r="J212" s="584" t="s">
        <v>699</v>
      </c>
      <c r="K212" s="584" t="s">
        <v>699</v>
      </c>
      <c r="L212" s="584" t="s">
        <v>699</v>
      </c>
      <c r="M212" s="584">
        <v>5961</v>
      </c>
      <c r="N212" s="584">
        <v>5961</v>
      </c>
      <c r="O212" s="584">
        <v>5961</v>
      </c>
      <c r="P212" s="584">
        <v>4513</v>
      </c>
      <c r="Q212" s="584">
        <v>4513</v>
      </c>
      <c r="R212" s="584">
        <v>4513</v>
      </c>
      <c r="S212" s="584" t="s">
        <v>699</v>
      </c>
      <c r="T212" s="584" t="s">
        <v>699</v>
      </c>
      <c r="U212" s="584" t="s">
        <v>699</v>
      </c>
      <c r="V212" s="584" t="s">
        <v>699</v>
      </c>
      <c r="W212" s="585" t="s">
        <v>868</v>
      </c>
    </row>
    <row r="213" spans="1:23" s="584" customFormat="1" ht="9.75" customHeight="1" x14ac:dyDescent="0.15">
      <c r="A213" s="237" t="s">
        <v>527</v>
      </c>
      <c r="B213" s="584" t="s">
        <v>699</v>
      </c>
      <c r="C213" s="584">
        <v>57511</v>
      </c>
      <c r="D213" s="584">
        <v>57511</v>
      </c>
      <c r="E213" s="584">
        <v>57511</v>
      </c>
      <c r="F213" s="584" t="s">
        <v>699</v>
      </c>
      <c r="G213" s="584" t="s">
        <v>699</v>
      </c>
      <c r="H213" s="584" t="s">
        <v>699</v>
      </c>
      <c r="I213" s="584" t="s">
        <v>699</v>
      </c>
      <c r="J213" s="584" t="s">
        <v>699</v>
      </c>
      <c r="K213" s="584" t="s">
        <v>699</v>
      </c>
      <c r="L213" s="584" t="s">
        <v>699</v>
      </c>
      <c r="M213" s="584">
        <v>12149</v>
      </c>
      <c r="N213" s="584">
        <v>12149</v>
      </c>
      <c r="O213" s="584">
        <v>12149</v>
      </c>
      <c r="P213" s="584">
        <v>49162</v>
      </c>
      <c r="Q213" s="584">
        <v>49162</v>
      </c>
      <c r="R213" s="584">
        <v>4513</v>
      </c>
      <c r="S213" s="584" t="s">
        <v>699</v>
      </c>
      <c r="T213" s="584" t="s">
        <v>699</v>
      </c>
      <c r="U213" s="584" t="s">
        <v>699</v>
      </c>
      <c r="V213" s="584">
        <v>44649</v>
      </c>
      <c r="W213" s="585" t="s">
        <v>66</v>
      </c>
    </row>
    <row r="214" spans="1:23" s="584" customFormat="1" ht="9.75" customHeight="1" x14ac:dyDescent="0.15">
      <c r="A214" s="242" t="s">
        <v>528</v>
      </c>
      <c r="B214" s="587" t="s">
        <v>699</v>
      </c>
      <c r="C214" s="588">
        <v>80630</v>
      </c>
      <c r="D214" s="588">
        <v>80630</v>
      </c>
      <c r="E214" s="588">
        <v>37396</v>
      </c>
      <c r="F214" s="588" t="s">
        <v>699</v>
      </c>
      <c r="G214" s="588" t="s">
        <v>699</v>
      </c>
      <c r="H214" s="588" t="s">
        <v>699</v>
      </c>
      <c r="I214" s="588" t="s">
        <v>699</v>
      </c>
      <c r="J214" s="588">
        <v>43234</v>
      </c>
      <c r="K214" s="588" t="s">
        <v>699</v>
      </c>
      <c r="L214" s="588" t="s">
        <v>699</v>
      </c>
      <c r="M214" s="588" t="s">
        <v>699</v>
      </c>
      <c r="N214" s="588" t="s">
        <v>699</v>
      </c>
      <c r="O214" s="588" t="s">
        <v>699</v>
      </c>
      <c r="P214" s="588">
        <v>70795</v>
      </c>
      <c r="Q214" s="588">
        <v>70795</v>
      </c>
      <c r="R214" s="588">
        <v>38904</v>
      </c>
      <c r="S214" s="588" t="s">
        <v>699</v>
      </c>
      <c r="T214" s="588" t="s">
        <v>699</v>
      </c>
      <c r="U214" s="588">
        <v>31891</v>
      </c>
      <c r="V214" s="588" t="s">
        <v>699</v>
      </c>
      <c r="W214" s="589" t="s">
        <v>67</v>
      </c>
    </row>
    <row r="215" spans="1:23" ht="12" customHeight="1" x14ac:dyDescent="0.15"/>
    <row r="216" spans="1:23" ht="12" customHeight="1" x14ac:dyDescent="0.15"/>
    <row r="217" spans="1:23" ht="12" customHeight="1" x14ac:dyDescent="0.15">
      <c r="K217" s="590" t="s">
        <v>86</v>
      </c>
      <c r="V217" s="130" t="s">
        <v>894</v>
      </c>
    </row>
    <row r="218" spans="1:23" s="576" customFormat="1" ht="21" customHeight="1" x14ac:dyDescent="0.15">
      <c r="A218" s="921" t="s">
        <v>150</v>
      </c>
      <c r="B218" s="574" t="s">
        <v>258</v>
      </c>
      <c r="C218" s="575"/>
      <c r="D218" s="575"/>
      <c r="E218" s="575"/>
      <c r="F218" s="575"/>
      <c r="G218" s="575"/>
      <c r="H218" s="575"/>
      <c r="I218" s="575"/>
      <c r="J218" s="575"/>
      <c r="K218" s="575"/>
      <c r="L218" s="575"/>
      <c r="M218" s="575"/>
      <c r="N218" s="575"/>
      <c r="O218" s="575"/>
      <c r="P218" s="575"/>
      <c r="Q218" s="575"/>
      <c r="R218" s="575"/>
      <c r="S218" s="575"/>
      <c r="T218" s="575"/>
      <c r="U218" s="575"/>
      <c r="V218" s="575"/>
      <c r="W218" s="924" t="s">
        <v>72</v>
      </c>
    </row>
    <row r="219" spans="1:23" s="576" customFormat="1" ht="21" customHeight="1" x14ac:dyDescent="0.15">
      <c r="A219" s="922"/>
      <c r="B219" s="927" t="s">
        <v>257</v>
      </c>
      <c r="C219" s="574" t="s">
        <v>238</v>
      </c>
      <c r="D219" s="575"/>
      <c r="E219" s="575"/>
      <c r="F219" s="575"/>
      <c r="G219" s="575"/>
      <c r="H219" s="575"/>
      <c r="I219" s="575"/>
      <c r="J219" s="575"/>
      <c r="K219" s="573"/>
      <c r="L219" s="574" t="s">
        <v>232</v>
      </c>
      <c r="M219" s="575"/>
      <c r="N219" s="575"/>
      <c r="O219" s="575"/>
      <c r="P219" s="575"/>
      <c r="Q219" s="573"/>
      <c r="R219" s="574" t="s">
        <v>231</v>
      </c>
      <c r="S219" s="575"/>
      <c r="T219" s="573"/>
      <c r="U219" s="574" t="s">
        <v>215</v>
      </c>
      <c r="V219" s="575"/>
      <c r="W219" s="925"/>
    </row>
    <row r="220" spans="1:23" s="576" customFormat="1" ht="52.5" customHeight="1" x14ac:dyDescent="0.15">
      <c r="A220" s="923"/>
      <c r="B220" s="928"/>
      <c r="C220" s="577" t="s">
        <v>770</v>
      </c>
      <c r="D220" s="578" t="s">
        <v>229</v>
      </c>
      <c r="E220" s="578" t="s">
        <v>912</v>
      </c>
      <c r="F220" s="578" t="s">
        <v>243</v>
      </c>
      <c r="G220" s="578" t="s">
        <v>249</v>
      </c>
      <c r="H220" s="578" t="s">
        <v>248</v>
      </c>
      <c r="I220" s="578" t="s">
        <v>228</v>
      </c>
      <c r="J220" s="578" t="s">
        <v>227</v>
      </c>
      <c r="K220" s="578" t="s">
        <v>253</v>
      </c>
      <c r="L220" s="577" t="s">
        <v>94</v>
      </c>
      <c r="M220" s="578" t="s">
        <v>130</v>
      </c>
      <c r="N220" s="592" t="s">
        <v>771</v>
      </c>
      <c r="O220" s="578" t="s">
        <v>220</v>
      </c>
      <c r="P220" s="578" t="s">
        <v>247</v>
      </c>
      <c r="Q220" s="578" t="s">
        <v>252</v>
      </c>
      <c r="R220" s="577" t="s">
        <v>96</v>
      </c>
      <c r="S220" s="578" t="s">
        <v>245</v>
      </c>
      <c r="T220" s="578" t="s">
        <v>217</v>
      </c>
      <c r="U220" s="577" t="s">
        <v>21</v>
      </c>
      <c r="V220" s="593" t="s">
        <v>211</v>
      </c>
      <c r="W220" s="926"/>
    </row>
    <row r="221" spans="1:23" s="584" customFormat="1" ht="9.75" customHeight="1" x14ac:dyDescent="0.15">
      <c r="A221" s="233" t="s">
        <v>855</v>
      </c>
      <c r="B221" s="581">
        <v>270105</v>
      </c>
      <c r="C221" s="582">
        <v>255929</v>
      </c>
      <c r="D221" s="582">
        <v>78735</v>
      </c>
      <c r="E221" s="582">
        <v>43982</v>
      </c>
      <c r="F221" s="582">
        <v>272</v>
      </c>
      <c r="G221" s="582">
        <v>95394</v>
      </c>
      <c r="H221" s="582">
        <v>82</v>
      </c>
      <c r="I221" s="582">
        <v>37452</v>
      </c>
      <c r="J221" s="582" t="s">
        <v>699</v>
      </c>
      <c r="K221" s="582">
        <v>12</v>
      </c>
      <c r="L221" s="582">
        <v>5821</v>
      </c>
      <c r="M221" s="582">
        <v>126</v>
      </c>
      <c r="N221" s="582">
        <v>402</v>
      </c>
      <c r="O221" s="582">
        <v>4805</v>
      </c>
      <c r="P221" s="582">
        <v>389</v>
      </c>
      <c r="Q221" s="582">
        <v>99</v>
      </c>
      <c r="R221" s="582">
        <v>8310</v>
      </c>
      <c r="S221" s="582">
        <v>453</v>
      </c>
      <c r="T221" s="582">
        <v>7857</v>
      </c>
      <c r="U221" s="582">
        <v>45</v>
      </c>
      <c r="V221" s="582">
        <v>45</v>
      </c>
      <c r="W221" s="583" t="s">
        <v>512</v>
      </c>
    </row>
    <row r="222" spans="1:23" s="584" customFormat="1" ht="9.75" customHeight="1" x14ac:dyDescent="0.15">
      <c r="A222" s="237" t="s">
        <v>628</v>
      </c>
      <c r="B222" s="584">
        <v>267620</v>
      </c>
      <c r="C222" s="584">
        <v>244616</v>
      </c>
      <c r="D222" s="584">
        <v>81582</v>
      </c>
      <c r="E222" s="584">
        <v>37640</v>
      </c>
      <c r="F222" s="584">
        <v>395</v>
      </c>
      <c r="G222" s="584">
        <v>86783</v>
      </c>
      <c r="H222" s="584">
        <v>32</v>
      </c>
      <c r="I222" s="584">
        <v>38175</v>
      </c>
      <c r="J222" s="584" t="s">
        <v>699</v>
      </c>
      <c r="K222" s="584">
        <v>9</v>
      </c>
      <c r="L222" s="584">
        <v>4728</v>
      </c>
      <c r="M222" s="584">
        <v>83</v>
      </c>
      <c r="N222" s="584" t="s">
        <v>699</v>
      </c>
      <c r="O222" s="584">
        <v>4151</v>
      </c>
      <c r="P222" s="584">
        <v>327</v>
      </c>
      <c r="Q222" s="584">
        <v>167</v>
      </c>
      <c r="R222" s="584">
        <v>18276</v>
      </c>
      <c r="S222" s="584" t="s">
        <v>699</v>
      </c>
      <c r="T222" s="584">
        <v>18276</v>
      </c>
      <c r="U222" s="584" t="s">
        <v>699</v>
      </c>
      <c r="V222" s="584" t="s">
        <v>699</v>
      </c>
      <c r="W222" s="585" t="s">
        <v>629</v>
      </c>
    </row>
    <row r="223" spans="1:23" s="584" customFormat="1" ht="9.75" customHeight="1" x14ac:dyDescent="0.15">
      <c r="A223" s="237" t="s">
        <v>856</v>
      </c>
      <c r="B223" s="584">
        <v>239176</v>
      </c>
      <c r="C223" s="584">
        <v>226979</v>
      </c>
      <c r="D223" s="584">
        <v>71861</v>
      </c>
      <c r="E223" s="584">
        <v>34605</v>
      </c>
      <c r="F223" s="584">
        <v>284</v>
      </c>
      <c r="G223" s="584">
        <v>86253</v>
      </c>
      <c r="H223" s="584">
        <v>35</v>
      </c>
      <c r="I223" s="584">
        <v>33934</v>
      </c>
      <c r="J223" s="584" t="s">
        <v>699</v>
      </c>
      <c r="K223" s="584">
        <v>7</v>
      </c>
      <c r="L223" s="584">
        <v>4064</v>
      </c>
      <c r="M223" s="584">
        <v>17</v>
      </c>
      <c r="N223" s="584" t="s">
        <v>699</v>
      </c>
      <c r="O223" s="584">
        <v>3774</v>
      </c>
      <c r="P223" s="584">
        <v>218</v>
      </c>
      <c r="Q223" s="584">
        <v>55</v>
      </c>
      <c r="R223" s="584">
        <v>8132</v>
      </c>
      <c r="S223" s="584" t="s">
        <v>699</v>
      </c>
      <c r="T223" s="584">
        <v>8132</v>
      </c>
      <c r="U223" s="584">
        <v>1</v>
      </c>
      <c r="V223" s="584">
        <v>1</v>
      </c>
      <c r="W223" s="585" t="s">
        <v>692</v>
      </c>
    </row>
    <row r="224" spans="1:23" s="584" customFormat="1" ht="9.75" customHeight="1" x14ac:dyDescent="0.15">
      <c r="A224" s="237" t="s">
        <v>857</v>
      </c>
      <c r="B224" s="584">
        <v>221819</v>
      </c>
      <c r="C224" s="584">
        <v>212411</v>
      </c>
      <c r="D224" s="584">
        <v>69768</v>
      </c>
      <c r="E224" s="584">
        <v>35578</v>
      </c>
      <c r="F224" s="584">
        <v>138</v>
      </c>
      <c r="G224" s="584">
        <v>80413</v>
      </c>
      <c r="H224" s="584">
        <v>21</v>
      </c>
      <c r="I224" s="584">
        <v>5820</v>
      </c>
      <c r="J224" s="584">
        <v>20660</v>
      </c>
      <c r="K224" s="584">
        <v>13</v>
      </c>
      <c r="L224" s="584">
        <v>3942</v>
      </c>
      <c r="M224" s="584">
        <v>81</v>
      </c>
      <c r="N224" s="584" t="s">
        <v>699</v>
      </c>
      <c r="O224" s="584">
        <v>3665</v>
      </c>
      <c r="P224" s="584">
        <v>113</v>
      </c>
      <c r="Q224" s="584">
        <v>83</v>
      </c>
      <c r="R224" s="584">
        <v>5466</v>
      </c>
      <c r="S224" s="584" t="s">
        <v>699</v>
      </c>
      <c r="T224" s="584">
        <v>5466</v>
      </c>
      <c r="U224" s="584" t="s">
        <v>699</v>
      </c>
      <c r="V224" s="584" t="s">
        <v>699</v>
      </c>
      <c r="W224" s="585" t="s">
        <v>718</v>
      </c>
    </row>
    <row r="225" spans="1:23" s="584" customFormat="1" ht="9.75" customHeight="1" x14ac:dyDescent="0.15">
      <c r="A225" s="237" t="s">
        <v>858</v>
      </c>
      <c r="B225" s="584">
        <v>193733</v>
      </c>
      <c r="C225" s="584">
        <v>186987</v>
      </c>
      <c r="D225" s="584">
        <v>59692</v>
      </c>
      <c r="E225" s="584">
        <v>25701</v>
      </c>
      <c r="F225" s="584">
        <v>178</v>
      </c>
      <c r="G225" s="584">
        <v>78515</v>
      </c>
      <c r="H225" s="584">
        <v>12</v>
      </c>
      <c r="I225" s="584">
        <v>860</v>
      </c>
      <c r="J225" s="584">
        <v>22015</v>
      </c>
      <c r="K225" s="584">
        <v>14</v>
      </c>
      <c r="L225" s="584">
        <v>4198</v>
      </c>
      <c r="M225" s="584">
        <v>180</v>
      </c>
      <c r="N225" s="584" t="s">
        <v>699</v>
      </c>
      <c r="O225" s="584">
        <v>3931</v>
      </c>
      <c r="P225" s="584">
        <v>87</v>
      </c>
      <c r="Q225" s="584" t="s">
        <v>699</v>
      </c>
      <c r="R225" s="584">
        <v>2548</v>
      </c>
      <c r="S225" s="584" t="s">
        <v>699</v>
      </c>
      <c r="T225" s="584">
        <v>2548</v>
      </c>
      <c r="U225" s="584" t="s">
        <v>699</v>
      </c>
      <c r="V225" s="584" t="s">
        <v>699</v>
      </c>
      <c r="W225" s="585" t="s">
        <v>859</v>
      </c>
    </row>
    <row r="226" spans="1:23" s="584" customFormat="1" ht="6.75" customHeight="1" x14ac:dyDescent="0.15">
      <c r="A226" s="586"/>
      <c r="W226" s="585"/>
    </row>
    <row r="227" spans="1:23" s="584" customFormat="1" ht="9.75" customHeight="1" x14ac:dyDescent="0.15">
      <c r="A227" s="237" t="s">
        <v>860</v>
      </c>
      <c r="B227" s="584">
        <v>213276</v>
      </c>
      <c r="C227" s="584">
        <v>204948</v>
      </c>
      <c r="D227" s="584">
        <v>65760</v>
      </c>
      <c r="E227" s="584">
        <v>28247</v>
      </c>
      <c r="F227" s="584">
        <v>162</v>
      </c>
      <c r="G227" s="584">
        <v>80308</v>
      </c>
      <c r="H227" s="584">
        <v>20</v>
      </c>
      <c r="I227" s="584">
        <v>5932</v>
      </c>
      <c r="J227" s="584">
        <v>24506</v>
      </c>
      <c r="K227" s="584">
        <v>13</v>
      </c>
      <c r="L227" s="584">
        <v>3937</v>
      </c>
      <c r="M227" s="584">
        <v>109</v>
      </c>
      <c r="N227" s="584" t="s">
        <v>699</v>
      </c>
      <c r="O227" s="584">
        <v>3666</v>
      </c>
      <c r="P227" s="584">
        <v>111</v>
      </c>
      <c r="Q227" s="584">
        <v>51</v>
      </c>
      <c r="R227" s="584">
        <v>4391</v>
      </c>
      <c r="S227" s="584" t="s">
        <v>699</v>
      </c>
      <c r="T227" s="584">
        <v>4391</v>
      </c>
      <c r="U227" s="584" t="s">
        <v>699</v>
      </c>
      <c r="V227" s="584" t="s">
        <v>699</v>
      </c>
      <c r="W227" s="585" t="s">
        <v>719</v>
      </c>
    </row>
    <row r="228" spans="1:23" s="584" customFormat="1" ht="9.75" customHeight="1" x14ac:dyDescent="0.15">
      <c r="A228" s="237" t="s">
        <v>861</v>
      </c>
      <c r="B228" s="584">
        <v>195897</v>
      </c>
      <c r="C228" s="584">
        <v>188900</v>
      </c>
      <c r="D228" s="584">
        <v>62098</v>
      </c>
      <c r="E228" s="584">
        <v>34510</v>
      </c>
      <c r="F228" s="584">
        <v>194</v>
      </c>
      <c r="G228" s="584">
        <v>76022</v>
      </c>
      <c r="H228" s="584">
        <v>12</v>
      </c>
      <c r="I228" s="584">
        <v>869</v>
      </c>
      <c r="J228" s="584">
        <v>15183</v>
      </c>
      <c r="K228" s="584">
        <v>12</v>
      </c>
      <c r="L228" s="584">
        <v>4247</v>
      </c>
      <c r="M228" s="584">
        <v>306</v>
      </c>
      <c r="N228" s="584" t="s">
        <v>699</v>
      </c>
      <c r="O228" s="584">
        <v>3813</v>
      </c>
      <c r="P228" s="584">
        <v>128</v>
      </c>
      <c r="Q228" s="584" t="s">
        <v>699</v>
      </c>
      <c r="R228" s="584">
        <v>2750</v>
      </c>
      <c r="S228" s="584" t="s">
        <v>699</v>
      </c>
      <c r="T228" s="584">
        <v>2750</v>
      </c>
      <c r="U228" s="584" t="s">
        <v>699</v>
      </c>
      <c r="V228" s="584" t="s">
        <v>699</v>
      </c>
      <c r="W228" s="585" t="s">
        <v>862</v>
      </c>
    </row>
    <row r="229" spans="1:23" s="584" customFormat="1" ht="6.75" customHeight="1" x14ac:dyDescent="0.15">
      <c r="A229" s="586"/>
      <c r="W229" s="585"/>
    </row>
    <row r="230" spans="1:23" s="584" customFormat="1" ht="9.75" customHeight="1" x14ac:dyDescent="0.15">
      <c r="A230" s="237" t="s">
        <v>863</v>
      </c>
      <c r="B230" s="584">
        <v>41526</v>
      </c>
      <c r="C230" s="584">
        <v>39740</v>
      </c>
      <c r="D230" s="584">
        <v>12845</v>
      </c>
      <c r="E230" s="584">
        <v>221</v>
      </c>
      <c r="F230" s="584">
        <v>40</v>
      </c>
      <c r="G230" s="584">
        <v>19578</v>
      </c>
      <c r="H230" s="584" t="s">
        <v>699</v>
      </c>
      <c r="I230" s="584">
        <v>220</v>
      </c>
      <c r="J230" s="584">
        <v>6832</v>
      </c>
      <c r="K230" s="584">
        <v>4</v>
      </c>
      <c r="L230" s="584">
        <v>883</v>
      </c>
      <c r="M230" s="584">
        <v>28</v>
      </c>
      <c r="N230" s="584" t="s">
        <v>699</v>
      </c>
      <c r="O230" s="584">
        <v>840</v>
      </c>
      <c r="P230" s="584">
        <v>15</v>
      </c>
      <c r="Q230" s="584" t="s">
        <v>699</v>
      </c>
      <c r="R230" s="584">
        <v>903</v>
      </c>
      <c r="S230" s="584" t="s">
        <v>699</v>
      </c>
      <c r="T230" s="584">
        <v>903</v>
      </c>
      <c r="U230" s="584" t="s">
        <v>699</v>
      </c>
      <c r="V230" s="584" t="s">
        <v>699</v>
      </c>
      <c r="W230" s="585" t="s">
        <v>720</v>
      </c>
    </row>
    <row r="231" spans="1:23" s="584" customFormat="1" ht="9.75" customHeight="1" x14ac:dyDescent="0.15">
      <c r="A231" s="237" t="s">
        <v>513</v>
      </c>
      <c r="B231" s="584">
        <v>51664</v>
      </c>
      <c r="C231" s="584">
        <v>49904</v>
      </c>
      <c r="D231" s="584">
        <v>18158</v>
      </c>
      <c r="E231" s="584">
        <v>7059</v>
      </c>
      <c r="F231" s="584">
        <v>64</v>
      </c>
      <c r="G231" s="584">
        <v>16627</v>
      </c>
      <c r="H231" s="584" t="s">
        <v>699</v>
      </c>
      <c r="I231" s="584">
        <v>200</v>
      </c>
      <c r="J231" s="584">
        <v>7794</v>
      </c>
      <c r="K231" s="584">
        <v>2</v>
      </c>
      <c r="L231" s="584">
        <v>1023</v>
      </c>
      <c r="M231" s="584">
        <v>45</v>
      </c>
      <c r="N231" s="584" t="s">
        <v>699</v>
      </c>
      <c r="O231" s="584">
        <v>978</v>
      </c>
      <c r="P231" s="584" t="s">
        <v>699</v>
      </c>
      <c r="Q231" s="584" t="s">
        <v>699</v>
      </c>
      <c r="R231" s="584">
        <v>737</v>
      </c>
      <c r="S231" s="584" t="s">
        <v>699</v>
      </c>
      <c r="T231" s="584">
        <v>737</v>
      </c>
      <c r="U231" s="584" t="s">
        <v>699</v>
      </c>
      <c r="V231" s="584" t="s">
        <v>699</v>
      </c>
      <c r="W231" s="585" t="s">
        <v>78</v>
      </c>
    </row>
    <row r="232" spans="1:23" s="584" customFormat="1" ht="9.75" customHeight="1" x14ac:dyDescent="0.15">
      <c r="A232" s="237" t="s">
        <v>514</v>
      </c>
      <c r="B232" s="584">
        <v>40448</v>
      </c>
      <c r="C232" s="584">
        <v>39126</v>
      </c>
      <c r="D232" s="584">
        <v>9158</v>
      </c>
      <c r="E232" s="584">
        <v>6001</v>
      </c>
      <c r="F232" s="584">
        <v>42</v>
      </c>
      <c r="G232" s="584">
        <v>18804</v>
      </c>
      <c r="H232" s="584" t="s">
        <v>699</v>
      </c>
      <c r="I232" s="584">
        <v>224</v>
      </c>
      <c r="J232" s="584">
        <v>4895</v>
      </c>
      <c r="K232" s="584">
        <v>2</v>
      </c>
      <c r="L232" s="584">
        <v>964</v>
      </c>
      <c r="M232" s="584">
        <v>48</v>
      </c>
      <c r="N232" s="584" t="s">
        <v>699</v>
      </c>
      <c r="O232" s="584">
        <v>891</v>
      </c>
      <c r="P232" s="584">
        <v>25</v>
      </c>
      <c r="Q232" s="584" t="s">
        <v>699</v>
      </c>
      <c r="R232" s="584">
        <v>358</v>
      </c>
      <c r="S232" s="584" t="s">
        <v>699</v>
      </c>
      <c r="T232" s="584">
        <v>358</v>
      </c>
      <c r="U232" s="584" t="s">
        <v>699</v>
      </c>
      <c r="V232" s="584" t="s">
        <v>699</v>
      </c>
      <c r="W232" s="585" t="s">
        <v>79</v>
      </c>
    </row>
    <row r="233" spans="1:23" s="584" customFormat="1" ht="9.75" customHeight="1" x14ac:dyDescent="0.15">
      <c r="A233" s="237" t="s">
        <v>515</v>
      </c>
      <c r="B233" s="584">
        <v>60095</v>
      </c>
      <c r="C233" s="584">
        <v>58217</v>
      </c>
      <c r="D233" s="584">
        <v>19531</v>
      </c>
      <c r="E233" s="584">
        <v>12420</v>
      </c>
      <c r="F233" s="584">
        <v>32</v>
      </c>
      <c r="G233" s="584">
        <v>23506</v>
      </c>
      <c r="H233" s="584">
        <v>12</v>
      </c>
      <c r="I233" s="584">
        <v>216</v>
      </c>
      <c r="J233" s="584">
        <v>2494</v>
      </c>
      <c r="K233" s="584">
        <v>6</v>
      </c>
      <c r="L233" s="584">
        <v>1328</v>
      </c>
      <c r="M233" s="584">
        <v>59</v>
      </c>
      <c r="N233" s="584" t="s">
        <v>699</v>
      </c>
      <c r="O233" s="584">
        <v>1222</v>
      </c>
      <c r="P233" s="584">
        <v>47</v>
      </c>
      <c r="Q233" s="584" t="s">
        <v>699</v>
      </c>
      <c r="R233" s="584">
        <v>550</v>
      </c>
      <c r="S233" s="584" t="s">
        <v>699</v>
      </c>
      <c r="T233" s="584">
        <v>550</v>
      </c>
      <c r="U233" s="584" t="s">
        <v>699</v>
      </c>
      <c r="V233" s="584" t="s">
        <v>699</v>
      </c>
      <c r="W233" s="585" t="s">
        <v>80</v>
      </c>
    </row>
    <row r="234" spans="1:23" s="584" customFormat="1" ht="9.75" customHeight="1" x14ac:dyDescent="0.15">
      <c r="A234" s="237" t="s">
        <v>864</v>
      </c>
      <c r="B234" s="584">
        <v>43690</v>
      </c>
      <c r="C234" s="584">
        <v>41653</v>
      </c>
      <c r="D234" s="584">
        <v>15251</v>
      </c>
      <c r="E234" s="584">
        <v>9030</v>
      </c>
      <c r="F234" s="584">
        <v>56</v>
      </c>
      <c r="G234" s="584">
        <v>17085</v>
      </c>
      <c r="H234" s="584" t="s">
        <v>699</v>
      </c>
      <c r="I234" s="584">
        <v>229</v>
      </c>
      <c r="J234" s="584" t="s">
        <v>699</v>
      </c>
      <c r="K234" s="584">
        <v>2</v>
      </c>
      <c r="L234" s="584">
        <v>932</v>
      </c>
      <c r="M234" s="584">
        <v>154</v>
      </c>
      <c r="N234" s="584" t="s">
        <v>699</v>
      </c>
      <c r="O234" s="584">
        <v>722</v>
      </c>
      <c r="P234" s="584">
        <v>56</v>
      </c>
      <c r="Q234" s="584" t="s">
        <v>699</v>
      </c>
      <c r="R234" s="584">
        <v>1105</v>
      </c>
      <c r="S234" s="584" t="s">
        <v>699</v>
      </c>
      <c r="T234" s="584">
        <v>1105</v>
      </c>
      <c r="U234" s="584" t="s">
        <v>699</v>
      </c>
      <c r="V234" s="584" t="s">
        <v>699</v>
      </c>
      <c r="W234" s="585" t="s">
        <v>865</v>
      </c>
    </row>
    <row r="235" spans="1:23" s="584" customFormat="1" ht="6.75" customHeight="1" x14ac:dyDescent="0.15">
      <c r="A235" s="586"/>
      <c r="W235" s="585"/>
    </row>
    <row r="236" spans="1:23" s="584" customFormat="1" ht="9.75" customHeight="1" x14ac:dyDescent="0.15">
      <c r="A236" s="237" t="s">
        <v>866</v>
      </c>
      <c r="B236" s="584">
        <v>11876</v>
      </c>
      <c r="C236" s="584">
        <v>11129</v>
      </c>
      <c r="D236" s="584">
        <v>2102</v>
      </c>
      <c r="E236" s="584">
        <v>13</v>
      </c>
      <c r="F236" s="584">
        <v>8</v>
      </c>
      <c r="G236" s="584">
        <v>6621</v>
      </c>
      <c r="H236" s="584" t="s">
        <v>699</v>
      </c>
      <c r="I236" s="584">
        <v>104</v>
      </c>
      <c r="J236" s="584">
        <v>2281</v>
      </c>
      <c r="K236" s="584" t="s">
        <v>699</v>
      </c>
      <c r="L236" s="584">
        <v>320</v>
      </c>
      <c r="M236" s="584">
        <v>27</v>
      </c>
      <c r="N236" s="584" t="s">
        <v>699</v>
      </c>
      <c r="O236" s="584">
        <v>287</v>
      </c>
      <c r="P236" s="584">
        <v>6</v>
      </c>
      <c r="Q236" s="584" t="s">
        <v>699</v>
      </c>
      <c r="R236" s="584">
        <v>427</v>
      </c>
      <c r="S236" s="584" t="s">
        <v>699</v>
      </c>
      <c r="T236" s="584">
        <v>427</v>
      </c>
      <c r="U236" s="584" t="s">
        <v>699</v>
      </c>
      <c r="V236" s="584" t="s">
        <v>699</v>
      </c>
      <c r="W236" s="585" t="s">
        <v>721</v>
      </c>
    </row>
    <row r="237" spans="1:23" s="584" customFormat="1" ht="9.75" customHeight="1" x14ac:dyDescent="0.15">
      <c r="A237" s="237" t="s">
        <v>516</v>
      </c>
      <c r="B237" s="584">
        <v>16414</v>
      </c>
      <c r="C237" s="584">
        <v>15975</v>
      </c>
      <c r="D237" s="584">
        <v>6099</v>
      </c>
      <c r="E237" s="584">
        <v>102</v>
      </c>
      <c r="F237" s="584" t="s">
        <v>699</v>
      </c>
      <c r="G237" s="584">
        <v>7466</v>
      </c>
      <c r="H237" s="584" t="s">
        <v>699</v>
      </c>
      <c r="I237" s="584">
        <v>29</v>
      </c>
      <c r="J237" s="584">
        <v>2277</v>
      </c>
      <c r="K237" s="584">
        <v>2</v>
      </c>
      <c r="L237" s="584">
        <v>266</v>
      </c>
      <c r="M237" s="584" t="s">
        <v>699</v>
      </c>
      <c r="N237" s="584" t="s">
        <v>699</v>
      </c>
      <c r="O237" s="584">
        <v>261</v>
      </c>
      <c r="P237" s="584">
        <v>5</v>
      </c>
      <c r="Q237" s="584" t="s">
        <v>699</v>
      </c>
      <c r="R237" s="584">
        <v>173</v>
      </c>
      <c r="S237" s="584" t="s">
        <v>699</v>
      </c>
      <c r="T237" s="584">
        <v>173</v>
      </c>
      <c r="U237" s="584" t="s">
        <v>699</v>
      </c>
      <c r="V237" s="584" t="s">
        <v>699</v>
      </c>
      <c r="W237" s="585" t="s">
        <v>66</v>
      </c>
    </row>
    <row r="238" spans="1:23" s="584" customFormat="1" ht="9.75" customHeight="1" x14ac:dyDescent="0.15">
      <c r="A238" s="237" t="s">
        <v>517</v>
      </c>
      <c r="B238" s="584">
        <v>13236</v>
      </c>
      <c r="C238" s="584">
        <v>12636</v>
      </c>
      <c r="D238" s="584">
        <v>4644</v>
      </c>
      <c r="E238" s="584">
        <v>106</v>
      </c>
      <c r="F238" s="584">
        <v>32</v>
      </c>
      <c r="G238" s="584">
        <v>5491</v>
      </c>
      <c r="H238" s="584" t="s">
        <v>699</v>
      </c>
      <c r="I238" s="584">
        <v>87</v>
      </c>
      <c r="J238" s="584">
        <v>2274</v>
      </c>
      <c r="K238" s="584">
        <v>2</v>
      </c>
      <c r="L238" s="584">
        <v>297</v>
      </c>
      <c r="M238" s="584">
        <v>1</v>
      </c>
      <c r="N238" s="584" t="s">
        <v>699</v>
      </c>
      <c r="O238" s="584">
        <v>292</v>
      </c>
      <c r="P238" s="584">
        <v>4</v>
      </c>
      <c r="Q238" s="584" t="s">
        <v>699</v>
      </c>
      <c r="R238" s="584">
        <v>303</v>
      </c>
      <c r="S238" s="584" t="s">
        <v>699</v>
      </c>
      <c r="T238" s="584">
        <v>303</v>
      </c>
      <c r="U238" s="584" t="s">
        <v>699</v>
      </c>
      <c r="V238" s="584" t="s">
        <v>699</v>
      </c>
      <c r="W238" s="585" t="s">
        <v>67</v>
      </c>
    </row>
    <row r="239" spans="1:23" s="584" customFormat="1" ht="9.75" customHeight="1" x14ac:dyDescent="0.15">
      <c r="A239" s="237" t="s">
        <v>518</v>
      </c>
      <c r="B239" s="584">
        <v>20045</v>
      </c>
      <c r="C239" s="584">
        <v>19434</v>
      </c>
      <c r="D239" s="584">
        <v>6600</v>
      </c>
      <c r="E239" s="584">
        <v>6848</v>
      </c>
      <c r="F239" s="584">
        <v>16</v>
      </c>
      <c r="G239" s="584">
        <v>5899</v>
      </c>
      <c r="H239" s="584" t="s">
        <v>699</v>
      </c>
      <c r="I239" s="584">
        <v>69</v>
      </c>
      <c r="J239" s="584" t="s">
        <v>699</v>
      </c>
      <c r="K239" s="584">
        <v>2</v>
      </c>
      <c r="L239" s="584">
        <v>358</v>
      </c>
      <c r="M239" s="584" t="s">
        <v>699</v>
      </c>
      <c r="N239" s="584" t="s">
        <v>699</v>
      </c>
      <c r="O239" s="584">
        <v>358</v>
      </c>
      <c r="P239" s="584" t="s">
        <v>699</v>
      </c>
      <c r="Q239" s="584" t="s">
        <v>699</v>
      </c>
      <c r="R239" s="584">
        <v>253</v>
      </c>
      <c r="S239" s="584" t="s">
        <v>699</v>
      </c>
      <c r="T239" s="584">
        <v>253</v>
      </c>
      <c r="U239" s="584" t="s">
        <v>699</v>
      </c>
      <c r="V239" s="584" t="s">
        <v>699</v>
      </c>
      <c r="W239" s="585" t="s">
        <v>68</v>
      </c>
    </row>
    <row r="240" spans="1:23" s="584" customFormat="1" ht="9.75" customHeight="1" x14ac:dyDescent="0.15">
      <c r="A240" s="237" t="s">
        <v>519</v>
      </c>
      <c r="B240" s="584">
        <v>17377</v>
      </c>
      <c r="C240" s="584">
        <v>16708</v>
      </c>
      <c r="D240" s="584">
        <v>5540</v>
      </c>
      <c r="E240" s="584">
        <v>107</v>
      </c>
      <c r="F240" s="584">
        <v>32</v>
      </c>
      <c r="G240" s="584">
        <v>6164</v>
      </c>
      <c r="H240" s="584" t="s">
        <v>699</v>
      </c>
      <c r="I240" s="584">
        <v>73</v>
      </c>
      <c r="J240" s="584">
        <v>4792</v>
      </c>
      <c r="K240" s="584" t="s">
        <v>699</v>
      </c>
      <c r="L240" s="584">
        <v>337</v>
      </c>
      <c r="M240" s="584">
        <v>10</v>
      </c>
      <c r="N240" s="584" t="s">
        <v>699</v>
      </c>
      <c r="O240" s="584">
        <v>327</v>
      </c>
      <c r="P240" s="584" t="s">
        <v>699</v>
      </c>
      <c r="Q240" s="584" t="s">
        <v>699</v>
      </c>
      <c r="R240" s="584">
        <v>332</v>
      </c>
      <c r="S240" s="584" t="s">
        <v>699</v>
      </c>
      <c r="T240" s="584">
        <v>332</v>
      </c>
      <c r="U240" s="584" t="s">
        <v>699</v>
      </c>
      <c r="V240" s="584" t="s">
        <v>699</v>
      </c>
      <c r="W240" s="585" t="s">
        <v>81</v>
      </c>
    </row>
    <row r="241" spans="1:23" s="584" customFormat="1" ht="9.75" customHeight="1" x14ac:dyDescent="0.15">
      <c r="A241" s="237" t="s">
        <v>520</v>
      </c>
      <c r="B241" s="584">
        <v>14242</v>
      </c>
      <c r="C241" s="584">
        <v>13762</v>
      </c>
      <c r="D241" s="584">
        <v>6018</v>
      </c>
      <c r="E241" s="584">
        <v>104</v>
      </c>
      <c r="F241" s="584">
        <v>16</v>
      </c>
      <c r="G241" s="584">
        <v>4564</v>
      </c>
      <c r="H241" s="584" t="s">
        <v>699</v>
      </c>
      <c r="I241" s="584">
        <v>58</v>
      </c>
      <c r="J241" s="584">
        <v>3002</v>
      </c>
      <c r="K241" s="584" t="s">
        <v>699</v>
      </c>
      <c r="L241" s="584">
        <v>328</v>
      </c>
      <c r="M241" s="584">
        <v>35</v>
      </c>
      <c r="N241" s="584" t="s">
        <v>699</v>
      </c>
      <c r="O241" s="584">
        <v>293</v>
      </c>
      <c r="P241" s="584" t="s">
        <v>699</v>
      </c>
      <c r="Q241" s="584" t="s">
        <v>699</v>
      </c>
      <c r="R241" s="584">
        <v>152</v>
      </c>
      <c r="S241" s="584" t="s">
        <v>699</v>
      </c>
      <c r="T241" s="584">
        <v>152</v>
      </c>
      <c r="U241" s="584" t="s">
        <v>699</v>
      </c>
      <c r="V241" s="584" t="s">
        <v>699</v>
      </c>
      <c r="W241" s="585" t="s">
        <v>82</v>
      </c>
    </row>
    <row r="242" spans="1:23" s="584" customFormat="1" ht="9.75" customHeight="1" x14ac:dyDescent="0.15">
      <c r="A242" s="237" t="s">
        <v>521</v>
      </c>
      <c r="B242" s="584">
        <v>16901</v>
      </c>
      <c r="C242" s="584">
        <v>16380</v>
      </c>
      <c r="D242" s="584">
        <v>2919</v>
      </c>
      <c r="E242" s="584">
        <v>5834</v>
      </c>
      <c r="F242" s="584" t="s">
        <v>699</v>
      </c>
      <c r="G242" s="584">
        <v>4931</v>
      </c>
      <c r="H242" s="584" t="s">
        <v>699</v>
      </c>
      <c r="I242" s="584">
        <v>76</v>
      </c>
      <c r="J242" s="584">
        <v>2618</v>
      </c>
      <c r="K242" s="584">
        <v>2</v>
      </c>
      <c r="L242" s="584">
        <v>369</v>
      </c>
      <c r="M242" s="584">
        <v>6</v>
      </c>
      <c r="N242" s="584" t="s">
        <v>699</v>
      </c>
      <c r="O242" s="584">
        <v>353</v>
      </c>
      <c r="P242" s="584">
        <v>10</v>
      </c>
      <c r="Q242" s="584" t="s">
        <v>699</v>
      </c>
      <c r="R242" s="584">
        <v>152</v>
      </c>
      <c r="S242" s="584" t="s">
        <v>699</v>
      </c>
      <c r="T242" s="584">
        <v>152</v>
      </c>
      <c r="U242" s="584" t="s">
        <v>699</v>
      </c>
      <c r="V242" s="584" t="s">
        <v>699</v>
      </c>
      <c r="W242" s="585" t="s">
        <v>83</v>
      </c>
    </row>
    <row r="243" spans="1:23" s="584" customFormat="1" ht="9.75" customHeight="1" x14ac:dyDescent="0.15">
      <c r="A243" s="237" t="s">
        <v>522</v>
      </c>
      <c r="B243" s="584">
        <v>13335</v>
      </c>
      <c r="C243" s="584">
        <v>12957</v>
      </c>
      <c r="D243" s="584">
        <v>1197</v>
      </c>
      <c r="E243" s="584">
        <v>100</v>
      </c>
      <c r="F243" s="584">
        <v>16</v>
      </c>
      <c r="G243" s="584">
        <v>9286</v>
      </c>
      <c r="H243" s="584" t="s">
        <v>699</v>
      </c>
      <c r="I243" s="584">
        <v>81</v>
      </c>
      <c r="J243" s="584">
        <v>2277</v>
      </c>
      <c r="K243" s="584" t="s">
        <v>699</v>
      </c>
      <c r="L243" s="584">
        <v>281</v>
      </c>
      <c r="M243" s="584" t="s">
        <v>699</v>
      </c>
      <c r="N243" s="584" t="s">
        <v>699</v>
      </c>
      <c r="O243" s="584">
        <v>278</v>
      </c>
      <c r="P243" s="584">
        <v>3</v>
      </c>
      <c r="Q243" s="584" t="s">
        <v>699</v>
      </c>
      <c r="R243" s="584">
        <v>97</v>
      </c>
      <c r="S243" s="584" t="s">
        <v>699</v>
      </c>
      <c r="T243" s="584">
        <v>97</v>
      </c>
      <c r="U243" s="584" t="s">
        <v>699</v>
      </c>
      <c r="V243" s="584" t="s">
        <v>699</v>
      </c>
      <c r="W243" s="585" t="s">
        <v>84</v>
      </c>
    </row>
    <row r="244" spans="1:23" s="584" customFormat="1" ht="9.75" customHeight="1" x14ac:dyDescent="0.15">
      <c r="A244" s="237" t="s">
        <v>523</v>
      </c>
      <c r="B244" s="584">
        <v>10212</v>
      </c>
      <c r="C244" s="584">
        <v>9789</v>
      </c>
      <c r="D244" s="584">
        <v>5042</v>
      </c>
      <c r="E244" s="584">
        <v>67</v>
      </c>
      <c r="F244" s="584">
        <v>26</v>
      </c>
      <c r="G244" s="584">
        <v>4587</v>
      </c>
      <c r="H244" s="584" t="s">
        <v>699</v>
      </c>
      <c r="I244" s="584">
        <v>67</v>
      </c>
      <c r="J244" s="584" t="s">
        <v>699</v>
      </c>
      <c r="K244" s="584" t="s">
        <v>699</v>
      </c>
      <c r="L244" s="584">
        <v>314</v>
      </c>
      <c r="M244" s="584">
        <v>42</v>
      </c>
      <c r="N244" s="584" t="s">
        <v>699</v>
      </c>
      <c r="O244" s="584">
        <v>260</v>
      </c>
      <c r="P244" s="584">
        <v>12</v>
      </c>
      <c r="Q244" s="584" t="s">
        <v>699</v>
      </c>
      <c r="R244" s="584">
        <v>109</v>
      </c>
      <c r="S244" s="584" t="s">
        <v>699</v>
      </c>
      <c r="T244" s="584">
        <v>109</v>
      </c>
      <c r="U244" s="584" t="s">
        <v>699</v>
      </c>
      <c r="V244" s="584" t="s">
        <v>699</v>
      </c>
      <c r="W244" s="585" t="s">
        <v>85</v>
      </c>
    </row>
    <row r="245" spans="1:23" s="584" customFormat="1" ht="9.75" customHeight="1" x14ac:dyDescent="0.15">
      <c r="A245" s="237" t="s">
        <v>524</v>
      </c>
      <c r="B245" s="584">
        <v>26559</v>
      </c>
      <c r="C245" s="584">
        <v>25853</v>
      </c>
      <c r="D245" s="584">
        <v>6542</v>
      </c>
      <c r="E245" s="584">
        <v>7999</v>
      </c>
      <c r="F245" s="584">
        <v>16</v>
      </c>
      <c r="G245" s="584">
        <v>8721</v>
      </c>
      <c r="H245" s="584" t="s">
        <v>699</v>
      </c>
      <c r="I245" s="584">
        <v>79</v>
      </c>
      <c r="J245" s="584">
        <v>2494</v>
      </c>
      <c r="K245" s="584">
        <v>2</v>
      </c>
      <c r="L245" s="584">
        <v>464</v>
      </c>
      <c r="M245" s="584">
        <v>48</v>
      </c>
      <c r="N245" s="584" t="s">
        <v>699</v>
      </c>
      <c r="O245" s="584">
        <v>391</v>
      </c>
      <c r="P245" s="584">
        <v>25</v>
      </c>
      <c r="Q245" s="584" t="s">
        <v>699</v>
      </c>
      <c r="R245" s="584">
        <v>242</v>
      </c>
      <c r="S245" s="584" t="s">
        <v>699</v>
      </c>
      <c r="T245" s="584">
        <v>242</v>
      </c>
      <c r="U245" s="584" t="s">
        <v>699</v>
      </c>
      <c r="V245" s="584" t="s">
        <v>699</v>
      </c>
      <c r="W245" s="585" t="s">
        <v>69</v>
      </c>
    </row>
    <row r="246" spans="1:23" s="584" customFormat="1" ht="9.75" customHeight="1" x14ac:dyDescent="0.15">
      <c r="A246" s="237" t="s">
        <v>525</v>
      </c>
      <c r="B246" s="584">
        <v>18091</v>
      </c>
      <c r="C246" s="584">
        <v>17512</v>
      </c>
      <c r="D246" s="584">
        <v>7421</v>
      </c>
      <c r="E246" s="584">
        <v>102</v>
      </c>
      <c r="F246" s="584">
        <v>16</v>
      </c>
      <c r="G246" s="584">
        <v>9890</v>
      </c>
      <c r="H246" s="584" t="s">
        <v>699</v>
      </c>
      <c r="I246" s="584">
        <v>81</v>
      </c>
      <c r="J246" s="584" t="s">
        <v>699</v>
      </c>
      <c r="K246" s="584">
        <v>2</v>
      </c>
      <c r="L246" s="584">
        <v>467</v>
      </c>
      <c r="M246" s="584">
        <v>10</v>
      </c>
      <c r="N246" s="584" t="s">
        <v>699</v>
      </c>
      <c r="O246" s="584">
        <v>447</v>
      </c>
      <c r="P246" s="584">
        <v>10</v>
      </c>
      <c r="Q246" s="584" t="s">
        <v>699</v>
      </c>
      <c r="R246" s="584">
        <v>112</v>
      </c>
      <c r="S246" s="584" t="s">
        <v>699</v>
      </c>
      <c r="T246" s="584">
        <v>112</v>
      </c>
      <c r="U246" s="584" t="s">
        <v>699</v>
      </c>
      <c r="V246" s="584" t="s">
        <v>699</v>
      </c>
      <c r="W246" s="585" t="s">
        <v>70</v>
      </c>
    </row>
    <row r="247" spans="1:23" s="584" customFormat="1" ht="9.75" customHeight="1" x14ac:dyDescent="0.15">
      <c r="A247" s="237" t="s">
        <v>526</v>
      </c>
      <c r="B247" s="584">
        <v>15445</v>
      </c>
      <c r="C247" s="584">
        <v>14852</v>
      </c>
      <c r="D247" s="584">
        <v>5568</v>
      </c>
      <c r="E247" s="584">
        <v>4319</v>
      </c>
      <c r="F247" s="584" t="s">
        <v>699</v>
      </c>
      <c r="G247" s="584">
        <v>4895</v>
      </c>
      <c r="H247" s="584">
        <v>12</v>
      </c>
      <c r="I247" s="584">
        <v>56</v>
      </c>
      <c r="J247" s="584" t="s">
        <v>699</v>
      </c>
      <c r="K247" s="584">
        <v>2</v>
      </c>
      <c r="L247" s="584">
        <v>397</v>
      </c>
      <c r="M247" s="584">
        <v>1</v>
      </c>
      <c r="N247" s="584" t="s">
        <v>699</v>
      </c>
      <c r="O247" s="584">
        <v>384</v>
      </c>
      <c r="P247" s="584">
        <v>12</v>
      </c>
      <c r="Q247" s="584" t="s">
        <v>699</v>
      </c>
      <c r="R247" s="584">
        <v>196</v>
      </c>
      <c r="S247" s="584" t="s">
        <v>699</v>
      </c>
      <c r="T247" s="584">
        <v>196</v>
      </c>
      <c r="U247" s="584" t="s">
        <v>699</v>
      </c>
      <c r="V247" s="584" t="s">
        <v>699</v>
      </c>
      <c r="W247" s="585" t="s">
        <v>71</v>
      </c>
    </row>
    <row r="248" spans="1:23" s="584" customFormat="1" ht="9.75" customHeight="1" x14ac:dyDescent="0.15">
      <c r="A248" s="237" t="s">
        <v>867</v>
      </c>
      <c r="B248" s="584">
        <v>11320</v>
      </c>
      <c r="C248" s="584">
        <v>10122</v>
      </c>
      <c r="D248" s="584">
        <v>5544</v>
      </c>
      <c r="E248" s="584">
        <v>37</v>
      </c>
      <c r="F248" s="584">
        <v>16</v>
      </c>
      <c r="G248" s="584">
        <v>4499</v>
      </c>
      <c r="H248" s="584" t="s">
        <v>699</v>
      </c>
      <c r="I248" s="584">
        <v>26</v>
      </c>
      <c r="J248" s="584" t="s">
        <v>699</v>
      </c>
      <c r="K248" s="584" t="s">
        <v>699</v>
      </c>
      <c r="L248" s="584">
        <v>408</v>
      </c>
      <c r="M248" s="584">
        <v>113</v>
      </c>
      <c r="N248" s="584" t="s">
        <v>699</v>
      </c>
      <c r="O248" s="584">
        <v>279</v>
      </c>
      <c r="P248" s="584">
        <v>16</v>
      </c>
      <c r="Q248" s="584" t="s">
        <v>699</v>
      </c>
      <c r="R248" s="584">
        <v>790</v>
      </c>
      <c r="S248" s="584" t="s">
        <v>699</v>
      </c>
      <c r="T248" s="584">
        <v>790</v>
      </c>
      <c r="U248" s="584" t="s">
        <v>699</v>
      </c>
      <c r="V248" s="584" t="s">
        <v>699</v>
      </c>
      <c r="W248" s="585" t="s">
        <v>868</v>
      </c>
    </row>
    <row r="249" spans="1:23" s="584" customFormat="1" ht="9.75" customHeight="1" x14ac:dyDescent="0.15">
      <c r="A249" s="237" t="s">
        <v>527</v>
      </c>
      <c r="B249" s="584">
        <v>13330</v>
      </c>
      <c r="C249" s="584">
        <v>12993</v>
      </c>
      <c r="D249" s="584">
        <v>1969</v>
      </c>
      <c r="E249" s="584">
        <v>3012</v>
      </c>
      <c r="F249" s="584" t="s">
        <v>699</v>
      </c>
      <c r="G249" s="584">
        <v>7934</v>
      </c>
      <c r="H249" s="584" t="s">
        <v>699</v>
      </c>
      <c r="I249" s="584">
        <v>76</v>
      </c>
      <c r="J249" s="584" t="s">
        <v>699</v>
      </c>
      <c r="K249" s="584">
        <v>2</v>
      </c>
      <c r="L249" s="584">
        <v>242</v>
      </c>
      <c r="M249" s="584" t="s">
        <v>699</v>
      </c>
      <c r="N249" s="584" t="s">
        <v>699</v>
      </c>
      <c r="O249" s="584">
        <v>218</v>
      </c>
      <c r="P249" s="584">
        <v>24</v>
      </c>
      <c r="Q249" s="584" t="s">
        <v>699</v>
      </c>
      <c r="R249" s="584">
        <v>95</v>
      </c>
      <c r="S249" s="584" t="s">
        <v>699</v>
      </c>
      <c r="T249" s="584">
        <v>95</v>
      </c>
      <c r="U249" s="584" t="s">
        <v>699</v>
      </c>
      <c r="V249" s="584" t="s">
        <v>699</v>
      </c>
      <c r="W249" s="585" t="s">
        <v>66</v>
      </c>
    </row>
    <row r="250" spans="1:23" s="584" customFormat="1" ht="9.75" customHeight="1" x14ac:dyDescent="0.15">
      <c r="A250" s="242" t="s">
        <v>528</v>
      </c>
      <c r="B250" s="587">
        <v>19040</v>
      </c>
      <c r="C250" s="588">
        <v>18538</v>
      </c>
      <c r="D250" s="588">
        <v>7738</v>
      </c>
      <c r="E250" s="588">
        <v>5981</v>
      </c>
      <c r="F250" s="588">
        <v>40</v>
      </c>
      <c r="G250" s="588">
        <v>4652</v>
      </c>
      <c r="H250" s="588" t="s">
        <v>699</v>
      </c>
      <c r="I250" s="588">
        <v>127</v>
      </c>
      <c r="J250" s="588" t="s">
        <v>699</v>
      </c>
      <c r="K250" s="588" t="s">
        <v>699</v>
      </c>
      <c r="L250" s="588">
        <v>282</v>
      </c>
      <c r="M250" s="588">
        <v>41</v>
      </c>
      <c r="N250" s="588" t="s">
        <v>699</v>
      </c>
      <c r="O250" s="588">
        <v>225</v>
      </c>
      <c r="P250" s="588">
        <v>16</v>
      </c>
      <c r="Q250" s="588" t="s">
        <v>699</v>
      </c>
      <c r="R250" s="588">
        <v>220</v>
      </c>
      <c r="S250" s="588" t="s">
        <v>699</v>
      </c>
      <c r="T250" s="588">
        <v>220</v>
      </c>
      <c r="U250" s="588" t="s">
        <v>699</v>
      </c>
      <c r="V250" s="588" t="s">
        <v>699</v>
      </c>
      <c r="W250" s="589" t="s">
        <v>67</v>
      </c>
    </row>
    <row r="251" spans="1:23" ht="12" customHeight="1" x14ac:dyDescent="0.15"/>
    <row r="252" spans="1:23" ht="12" customHeight="1" x14ac:dyDescent="0.15"/>
    <row r="253" spans="1:23" ht="12" customHeight="1" x14ac:dyDescent="0.15">
      <c r="K253" s="590" t="s">
        <v>86</v>
      </c>
    </row>
    <row r="254" spans="1:23" s="576" customFormat="1" ht="21" customHeight="1" x14ac:dyDescent="0.15">
      <c r="A254" s="921" t="s">
        <v>150</v>
      </c>
      <c r="B254" s="597" t="s">
        <v>255</v>
      </c>
      <c r="C254" s="575"/>
      <c r="D254" s="575"/>
      <c r="E254" s="573"/>
      <c r="F254" s="574" t="s">
        <v>251</v>
      </c>
      <c r="G254" s="575"/>
      <c r="H254" s="575"/>
      <c r="I254" s="575"/>
      <c r="J254" s="575"/>
      <c r="K254" s="575"/>
      <c r="L254" s="575"/>
      <c r="M254" s="575"/>
      <c r="N254" s="575"/>
      <c r="O254" s="575"/>
      <c r="P254" s="575"/>
      <c r="Q254" s="575"/>
      <c r="R254" s="573"/>
      <c r="S254" s="574" t="s">
        <v>777</v>
      </c>
      <c r="T254" s="575"/>
      <c r="U254" s="575"/>
      <c r="V254" s="575"/>
      <c r="W254" s="924" t="s">
        <v>72</v>
      </c>
    </row>
    <row r="255" spans="1:23" s="576" customFormat="1" ht="21" customHeight="1" x14ac:dyDescent="0.15">
      <c r="A255" s="922"/>
      <c r="B255" s="927" t="s">
        <v>254</v>
      </c>
      <c r="C255" s="574" t="s">
        <v>238</v>
      </c>
      <c r="D255" s="575"/>
      <c r="E255" s="573"/>
      <c r="F255" s="927" t="s">
        <v>250</v>
      </c>
      <c r="G255" s="574" t="s">
        <v>238</v>
      </c>
      <c r="H255" s="575"/>
      <c r="I255" s="575"/>
      <c r="J255" s="575"/>
      <c r="K255" s="573"/>
      <c r="L255" s="574" t="s">
        <v>232</v>
      </c>
      <c r="M255" s="575"/>
      <c r="N255" s="575"/>
      <c r="O255" s="575"/>
      <c r="P255" s="573"/>
      <c r="Q255" s="574" t="s">
        <v>231</v>
      </c>
      <c r="R255" s="573"/>
      <c r="S255" s="929" t="s">
        <v>922</v>
      </c>
      <c r="T255" s="574" t="s">
        <v>238</v>
      </c>
      <c r="U255" s="575"/>
      <c r="V255" s="575"/>
      <c r="W255" s="925"/>
    </row>
    <row r="256" spans="1:23" s="576" customFormat="1" ht="52.5" customHeight="1" x14ac:dyDescent="0.15">
      <c r="A256" s="923"/>
      <c r="B256" s="928"/>
      <c r="C256" s="577" t="s">
        <v>770</v>
      </c>
      <c r="D256" s="578" t="s">
        <v>229</v>
      </c>
      <c r="E256" s="578" t="s">
        <v>912</v>
      </c>
      <c r="F256" s="928"/>
      <c r="G256" s="577" t="s">
        <v>770</v>
      </c>
      <c r="H256" s="578" t="s">
        <v>912</v>
      </c>
      <c r="I256" s="578" t="s">
        <v>249</v>
      </c>
      <c r="J256" s="578" t="s">
        <v>248</v>
      </c>
      <c r="K256" s="578" t="s">
        <v>228</v>
      </c>
      <c r="L256" s="577" t="s">
        <v>94</v>
      </c>
      <c r="M256" s="592" t="s">
        <v>771</v>
      </c>
      <c r="N256" s="578" t="s">
        <v>221</v>
      </c>
      <c r="O256" s="578" t="s">
        <v>247</v>
      </c>
      <c r="P256" s="578" t="s">
        <v>701</v>
      </c>
      <c r="Q256" s="577" t="s">
        <v>96</v>
      </c>
      <c r="R256" s="578" t="s">
        <v>217</v>
      </c>
      <c r="S256" s="930"/>
      <c r="T256" s="577" t="s">
        <v>770</v>
      </c>
      <c r="U256" s="578" t="s">
        <v>912</v>
      </c>
      <c r="V256" s="593" t="s">
        <v>243</v>
      </c>
      <c r="W256" s="926"/>
    </row>
    <row r="257" spans="1:23" s="584" customFormat="1" ht="9.75" customHeight="1" x14ac:dyDescent="0.15">
      <c r="A257" s="233" t="s">
        <v>855</v>
      </c>
      <c r="B257" s="581">
        <v>19051</v>
      </c>
      <c r="C257" s="582">
        <v>19051</v>
      </c>
      <c r="D257" s="582">
        <v>19051</v>
      </c>
      <c r="E257" s="582" t="s">
        <v>699</v>
      </c>
      <c r="F257" s="582">
        <v>1804</v>
      </c>
      <c r="G257" s="582">
        <v>877</v>
      </c>
      <c r="H257" s="582" t="s">
        <v>699</v>
      </c>
      <c r="I257" s="582">
        <v>4</v>
      </c>
      <c r="J257" s="582">
        <v>758</v>
      </c>
      <c r="K257" s="582">
        <v>115</v>
      </c>
      <c r="L257" s="582">
        <v>200</v>
      </c>
      <c r="M257" s="582">
        <v>126</v>
      </c>
      <c r="N257" s="582" t="s">
        <v>699</v>
      </c>
      <c r="O257" s="582">
        <v>74</v>
      </c>
      <c r="P257" s="582" t="s">
        <v>699</v>
      </c>
      <c r="Q257" s="582">
        <v>727</v>
      </c>
      <c r="R257" s="582">
        <v>727</v>
      </c>
      <c r="S257" s="582">
        <v>12043</v>
      </c>
      <c r="T257" s="582">
        <v>8883</v>
      </c>
      <c r="U257" s="582" t="s">
        <v>699</v>
      </c>
      <c r="V257" s="582" t="s">
        <v>699</v>
      </c>
      <c r="W257" s="583" t="s">
        <v>512</v>
      </c>
    </row>
    <row r="258" spans="1:23" s="584" customFormat="1" ht="9.75" customHeight="1" x14ac:dyDescent="0.15">
      <c r="A258" s="237" t="s">
        <v>628</v>
      </c>
      <c r="B258" s="584">
        <v>16036</v>
      </c>
      <c r="C258" s="584">
        <v>16036</v>
      </c>
      <c r="D258" s="584">
        <v>16036</v>
      </c>
      <c r="E258" s="584" t="s">
        <v>699</v>
      </c>
      <c r="F258" s="584">
        <v>2057</v>
      </c>
      <c r="G258" s="584">
        <v>1080</v>
      </c>
      <c r="H258" s="584" t="s">
        <v>699</v>
      </c>
      <c r="I258" s="584">
        <v>9</v>
      </c>
      <c r="J258" s="584">
        <v>1001</v>
      </c>
      <c r="K258" s="584">
        <v>70</v>
      </c>
      <c r="L258" s="584">
        <v>123</v>
      </c>
      <c r="M258" s="584">
        <v>54</v>
      </c>
      <c r="N258" s="584" t="s">
        <v>699</v>
      </c>
      <c r="O258" s="584">
        <v>69</v>
      </c>
      <c r="P258" s="584" t="s">
        <v>699</v>
      </c>
      <c r="Q258" s="584">
        <v>854</v>
      </c>
      <c r="R258" s="584">
        <v>854</v>
      </c>
      <c r="S258" s="584">
        <v>14830</v>
      </c>
      <c r="T258" s="584">
        <v>11690</v>
      </c>
      <c r="U258" s="584">
        <v>1502</v>
      </c>
      <c r="V258" s="584">
        <v>3338</v>
      </c>
      <c r="W258" s="585" t="s">
        <v>629</v>
      </c>
    </row>
    <row r="259" spans="1:23" s="584" customFormat="1" ht="9.75" customHeight="1" x14ac:dyDescent="0.15">
      <c r="A259" s="237" t="s">
        <v>856</v>
      </c>
      <c r="B259" s="584">
        <v>15538</v>
      </c>
      <c r="C259" s="584">
        <v>15538</v>
      </c>
      <c r="D259" s="584">
        <v>15438</v>
      </c>
      <c r="E259" s="584">
        <v>100</v>
      </c>
      <c r="F259" s="584">
        <v>1902</v>
      </c>
      <c r="G259" s="584">
        <v>1012</v>
      </c>
      <c r="H259" s="584" t="s">
        <v>699</v>
      </c>
      <c r="I259" s="584">
        <v>12</v>
      </c>
      <c r="J259" s="584">
        <v>970</v>
      </c>
      <c r="K259" s="584">
        <v>30</v>
      </c>
      <c r="L259" s="584">
        <v>153</v>
      </c>
      <c r="M259" s="584">
        <v>108</v>
      </c>
      <c r="N259" s="584" t="s">
        <v>699</v>
      </c>
      <c r="O259" s="584">
        <v>45</v>
      </c>
      <c r="P259" s="584" t="s">
        <v>699</v>
      </c>
      <c r="Q259" s="584">
        <v>737</v>
      </c>
      <c r="R259" s="584">
        <v>737</v>
      </c>
      <c r="S259" s="584">
        <v>18789</v>
      </c>
      <c r="T259" s="584">
        <v>15998</v>
      </c>
      <c r="U259" s="584">
        <v>12557</v>
      </c>
      <c r="V259" s="584" t="s">
        <v>699</v>
      </c>
      <c r="W259" s="585" t="s">
        <v>692</v>
      </c>
    </row>
    <row r="260" spans="1:23" s="584" customFormat="1" ht="9.75" customHeight="1" x14ac:dyDescent="0.15">
      <c r="A260" s="237" t="s">
        <v>857</v>
      </c>
      <c r="B260" s="584">
        <v>20710</v>
      </c>
      <c r="C260" s="584">
        <v>20710</v>
      </c>
      <c r="D260" s="584">
        <v>20710</v>
      </c>
      <c r="E260" s="584" t="s">
        <v>699</v>
      </c>
      <c r="F260" s="584">
        <v>1801</v>
      </c>
      <c r="G260" s="584">
        <v>955</v>
      </c>
      <c r="H260" s="584" t="s">
        <v>699</v>
      </c>
      <c r="I260" s="584">
        <v>10</v>
      </c>
      <c r="J260" s="584">
        <v>945</v>
      </c>
      <c r="K260" s="584" t="s">
        <v>699</v>
      </c>
      <c r="L260" s="584">
        <v>158</v>
      </c>
      <c r="M260" s="584">
        <v>144</v>
      </c>
      <c r="N260" s="584">
        <v>1</v>
      </c>
      <c r="O260" s="584">
        <v>10</v>
      </c>
      <c r="P260" s="584">
        <v>3</v>
      </c>
      <c r="Q260" s="584">
        <v>688</v>
      </c>
      <c r="R260" s="584">
        <v>688</v>
      </c>
      <c r="S260" s="584">
        <v>19692</v>
      </c>
      <c r="T260" s="584">
        <v>16591</v>
      </c>
      <c r="U260" s="584">
        <v>9347</v>
      </c>
      <c r="V260" s="584" t="s">
        <v>699</v>
      </c>
      <c r="W260" s="585" t="s">
        <v>718</v>
      </c>
    </row>
    <row r="261" spans="1:23" s="584" customFormat="1" ht="9.75" customHeight="1" x14ac:dyDescent="0.15">
      <c r="A261" s="237" t="s">
        <v>858</v>
      </c>
      <c r="B261" s="584">
        <v>43491</v>
      </c>
      <c r="C261" s="584">
        <v>43491</v>
      </c>
      <c r="D261" s="584">
        <v>43491</v>
      </c>
      <c r="E261" s="584" t="s">
        <v>699</v>
      </c>
      <c r="F261" s="584">
        <v>4432</v>
      </c>
      <c r="G261" s="584">
        <v>2373</v>
      </c>
      <c r="H261" s="584">
        <v>1393</v>
      </c>
      <c r="I261" s="584">
        <v>1</v>
      </c>
      <c r="J261" s="584">
        <v>979</v>
      </c>
      <c r="K261" s="584" t="s">
        <v>699</v>
      </c>
      <c r="L261" s="584">
        <v>161</v>
      </c>
      <c r="M261" s="584">
        <v>141</v>
      </c>
      <c r="N261" s="584" t="s">
        <v>699</v>
      </c>
      <c r="O261" s="584">
        <v>20</v>
      </c>
      <c r="P261" s="584" t="s">
        <v>699</v>
      </c>
      <c r="Q261" s="584">
        <v>1898</v>
      </c>
      <c r="R261" s="584">
        <v>1898</v>
      </c>
      <c r="S261" s="584">
        <v>16172</v>
      </c>
      <c r="T261" s="584">
        <v>12689</v>
      </c>
      <c r="U261" s="584">
        <v>7807</v>
      </c>
      <c r="V261" s="584" t="s">
        <v>699</v>
      </c>
      <c r="W261" s="585" t="s">
        <v>859</v>
      </c>
    </row>
    <row r="262" spans="1:23" s="584" customFormat="1" ht="6.75" customHeight="1" x14ac:dyDescent="0.15">
      <c r="A262" s="586"/>
      <c r="W262" s="585"/>
    </row>
    <row r="263" spans="1:23" s="584" customFormat="1" ht="9.75" customHeight="1" x14ac:dyDescent="0.15">
      <c r="A263" s="237" t="s">
        <v>860</v>
      </c>
      <c r="B263" s="584">
        <v>29358</v>
      </c>
      <c r="C263" s="584">
        <v>29358</v>
      </c>
      <c r="D263" s="584">
        <v>29358</v>
      </c>
      <c r="E263" s="584" t="s">
        <v>699</v>
      </c>
      <c r="F263" s="584">
        <v>1907</v>
      </c>
      <c r="G263" s="584">
        <v>963</v>
      </c>
      <c r="H263" s="584" t="s">
        <v>699</v>
      </c>
      <c r="I263" s="584">
        <v>10</v>
      </c>
      <c r="J263" s="584">
        <v>953</v>
      </c>
      <c r="K263" s="584" t="s">
        <v>699</v>
      </c>
      <c r="L263" s="584">
        <v>177</v>
      </c>
      <c r="M263" s="584">
        <v>165</v>
      </c>
      <c r="N263" s="584" t="s">
        <v>699</v>
      </c>
      <c r="O263" s="584">
        <v>12</v>
      </c>
      <c r="P263" s="584" t="s">
        <v>699</v>
      </c>
      <c r="Q263" s="584">
        <v>767</v>
      </c>
      <c r="R263" s="584">
        <v>767</v>
      </c>
      <c r="S263" s="584">
        <v>21195</v>
      </c>
      <c r="T263" s="584">
        <v>17940</v>
      </c>
      <c r="U263" s="584">
        <v>10222</v>
      </c>
      <c r="V263" s="584" t="s">
        <v>699</v>
      </c>
      <c r="W263" s="585" t="s">
        <v>719</v>
      </c>
    </row>
    <row r="264" spans="1:23" s="584" customFormat="1" ht="9.75" customHeight="1" x14ac:dyDescent="0.15">
      <c r="A264" s="237" t="s">
        <v>861</v>
      </c>
      <c r="B264" s="584">
        <v>37264</v>
      </c>
      <c r="C264" s="584">
        <v>37264</v>
      </c>
      <c r="D264" s="584">
        <v>37264</v>
      </c>
      <c r="E264" s="584" t="s">
        <v>699</v>
      </c>
      <c r="F264" s="584">
        <v>5844</v>
      </c>
      <c r="G264" s="584">
        <v>2647</v>
      </c>
      <c r="H264" s="584">
        <v>1562</v>
      </c>
      <c r="I264" s="584">
        <v>1</v>
      </c>
      <c r="J264" s="584">
        <v>1084</v>
      </c>
      <c r="K264" s="584" t="s">
        <v>699</v>
      </c>
      <c r="L264" s="584">
        <v>157</v>
      </c>
      <c r="M264" s="584">
        <v>138</v>
      </c>
      <c r="N264" s="584" t="s">
        <v>699</v>
      </c>
      <c r="O264" s="584">
        <v>19</v>
      </c>
      <c r="P264" s="584" t="s">
        <v>699</v>
      </c>
      <c r="Q264" s="584">
        <v>3040</v>
      </c>
      <c r="R264" s="584">
        <v>3040</v>
      </c>
      <c r="S264" s="584">
        <v>17106</v>
      </c>
      <c r="T264" s="584">
        <v>13317</v>
      </c>
      <c r="U264" s="584">
        <v>7941</v>
      </c>
      <c r="V264" s="584" t="s">
        <v>699</v>
      </c>
      <c r="W264" s="585" t="s">
        <v>862</v>
      </c>
    </row>
    <row r="265" spans="1:23" s="584" customFormat="1" ht="6.75" customHeight="1" x14ac:dyDescent="0.15">
      <c r="A265" s="586"/>
      <c r="W265" s="585"/>
    </row>
    <row r="266" spans="1:23" s="584" customFormat="1" ht="9.75" customHeight="1" x14ac:dyDescent="0.15">
      <c r="A266" s="237" t="s">
        <v>863</v>
      </c>
      <c r="B266" s="584">
        <v>10596</v>
      </c>
      <c r="C266" s="584">
        <v>10596</v>
      </c>
      <c r="D266" s="584">
        <v>10596</v>
      </c>
      <c r="E266" s="584" t="s">
        <v>699</v>
      </c>
      <c r="F266" s="584">
        <v>465</v>
      </c>
      <c r="G266" s="584">
        <v>199</v>
      </c>
      <c r="H266" s="584" t="s">
        <v>699</v>
      </c>
      <c r="I266" s="584" t="s">
        <v>699</v>
      </c>
      <c r="J266" s="584">
        <v>199</v>
      </c>
      <c r="K266" s="584" t="s">
        <v>699</v>
      </c>
      <c r="L266" s="584">
        <v>44</v>
      </c>
      <c r="M266" s="584">
        <v>39</v>
      </c>
      <c r="N266" s="584" t="s">
        <v>699</v>
      </c>
      <c r="O266" s="584">
        <v>5</v>
      </c>
      <c r="P266" s="584" t="s">
        <v>699</v>
      </c>
      <c r="Q266" s="584">
        <v>222</v>
      </c>
      <c r="R266" s="584">
        <v>222</v>
      </c>
      <c r="S266" s="584">
        <v>5986</v>
      </c>
      <c r="T266" s="584">
        <v>5051</v>
      </c>
      <c r="U266" s="584">
        <v>3582</v>
      </c>
      <c r="V266" s="584" t="s">
        <v>699</v>
      </c>
      <c r="W266" s="585" t="s">
        <v>720</v>
      </c>
    </row>
    <row r="267" spans="1:23" s="584" customFormat="1" ht="9.75" customHeight="1" x14ac:dyDescent="0.15">
      <c r="A267" s="237" t="s">
        <v>513</v>
      </c>
      <c r="B267" s="584">
        <v>6792</v>
      </c>
      <c r="C267" s="584">
        <v>6792</v>
      </c>
      <c r="D267" s="584">
        <v>6792</v>
      </c>
      <c r="E267" s="584" t="s">
        <v>699</v>
      </c>
      <c r="F267" s="584">
        <v>900</v>
      </c>
      <c r="G267" s="584">
        <v>687</v>
      </c>
      <c r="H267" s="584">
        <v>427</v>
      </c>
      <c r="I267" s="584" t="s">
        <v>699</v>
      </c>
      <c r="J267" s="584">
        <v>260</v>
      </c>
      <c r="K267" s="584" t="s">
        <v>699</v>
      </c>
      <c r="L267" s="584">
        <v>2</v>
      </c>
      <c r="M267" s="584" t="s">
        <v>699</v>
      </c>
      <c r="N267" s="584" t="s">
        <v>699</v>
      </c>
      <c r="O267" s="584">
        <v>2</v>
      </c>
      <c r="P267" s="584" t="s">
        <v>699</v>
      </c>
      <c r="Q267" s="584">
        <v>211</v>
      </c>
      <c r="R267" s="584">
        <v>211</v>
      </c>
      <c r="S267" s="584">
        <v>1944</v>
      </c>
      <c r="T267" s="584">
        <v>947</v>
      </c>
      <c r="U267" s="584" t="s">
        <v>699</v>
      </c>
      <c r="V267" s="584" t="s">
        <v>699</v>
      </c>
      <c r="W267" s="585" t="s">
        <v>78</v>
      </c>
    </row>
    <row r="268" spans="1:23" s="584" customFormat="1" ht="9.75" customHeight="1" x14ac:dyDescent="0.15">
      <c r="A268" s="237" t="s">
        <v>514</v>
      </c>
      <c r="B268" s="584">
        <v>14897</v>
      </c>
      <c r="C268" s="584">
        <v>14897</v>
      </c>
      <c r="D268" s="584">
        <v>14897</v>
      </c>
      <c r="E268" s="584" t="s">
        <v>699</v>
      </c>
      <c r="F268" s="584">
        <v>1172</v>
      </c>
      <c r="G268" s="584">
        <v>909</v>
      </c>
      <c r="H268" s="584">
        <v>635</v>
      </c>
      <c r="I268" s="584">
        <v>1</v>
      </c>
      <c r="J268" s="584">
        <v>273</v>
      </c>
      <c r="K268" s="584" t="s">
        <v>699</v>
      </c>
      <c r="L268" s="584">
        <v>61</v>
      </c>
      <c r="M268" s="584">
        <v>54</v>
      </c>
      <c r="N268" s="584" t="s">
        <v>699</v>
      </c>
      <c r="O268" s="584">
        <v>7</v>
      </c>
      <c r="P268" s="584" t="s">
        <v>699</v>
      </c>
      <c r="Q268" s="584">
        <v>202</v>
      </c>
      <c r="R268" s="584">
        <v>202</v>
      </c>
      <c r="S268" s="584">
        <v>5503</v>
      </c>
      <c r="T268" s="584">
        <v>4723</v>
      </c>
      <c r="U268" s="584">
        <v>4225</v>
      </c>
      <c r="V268" s="584" t="s">
        <v>699</v>
      </c>
      <c r="W268" s="585" t="s">
        <v>79</v>
      </c>
    </row>
    <row r="269" spans="1:23" s="584" customFormat="1" ht="9.75" customHeight="1" x14ac:dyDescent="0.15">
      <c r="A269" s="237" t="s">
        <v>515</v>
      </c>
      <c r="B269" s="584">
        <v>11206</v>
      </c>
      <c r="C269" s="584">
        <v>11206</v>
      </c>
      <c r="D269" s="584">
        <v>11206</v>
      </c>
      <c r="E269" s="584" t="s">
        <v>699</v>
      </c>
      <c r="F269" s="584">
        <v>1895</v>
      </c>
      <c r="G269" s="584">
        <v>578</v>
      </c>
      <c r="H269" s="584">
        <v>331</v>
      </c>
      <c r="I269" s="584" t="s">
        <v>699</v>
      </c>
      <c r="J269" s="584">
        <v>247</v>
      </c>
      <c r="K269" s="584" t="s">
        <v>699</v>
      </c>
      <c r="L269" s="584">
        <v>54</v>
      </c>
      <c r="M269" s="584">
        <v>48</v>
      </c>
      <c r="N269" s="584" t="s">
        <v>699</v>
      </c>
      <c r="O269" s="584">
        <v>6</v>
      </c>
      <c r="P269" s="584" t="s">
        <v>699</v>
      </c>
      <c r="Q269" s="584">
        <v>1263</v>
      </c>
      <c r="R269" s="584">
        <v>1263</v>
      </c>
      <c r="S269" s="584">
        <v>2739</v>
      </c>
      <c r="T269" s="584">
        <v>1968</v>
      </c>
      <c r="U269" s="584" t="s">
        <v>699</v>
      </c>
      <c r="V269" s="584" t="s">
        <v>699</v>
      </c>
      <c r="W269" s="585" t="s">
        <v>80</v>
      </c>
    </row>
    <row r="270" spans="1:23" s="584" customFormat="1" ht="9.75" customHeight="1" x14ac:dyDescent="0.15">
      <c r="A270" s="237" t="s">
        <v>864</v>
      </c>
      <c r="B270" s="584">
        <v>4369</v>
      </c>
      <c r="C270" s="584">
        <v>4369</v>
      </c>
      <c r="D270" s="584">
        <v>4369</v>
      </c>
      <c r="E270" s="584" t="s">
        <v>699</v>
      </c>
      <c r="F270" s="584">
        <v>1877</v>
      </c>
      <c r="G270" s="584">
        <v>473</v>
      </c>
      <c r="H270" s="584">
        <v>169</v>
      </c>
      <c r="I270" s="584" t="s">
        <v>699</v>
      </c>
      <c r="J270" s="584">
        <v>304</v>
      </c>
      <c r="K270" s="584" t="s">
        <v>699</v>
      </c>
      <c r="L270" s="584">
        <v>40</v>
      </c>
      <c r="M270" s="584">
        <v>36</v>
      </c>
      <c r="N270" s="584" t="s">
        <v>699</v>
      </c>
      <c r="O270" s="584">
        <v>4</v>
      </c>
      <c r="P270" s="584" t="s">
        <v>699</v>
      </c>
      <c r="Q270" s="584">
        <v>1364</v>
      </c>
      <c r="R270" s="584">
        <v>1364</v>
      </c>
      <c r="S270" s="584">
        <v>6920</v>
      </c>
      <c r="T270" s="584">
        <v>5679</v>
      </c>
      <c r="U270" s="584">
        <v>3716</v>
      </c>
      <c r="V270" s="584" t="s">
        <v>699</v>
      </c>
      <c r="W270" s="585" t="s">
        <v>865</v>
      </c>
    </row>
    <row r="271" spans="1:23" s="584" customFormat="1" ht="6.75" customHeight="1" x14ac:dyDescent="0.15">
      <c r="A271" s="586"/>
      <c r="W271" s="585"/>
    </row>
    <row r="272" spans="1:23" s="584" customFormat="1" ht="9.75" customHeight="1" x14ac:dyDescent="0.15">
      <c r="A272" s="237" t="s">
        <v>866</v>
      </c>
      <c r="B272" s="584">
        <v>5800</v>
      </c>
      <c r="C272" s="584">
        <v>5800</v>
      </c>
      <c r="D272" s="584">
        <v>5800</v>
      </c>
      <c r="E272" s="584" t="s">
        <v>699</v>
      </c>
      <c r="F272" s="584">
        <v>116</v>
      </c>
      <c r="G272" s="584">
        <v>39</v>
      </c>
      <c r="H272" s="584" t="s">
        <v>699</v>
      </c>
      <c r="I272" s="584" t="s">
        <v>699</v>
      </c>
      <c r="J272" s="584">
        <v>39</v>
      </c>
      <c r="K272" s="584" t="s">
        <v>699</v>
      </c>
      <c r="L272" s="584">
        <v>6</v>
      </c>
      <c r="M272" s="584">
        <v>3</v>
      </c>
      <c r="N272" s="584" t="s">
        <v>699</v>
      </c>
      <c r="O272" s="584">
        <v>3</v>
      </c>
      <c r="P272" s="584" t="s">
        <v>699</v>
      </c>
      <c r="Q272" s="584">
        <v>71</v>
      </c>
      <c r="R272" s="584">
        <v>71</v>
      </c>
      <c r="S272" s="584">
        <v>1297</v>
      </c>
      <c r="T272" s="584">
        <v>956</v>
      </c>
      <c r="U272" s="584" t="s">
        <v>699</v>
      </c>
      <c r="V272" s="584" t="s">
        <v>699</v>
      </c>
      <c r="W272" s="585" t="s">
        <v>721</v>
      </c>
    </row>
    <row r="273" spans="1:23" s="584" customFormat="1" ht="9.75" customHeight="1" x14ac:dyDescent="0.15">
      <c r="A273" s="237" t="s">
        <v>516</v>
      </c>
      <c r="B273" s="584">
        <v>1884</v>
      </c>
      <c r="C273" s="584">
        <v>1884</v>
      </c>
      <c r="D273" s="584">
        <v>1884</v>
      </c>
      <c r="E273" s="584" t="s">
        <v>699</v>
      </c>
      <c r="F273" s="584">
        <v>183</v>
      </c>
      <c r="G273" s="584">
        <v>104</v>
      </c>
      <c r="H273" s="584" t="s">
        <v>699</v>
      </c>
      <c r="I273" s="584" t="s">
        <v>699</v>
      </c>
      <c r="J273" s="584">
        <v>104</v>
      </c>
      <c r="K273" s="584" t="s">
        <v>699</v>
      </c>
      <c r="L273" s="584">
        <v>37</v>
      </c>
      <c r="M273" s="584">
        <v>36</v>
      </c>
      <c r="N273" s="584" t="s">
        <v>699</v>
      </c>
      <c r="O273" s="584">
        <v>1</v>
      </c>
      <c r="P273" s="584" t="s">
        <v>699</v>
      </c>
      <c r="Q273" s="584">
        <v>42</v>
      </c>
      <c r="R273" s="584">
        <v>42</v>
      </c>
      <c r="S273" s="584">
        <v>1974</v>
      </c>
      <c r="T273" s="584">
        <v>1529</v>
      </c>
      <c r="U273" s="584">
        <v>1529</v>
      </c>
      <c r="V273" s="584" t="s">
        <v>699</v>
      </c>
      <c r="W273" s="585" t="s">
        <v>66</v>
      </c>
    </row>
    <row r="274" spans="1:23" s="584" customFormat="1" ht="9.75" customHeight="1" x14ac:dyDescent="0.15">
      <c r="A274" s="237" t="s">
        <v>517</v>
      </c>
      <c r="B274" s="584">
        <v>2912</v>
      </c>
      <c r="C274" s="584">
        <v>2912</v>
      </c>
      <c r="D274" s="584">
        <v>2912</v>
      </c>
      <c r="E274" s="584" t="s">
        <v>699</v>
      </c>
      <c r="F274" s="584">
        <v>166</v>
      </c>
      <c r="G274" s="584">
        <v>56</v>
      </c>
      <c r="H274" s="584" t="s">
        <v>699</v>
      </c>
      <c r="I274" s="584" t="s">
        <v>699</v>
      </c>
      <c r="J274" s="584">
        <v>56</v>
      </c>
      <c r="K274" s="584" t="s">
        <v>699</v>
      </c>
      <c r="L274" s="584">
        <v>1</v>
      </c>
      <c r="M274" s="584" t="s">
        <v>699</v>
      </c>
      <c r="N274" s="584" t="s">
        <v>699</v>
      </c>
      <c r="O274" s="584">
        <v>1</v>
      </c>
      <c r="P274" s="584" t="s">
        <v>699</v>
      </c>
      <c r="Q274" s="584">
        <v>109</v>
      </c>
      <c r="R274" s="584">
        <v>109</v>
      </c>
      <c r="S274" s="584">
        <v>2715</v>
      </c>
      <c r="T274" s="584">
        <v>2566</v>
      </c>
      <c r="U274" s="584">
        <v>2053</v>
      </c>
      <c r="V274" s="584" t="s">
        <v>699</v>
      </c>
      <c r="W274" s="585" t="s">
        <v>67</v>
      </c>
    </row>
    <row r="275" spans="1:23" s="584" customFormat="1" ht="9.75" customHeight="1" x14ac:dyDescent="0.15">
      <c r="A275" s="237" t="s">
        <v>518</v>
      </c>
      <c r="B275" s="584">
        <v>2578</v>
      </c>
      <c r="C275" s="584">
        <v>2578</v>
      </c>
      <c r="D275" s="584">
        <v>2578</v>
      </c>
      <c r="E275" s="584" t="s">
        <v>699</v>
      </c>
      <c r="F275" s="584">
        <v>264</v>
      </c>
      <c r="G275" s="584">
        <v>206</v>
      </c>
      <c r="H275" s="584">
        <v>154</v>
      </c>
      <c r="I275" s="584" t="s">
        <v>699</v>
      </c>
      <c r="J275" s="584">
        <v>52</v>
      </c>
      <c r="K275" s="584" t="s">
        <v>699</v>
      </c>
      <c r="L275" s="584" t="s">
        <v>699</v>
      </c>
      <c r="M275" s="584" t="s">
        <v>699</v>
      </c>
      <c r="N275" s="584" t="s">
        <v>699</v>
      </c>
      <c r="O275" s="584" t="s">
        <v>699</v>
      </c>
      <c r="P275" s="584" t="s">
        <v>699</v>
      </c>
      <c r="Q275" s="584">
        <v>58</v>
      </c>
      <c r="R275" s="584">
        <v>58</v>
      </c>
      <c r="S275" s="584">
        <v>1103</v>
      </c>
      <c r="T275" s="584">
        <v>947</v>
      </c>
      <c r="U275" s="584" t="s">
        <v>699</v>
      </c>
      <c r="V275" s="584" t="s">
        <v>699</v>
      </c>
      <c r="W275" s="585" t="s">
        <v>68</v>
      </c>
    </row>
    <row r="276" spans="1:23" s="584" customFormat="1" ht="9.75" customHeight="1" x14ac:dyDescent="0.15">
      <c r="A276" s="237" t="s">
        <v>519</v>
      </c>
      <c r="B276" s="584">
        <v>3252</v>
      </c>
      <c r="C276" s="584">
        <v>3252</v>
      </c>
      <c r="D276" s="584">
        <v>3252</v>
      </c>
      <c r="E276" s="584" t="s">
        <v>699</v>
      </c>
      <c r="F276" s="584">
        <v>353</v>
      </c>
      <c r="G276" s="584">
        <v>312</v>
      </c>
      <c r="H276" s="584">
        <v>221</v>
      </c>
      <c r="I276" s="584" t="s">
        <v>699</v>
      </c>
      <c r="J276" s="584">
        <v>91</v>
      </c>
      <c r="K276" s="584" t="s">
        <v>699</v>
      </c>
      <c r="L276" s="584" t="s">
        <v>699</v>
      </c>
      <c r="M276" s="584" t="s">
        <v>699</v>
      </c>
      <c r="N276" s="584" t="s">
        <v>699</v>
      </c>
      <c r="O276" s="584" t="s">
        <v>699</v>
      </c>
      <c r="P276" s="584" t="s">
        <v>699</v>
      </c>
      <c r="Q276" s="584">
        <v>41</v>
      </c>
      <c r="R276" s="584">
        <v>41</v>
      </c>
      <c r="S276" s="584">
        <v>349</v>
      </c>
      <c r="T276" s="584" t="s">
        <v>699</v>
      </c>
      <c r="U276" s="584" t="s">
        <v>699</v>
      </c>
      <c r="V276" s="584" t="s">
        <v>699</v>
      </c>
      <c r="W276" s="585" t="s">
        <v>81</v>
      </c>
    </row>
    <row r="277" spans="1:23" s="584" customFormat="1" ht="9.75" customHeight="1" x14ac:dyDescent="0.15">
      <c r="A277" s="237" t="s">
        <v>520</v>
      </c>
      <c r="B277" s="584">
        <v>962</v>
      </c>
      <c r="C277" s="584">
        <v>962</v>
      </c>
      <c r="D277" s="584">
        <v>962</v>
      </c>
      <c r="E277" s="584" t="s">
        <v>699</v>
      </c>
      <c r="F277" s="584">
        <v>283</v>
      </c>
      <c r="G277" s="584">
        <v>169</v>
      </c>
      <c r="H277" s="584">
        <v>52</v>
      </c>
      <c r="I277" s="584" t="s">
        <v>699</v>
      </c>
      <c r="J277" s="584">
        <v>117</v>
      </c>
      <c r="K277" s="584" t="s">
        <v>699</v>
      </c>
      <c r="L277" s="584">
        <v>2</v>
      </c>
      <c r="M277" s="584" t="s">
        <v>699</v>
      </c>
      <c r="N277" s="584" t="s">
        <v>699</v>
      </c>
      <c r="O277" s="584">
        <v>2</v>
      </c>
      <c r="P277" s="584" t="s">
        <v>699</v>
      </c>
      <c r="Q277" s="584">
        <v>112</v>
      </c>
      <c r="R277" s="584">
        <v>112</v>
      </c>
      <c r="S277" s="584">
        <v>492</v>
      </c>
      <c r="T277" s="584" t="s">
        <v>699</v>
      </c>
      <c r="U277" s="584" t="s">
        <v>699</v>
      </c>
      <c r="V277" s="584" t="s">
        <v>699</v>
      </c>
      <c r="W277" s="585" t="s">
        <v>82</v>
      </c>
    </row>
    <row r="278" spans="1:23" s="584" customFormat="1" ht="9.75" customHeight="1" x14ac:dyDescent="0.15">
      <c r="A278" s="237" t="s">
        <v>521</v>
      </c>
      <c r="B278" s="584">
        <v>4875</v>
      </c>
      <c r="C278" s="584">
        <v>4875</v>
      </c>
      <c r="D278" s="584">
        <v>4875</v>
      </c>
      <c r="E278" s="584" t="s">
        <v>699</v>
      </c>
      <c r="F278" s="584">
        <v>443</v>
      </c>
      <c r="G278" s="584">
        <v>332</v>
      </c>
      <c r="H278" s="584">
        <v>241</v>
      </c>
      <c r="I278" s="584" t="s">
        <v>699</v>
      </c>
      <c r="J278" s="584">
        <v>91</v>
      </c>
      <c r="K278" s="584" t="s">
        <v>699</v>
      </c>
      <c r="L278" s="584">
        <v>20</v>
      </c>
      <c r="M278" s="584">
        <v>18</v>
      </c>
      <c r="N278" s="584" t="s">
        <v>699</v>
      </c>
      <c r="O278" s="584">
        <v>2</v>
      </c>
      <c r="P278" s="584" t="s">
        <v>699</v>
      </c>
      <c r="Q278" s="584">
        <v>91</v>
      </c>
      <c r="R278" s="584">
        <v>91</v>
      </c>
      <c r="S278" s="584">
        <v>2342</v>
      </c>
      <c r="T278" s="584">
        <v>2207</v>
      </c>
      <c r="U278" s="584">
        <v>2207</v>
      </c>
      <c r="V278" s="584" t="s">
        <v>699</v>
      </c>
      <c r="W278" s="585" t="s">
        <v>83</v>
      </c>
    </row>
    <row r="279" spans="1:23" s="584" customFormat="1" ht="9.75" customHeight="1" x14ac:dyDescent="0.15">
      <c r="A279" s="237" t="s">
        <v>522</v>
      </c>
      <c r="B279" s="584">
        <v>7640</v>
      </c>
      <c r="C279" s="584">
        <v>7640</v>
      </c>
      <c r="D279" s="584">
        <v>7640</v>
      </c>
      <c r="E279" s="584" t="s">
        <v>699</v>
      </c>
      <c r="F279" s="584">
        <v>328</v>
      </c>
      <c r="G279" s="584">
        <v>255</v>
      </c>
      <c r="H279" s="584">
        <v>163</v>
      </c>
      <c r="I279" s="584">
        <v>1</v>
      </c>
      <c r="J279" s="584">
        <v>91</v>
      </c>
      <c r="K279" s="584" t="s">
        <v>699</v>
      </c>
      <c r="L279" s="584">
        <v>1</v>
      </c>
      <c r="M279" s="584" t="s">
        <v>699</v>
      </c>
      <c r="N279" s="584" t="s">
        <v>699</v>
      </c>
      <c r="O279" s="584">
        <v>1</v>
      </c>
      <c r="P279" s="584" t="s">
        <v>699</v>
      </c>
      <c r="Q279" s="584">
        <v>72</v>
      </c>
      <c r="R279" s="584">
        <v>72</v>
      </c>
      <c r="S279" s="584">
        <v>142</v>
      </c>
      <c r="T279" s="584" t="s">
        <v>699</v>
      </c>
      <c r="U279" s="584" t="s">
        <v>699</v>
      </c>
      <c r="V279" s="584" t="s">
        <v>699</v>
      </c>
      <c r="W279" s="585" t="s">
        <v>84</v>
      </c>
    </row>
    <row r="280" spans="1:23" s="584" customFormat="1" ht="9.75" customHeight="1" x14ac:dyDescent="0.15">
      <c r="A280" s="237" t="s">
        <v>523</v>
      </c>
      <c r="B280" s="584">
        <v>2382</v>
      </c>
      <c r="C280" s="584">
        <v>2382</v>
      </c>
      <c r="D280" s="584">
        <v>2382</v>
      </c>
      <c r="E280" s="584" t="s">
        <v>699</v>
      </c>
      <c r="F280" s="584">
        <v>401</v>
      </c>
      <c r="G280" s="584">
        <v>322</v>
      </c>
      <c r="H280" s="584">
        <v>231</v>
      </c>
      <c r="I280" s="584" t="s">
        <v>699</v>
      </c>
      <c r="J280" s="584">
        <v>91</v>
      </c>
      <c r="K280" s="584" t="s">
        <v>699</v>
      </c>
      <c r="L280" s="584">
        <v>40</v>
      </c>
      <c r="M280" s="584">
        <v>36</v>
      </c>
      <c r="N280" s="584" t="s">
        <v>699</v>
      </c>
      <c r="O280" s="584">
        <v>4</v>
      </c>
      <c r="P280" s="584" t="s">
        <v>699</v>
      </c>
      <c r="Q280" s="584">
        <v>39</v>
      </c>
      <c r="R280" s="584">
        <v>39</v>
      </c>
      <c r="S280" s="584">
        <v>3019</v>
      </c>
      <c r="T280" s="584">
        <v>2516</v>
      </c>
      <c r="U280" s="584">
        <v>2018</v>
      </c>
      <c r="V280" s="584" t="s">
        <v>699</v>
      </c>
      <c r="W280" s="585" t="s">
        <v>85</v>
      </c>
    </row>
    <row r="281" spans="1:23" s="584" customFormat="1" ht="9.75" customHeight="1" x14ac:dyDescent="0.15">
      <c r="A281" s="237" t="s">
        <v>524</v>
      </c>
      <c r="B281" s="584">
        <v>4122</v>
      </c>
      <c r="C281" s="584">
        <v>4122</v>
      </c>
      <c r="D281" s="584">
        <v>4122</v>
      </c>
      <c r="E281" s="584" t="s">
        <v>699</v>
      </c>
      <c r="F281" s="584">
        <v>580</v>
      </c>
      <c r="G281" s="584">
        <v>65</v>
      </c>
      <c r="H281" s="584">
        <v>13</v>
      </c>
      <c r="I281" s="584" t="s">
        <v>699</v>
      </c>
      <c r="J281" s="584">
        <v>52</v>
      </c>
      <c r="K281" s="584" t="s">
        <v>699</v>
      </c>
      <c r="L281" s="584">
        <v>2</v>
      </c>
      <c r="M281" s="584" t="s">
        <v>699</v>
      </c>
      <c r="N281" s="584" t="s">
        <v>699</v>
      </c>
      <c r="O281" s="584">
        <v>2</v>
      </c>
      <c r="P281" s="584" t="s">
        <v>699</v>
      </c>
      <c r="Q281" s="584">
        <v>513</v>
      </c>
      <c r="R281" s="584">
        <v>513</v>
      </c>
      <c r="S281" s="584">
        <v>1653</v>
      </c>
      <c r="T281" s="584">
        <v>1474</v>
      </c>
      <c r="U281" s="584" t="s">
        <v>699</v>
      </c>
      <c r="V281" s="584" t="s">
        <v>699</v>
      </c>
      <c r="W281" s="585" t="s">
        <v>69</v>
      </c>
    </row>
    <row r="282" spans="1:23" s="584" customFormat="1" ht="9.75" customHeight="1" x14ac:dyDescent="0.15">
      <c r="A282" s="237" t="s">
        <v>525</v>
      </c>
      <c r="B282" s="584">
        <v>6154</v>
      </c>
      <c r="C282" s="584">
        <v>6154</v>
      </c>
      <c r="D282" s="584">
        <v>6154</v>
      </c>
      <c r="E282" s="584" t="s">
        <v>699</v>
      </c>
      <c r="F282" s="584">
        <v>519</v>
      </c>
      <c r="G282" s="584">
        <v>203</v>
      </c>
      <c r="H282" s="584">
        <v>138</v>
      </c>
      <c r="I282" s="584" t="s">
        <v>699</v>
      </c>
      <c r="J282" s="584">
        <v>65</v>
      </c>
      <c r="K282" s="584" t="s">
        <v>699</v>
      </c>
      <c r="L282" s="584">
        <v>3</v>
      </c>
      <c r="M282" s="584" t="s">
        <v>699</v>
      </c>
      <c r="N282" s="584" t="s">
        <v>699</v>
      </c>
      <c r="O282" s="584">
        <v>3</v>
      </c>
      <c r="P282" s="584" t="s">
        <v>699</v>
      </c>
      <c r="Q282" s="584">
        <v>313</v>
      </c>
      <c r="R282" s="584">
        <v>313</v>
      </c>
      <c r="S282" s="584">
        <v>287</v>
      </c>
      <c r="T282" s="584" t="s">
        <v>699</v>
      </c>
      <c r="U282" s="584" t="s">
        <v>699</v>
      </c>
      <c r="V282" s="584" t="s">
        <v>699</v>
      </c>
      <c r="W282" s="585" t="s">
        <v>70</v>
      </c>
    </row>
    <row r="283" spans="1:23" s="584" customFormat="1" ht="9.75" customHeight="1" x14ac:dyDescent="0.15">
      <c r="A283" s="237" t="s">
        <v>526</v>
      </c>
      <c r="B283" s="584">
        <v>930</v>
      </c>
      <c r="C283" s="584">
        <v>930</v>
      </c>
      <c r="D283" s="584">
        <v>930</v>
      </c>
      <c r="E283" s="584" t="s">
        <v>699</v>
      </c>
      <c r="F283" s="584">
        <v>796</v>
      </c>
      <c r="G283" s="584">
        <v>310</v>
      </c>
      <c r="H283" s="584">
        <v>180</v>
      </c>
      <c r="I283" s="584" t="s">
        <v>699</v>
      </c>
      <c r="J283" s="584">
        <v>130</v>
      </c>
      <c r="K283" s="584" t="s">
        <v>699</v>
      </c>
      <c r="L283" s="584">
        <v>49</v>
      </c>
      <c r="M283" s="584">
        <v>48</v>
      </c>
      <c r="N283" s="584" t="s">
        <v>699</v>
      </c>
      <c r="O283" s="584">
        <v>1</v>
      </c>
      <c r="P283" s="584" t="s">
        <v>699</v>
      </c>
      <c r="Q283" s="584">
        <v>437</v>
      </c>
      <c r="R283" s="584">
        <v>437</v>
      </c>
      <c r="S283" s="584">
        <v>799</v>
      </c>
      <c r="T283" s="584">
        <v>494</v>
      </c>
      <c r="U283" s="584" t="s">
        <v>699</v>
      </c>
      <c r="V283" s="584" t="s">
        <v>699</v>
      </c>
      <c r="W283" s="585" t="s">
        <v>71</v>
      </c>
    </row>
    <row r="284" spans="1:23" s="584" customFormat="1" ht="9.75" customHeight="1" x14ac:dyDescent="0.15">
      <c r="A284" s="237" t="s">
        <v>867</v>
      </c>
      <c r="B284" s="584">
        <v>930</v>
      </c>
      <c r="C284" s="584">
        <v>930</v>
      </c>
      <c r="D284" s="584">
        <v>930</v>
      </c>
      <c r="E284" s="584" t="s">
        <v>699</v>
      </c>
      <c r="F284" s="584">
        <v>858</v>
      </c>
      <c r="G284" s="584">
        <v>238</v>
      </c>
      <c r="H284" s="584">
        <v>160</v>
      </c>
      <c r="I284" s="584" t="s">
        <v>699</v>
      </c>
      <c r="J284" s="584">
        <v>78</v>
      </c>
      <c r="K284" s="584" t="s">
        <v>699</v>
      </c>
      <c r="L284" s="584">
        <v>38</v>
      </c>
      <c r="M284" s="584">
        <v>36</v>
      </c>
      <c r="N284" s="584" t="s">
        <v>699</v>
      </c>
      <c r="O284" s="584">
        <v>2</v>
      </c>
      <c r="P284" s="584" t="s">
        <v>699</v>
      </c>
      <c r="Q284" s="584">
        <v>582</v>
      </c>
      <c r="R284" s="584">
        <v>582</v>
      </c>
      <c r="S284" s="584">
        <v>1967</v>
      </c>
      <c r="T284" s="584">
        <v>1697</v>
      </c>
      <c r="U284" s="584">
        <v>1697</v>
      </c>
      <c r="V284" s="584" t="s">
        <v>699</v>
      </c>
      <c r="W284" s="585" t="s">
        <v>868</v>
      </c>
    </row>
    <row r="285" spans="1:23" s="584" customFormat="1" ht="9.75" customHeight="1" x14ac:dyDescent="0.15">
      <c r="A285" s="237" t="s">
        <v>527</v>
      </c>
      <c r="B285" s="584" t="s">
        <v>699</v>
      </c>
      <c r="C285" s="584" t="s">
        <v>699</v>
      </c>
      <c r="D285" s="584" t="s">
        <v>699</v>
      </c>
      <c r="E285" s="584" t="s">
        <v>699</v>
      </c>
      <c r="F285" s="584">
        <v>505</v>
      </c>
      <c r="G285" s="584">
        <v>130</v>
      </c>
      <c r="H285" s="584" t="s">
        <v>699</v>
      </c>
      <c r="I285" s="584" t="s">
        <v>699</v>
      </c>
      <c r="J285" s="584">
        <v>130</v>
      </c>
      <c r="K285" s="584" t="s">
        <v>699</v>
      </c>
      <c r="L285" s="584">
        <v>2</v>
      </c>
      <c r="M285" s="584" t="s">
        <v>699</v>
      </c>
      <c r="N285" s="584" t="s">
        <v>699</v>
      </c>
      <c r="O285" s="584">
        <v>2</v>
      </c>
      <c r="P285" s="584" t="s">
        <v>699</v>
      </c>
      <c r="Q285" s="584">
        <v>373</v>
      </c>
      <c r="R285" s="584">
        <v>373</v>
      </c>
      <c r="S285" s="584">
        <v>2427</v>
      </c>
      <c r="T285" s="584">
        <v>1963</v>
      </c>
      <c r="U285" s="584" t="s">
        <v>699</v>
      </c>
      <c r="V285" s="584" t="s">
        <v>699</v>
      </c>
      <c r="W285" s="585" t="s">
        <v>66</v>
      </c>
    </row>
    <row r="286" spans="1:23" s="584" customFormat="1" ht="9.75" customHeight="1" x14ac:dyDescent="0.15">
      <c r="A286" s="242" t="s">
        <v>528</v>
      </c>
      <c r="B286" s="587">
        <v>3439</v>
      </c>
      <c r="C286" s="588">
        <v>3439</v>
      </c>
      <c r="D286" s="588">
        <v>3439</v>
      </c>
      <c r="E286" s="588" t="s">
        <v>699</v>
      </c>
      <c r="F286" s="588">
        <v>514</v>
      </c>
      <c r="G286" s="588">
        <v>105</v>
      </c>
      <c r="H286" s="588">
        <v>9</v>
      </c>
      <c r="I286" s="588" t="s">
        <v>699</v>
      </c>
      <c r="J286" s="588">
        <v>96</v>
      </c>
      <c r="K286" s="588" t="s">
        <v>699</v>
      </c>
      <c r="L286" s="588" t="s">
        <v>699</v>
      </c>
      <c r="M286" s="588" t="s">
        <v>699</v>
      </c>
      <c r="N286" s="588" t="s">
        <v>699</v>
      </c>
      <c r="O286" s="588" t="s">
        <v>699</v>
      </c>
      <c r="P286" s="588" t="s">
        <v>699</v>
      </c>
      <c r="Q286" s="588">
        <v>409</v>
      </c>
      <c r="R286" s="588">
        <v>409</v>
      </c>
      <c r="S286" s="588">
        <v>2526</v>
      </c>
      <c r="T286" s="588">
        <v>2019</v>
      </c>
      <c r="U286" s="588">
        <v>2019</v>
      </c>
      <c r="V286" s="588" t="s">
        <v>699</v>
      </c>
      <c r="W286" s="589" t="s">
        <v>67</v>
      </c>
    </row>
    <row r="287" spans="1:23" ht="12" customHeight="1" x14ac:dyDescent="0.15"/>
    <row r="288" spans="1:23" ht="12" customHeight="1" x14ac:dyDescent="0.15"/>
    <row r="289" spans="1:23" ht="12" customHeight="1" x14ac:dyDescent="0.15">
      <c r="K289" s="590" t="s">
        <v>86</v>
      </c>
      <c r="V289" s="130" t="s">
        <v>894</v>
      </c>
    </row>
    <row r="290" spans="1:23" s="576" customFormat="1" ht="21" customHeight="1" x14ac:dyDescent="0.15">
      <c r="A290" s="921" t="s">
        <v>150</v>
      </c>
      <c r="B290" s="591" t="s">
        <v>923</v>
      </c>
      <c r="C290" s="575"/>
      <c r="D290" s="575"/>
      <c r="E290" s="575"/>
      <c r="F290" s="575"/>
      <c r="G290" s="575"/>
      <c r="H290" s="575"/>
      <c r="I290" s="573"/>
      <c r="J290" s="595" t="s">
        <v>653</v>
      </c>
      <c r="K290" s="575"/>
      <c r="L290" s="575"/>
      <c r="M290" s="575"/>
      <c r="N290" s="575"/>
      <c r="O290" s="575"/>
      <c r="P290" s="575"/>
      <c r="Q290" s="575"/>
      <c r="R290" s="575"/>
      <c r="S290" s="575"/>
      <c r="T290" s="575"/>
      <c r="U290" s="575"/>
      <c r="V290" s="575"/>
      <c r="W290" s="924" t="s">
        <v>72</v>
      </c>
    </row>
    <row r="291" spans="1:23" s="576" customFormat="1" ht="21" customHeight="1" x14ac:dyDescent="0.15">
      <c r="A291" s="922"/>
      <c r="B291" s="591" t="s">
        <v>920</v>
      </c>
      <c r="C291" s="575"/>
      <c r="D291" s="573"/>
      <c r="E291" s="574" t="s">
        <v>232</v>
      </c>
      <c r="F291" s="573"/>
      <c r="G291" s="574" t="s">
        <v>231</v>
      </c>
      <c r="H291" s="575"/>
      <c r="I291" s="573"/>
      <c r="J291" s="927" t="s">
        <v>244</v>
      </c>
      <c r="K291" s="574" t="s">
        <v>238</v>
      </c>
      <c r="L291" s="575"/>
      <c r="M291" s="575"/>
      <c r="N291" s="575"/>
      <c r="O291" s="575"/>
      <c r="P291" s="575"/>
      <c r="Q291" s="575"/>
      <c r="R291" s="575"/>
      <c r="S291" s="575"/>
      <c r="T291" s="575"/>
      <c r="U291" s="573"/>
      <c r="V291" s="574" t="s">
        <v>231</v>
      </c>
      <c r="W291" s="925"/>
    </row>
    <row r="292" spans="1:23" s="576" customFormat="1" ht="52.5" customHeight="1" x14ac:dyDescent="0.15">
      <c r="A292" s="923"/>
      <c r="B292" s="578" t="s">
        <v>248</v>
      </c>
      <c r="C292" s="578" t="s">
        <v>228</v>
      </c>
      <c r="D292" s="578" t="s">
        <v>227</v>
      </c>
      <c r="E292" s="577" t="s">
        <v>94</v>
      </c>
      <c r="F292" s="592" t="s">
        <v>771</v>
      </c>
      <c r="G292" s="577" t="s">
        <v>96</v>
      </c>
      <c r="H292" s="578" t="s">
        <v>245</v>
      </c>
      <c r="I292" s="578" t="s">
        <v>217</v>
      </c>
      <c r="J292" s="928"/>
      <c r="K292" s="577" t="s">
        <v>770</v>
      </c>
      <c r="L292" s="578" t="s">
        <v>229</v>
      </c>
      <c r="M292" s="578" t="s">
        <v>912</v>
      </c>
      <c r="N292" s="578" t="s">
        <v>227</v>
      </c>
      <c r="O292" s="578" t="s">
        <v>225</v>
      </c>
      <c r="P292" s="578" t="s">
        <v>924</v>
      </c>
      <c r="Q292" s="578" t="s">
        <v>237</v>
      </c>
      <c r="R292" s="578" t="s">
        <v>236</v>
      </c>
      <c r="S292" s="578" t="s">
        <v>235</v>
      </c>
      <c r="T292" s="578" t="s">
        <v>224</v>
      </c>
      <c r="U292" s="579" t="s">
        <v>925</v>
      </c>
      <c r="V292" s="580" t="s">
        <v>96</v>
      </c>
      <c r="W292" s="926"/>
    </row>
    <row r="293" spans="1:23" s="584" customFormat="1" ht="9.75" customHeight="1" x14ac:dyDescent="0.15">
      <c r="A293" s="233" t="s">
        <v>855</v>
      </c>
      <c r="B293" s="581" t="s">
        <v>699</v>
      </c>
      <c r="C293" s="582" t="s">
        <v>699</v>
      </c>
      <c r="D293" s="582">
        <v>8883</v>
      </c>
      <c r="E293" s="582" t="s">
        <v>699</v>
      </c>
      <c r="F293" s="582" t="s">
        <v>699</v>
      </c>
      <c r="G293" s="582">
        <v>3160</v>
      </c>
      <c r="H293" s="582">
        <v>782</v>
      </c>
      <c r="I293" s="582">
        <v>2378</v>
      </c>
      <c r="J293" s="582">
        <v>10382862</v>
      </c>
      <c r="K293" s="582">
        <v>1097387</v>
      </c>
      <c r="L293" s="582">
        <v>793</v>
      </c>
      <c r="M293" s="582">
        <v>109</v>
      </c>
      <c r="N293" s="582" t="s">
        <v>699</v>
      </c>
      <c r="O293" s="582" t="s">
        <v>699</v>
      </c>
      <c r="P293" s="582">
        <v>156003</v>
      </c>
      <c r="Q293" s="582" t="s">
        <v>699</v>
      </c>
      <c r="R293" s="582">
        <v>91343</v>
      </c>
      <c r="S293" s="582">
        <v>554091</v>
      </c>
      <c r="T293" s="582">
        <v>156810</v>
      </c>
      <c r="U293" s="582">
        <v>138238</v>
      </c>
      <c r="V293" s="582">
        <v>8503648</v>
      </c>
      <c r="W293" s="583" t="s">
        <v>512</v>
      </c>
    </row>
    <row r="294" spans="1:23" s="584" customFormat="1" ht="9.75" customHeight="1" x14ac:dyDescent="0.15">
      <c r="A294" s="237" t="s">
        <v>628</v>
      </c>
      <c r="B294" s="584" t="s">
        <v>699</v>
      </c>
      <c r="C294" s="584" t="s">
        <v>699</v>
      </c>
      <c r="D294" s="584">
        <v>6850</v>
      </c>
      <c r="E294" s="584" t="s">
        <v>699</v>
      </c>
      <c r="F294" s="584" t="s">
        <v>699</v>
      </c>
      <c r="G294" s="584">
        <v>3140</v>
      </c>
      <c r="H294" s="584" t="s">
        <v>699</v>
      </c>
      <c r="I294" s="584">
        <v>3140</v>
      </c>
      <c r="J294" s="584">
        <v>10769227</v>
      </c>
      <c r="K294" s="584">
        <v>1248557</v>
      </c>
      <c r="L294" s="584">
        <v>38174</v>
      </c>
      <c r="M294" s="584" t="s">
        <v>699</v>
      </c>
      <c r="N294" s="584" t="s">
        <v>699</v>
      </c>
      <c r="O294" s="584">
        <v>440</v>
      </c>
      <c r="P294" s="584">
        <v>138621</v>
      </c>
      <c r="Q294" s="584">
        <v>46551</v>
      </c>
      <c r="R294" s="584">
        <v>169249</v>
      </c>
      <c r="S294" s="584">
        <v>452105</v>
      </c>
      <c r="T294" s="584">
        <v>183434</v>
      </c>
      <c r="U294" s="584">
        <v>219983</v>
      </c>
      <c r="V294" s="584">
        <v>8332330</v>
      </c>
      <c r="W294" s="585" t="s">
        <v>629</v>
      </c>
    </row>
    <row r="295" spans="1:23" s="584" customFormat="1" ht="9.75" customHeight="1" x14ac:dyDescent="0.15">
      <c r="A295" s="237" t="s">
        <v>856</v>
      </c>
      <c r="B295" s="584">
        <v>447</v>
      </c>
      <c r="C295" s="584">
        <v>1518</v>
      </c>
      <c r="D295" s="584">
        <v>1476</v>
      </c>
      <c r="E295" s="584">
        <v>20</v>
      </c>
      <c r="F295" s="584">
        <v>20</v>
      </c>
      <c r="G295" s="584">
        <v>2771</v>
      </c>
      <c r="H295" s="584" t="s">
        <v>699</v>
      </c>
      <c r="I295" s="584">
        <v>2771</v>
      </c>
      <c r="J295" s="584">
        <v>10553947</v>
      </c>
      <c r="K295" s="584">
        <v>520519</v>
      </c>
      <c r="L295" s="584" t="s">
        <v>699</v>
      </c>
      <c r="M295" s="584">
        <v>587</v>
      </c>
      <c r="N295" s="584" t="s">
        <v>699</v>
      </c>
      <c r="O295" s="584" t="s">
        <v>699</v>
      </c>
      <c r="P295" s="584">
        <v>10822</v>
      </c>
      <c r="Q295" s="584" t="s">
        <v>699</v>
      </c>
      <c r="R295" s="584" t="s">
        <v>699</v>
      </c>
      <c r="S295" s="584">
        <v>256325</v>
      </c>
      <c r="T295" s="584">
        <v>183060</v>
      </c>
      <c r="U295" s="584">
        <v>69725</v>
      </c>
      <c r="V295" s="584">
        <v>8736855</v>
      </c>
      <c r="W295" s="585" t="s">
        <v>692</v>
      </c>
    </row>
    <row r="296" spans="1:23" s="584" customFormat="1" ht="9.75" customHeight="1" x14ac:dyDescent="0.15">
      <c r="A296" s="237" t="s">
        <v>857</v>
      </c>
      <c r="B296" s="584" t="s">
        <v>699</v>
      </c>
      <c r="C296" s="584">
        <v>4038</v>
      </c>
      <c r="D296" s="584">
        <v>3206</v>
      </c>
      <c r="E296" s="584">
        <v>14</v>
      </c>
      <c r="F296" s="584">
        <v>14</v>
      </c>
      <c r="G296" s="584">
        <v>3087</v>
      </c>
      <c r="H296" s="584" t="s">
        <v>699</v>
      </c>
      <c r="I296" s="584">
        <v>3087</v>
      </c>
      <c r="J296" s="584">
        <v>10395161</v>
      </c>
      <c r="K296" s="584">
        <v>461200</v>
      </c>
      <c r="L296" s="584" t="s">
        <v>699</v>
      </c>
      <c r="M296" s="584" t="s">
        <v>699</v>
      </c>
      <c r="N296" s="584">
        <v>646</v>
      </c>
      <c r="O296" s="584">
        <v>419</v>
      </c>
      <c r="P296" s="584" t="s">
        <v>699</v>
      </c>
      <c r="Q296" s="584" t="s">
        <v>699</v>
      </c>
      <c r="R296" s="584">
        <v>22047</v>
      </c>
      <c r="S296" s="584">
        <v>328695</v>
      </c>
      <c r="T296" s="584">
        <v>109393</v>
      </c>
      <c r="U296" s="584" t="s">
        <v>699</v>
      </c>
      <c r="V296" s="584">
        <v>8845920</v>
      </c>
      <c r="W296" s="585" t="s">
        <v>718</v>
      </c>
    </row>
    <row r="297" spans="1:23" s="584" customFormat="1" ht="9.75" customHeight="1" x14ac:dyDescent="0.15">
      <c r="A297" s="237" t="s">
        <v>858</v>
      </c>
      <c r="B297" s="584" t="s">
        <v>699</v>
      </c>
      <c r="C297" s="584">
        <v>1999</v>
      </c>
      <c r="D297" s="584">
        <v>2883</v>
      </c>
      <c r="E297" s="584">
        <v>14</v>
      </c>
      <c r="F297" s="584">
        <v>14</v>
      </c>
      <c r="G297" s="584">
        <v>3469</v>
      </c>
      <c r="H297" s="584" t="s">
        <v>699</v>
      </c>
      <c r="I297" s="584">
        <v>3469</v>
      </c>
      <c r="J297" s="584">
        <v>10158242</v>
      </c>
      <c r="K297" s="584">
        <v>272648</v>
      </c>
      <c r="L297" s="584">
        <v>1591</v>
      </c>
      <c r="M297" s="584" t="s">
        <v>699</v>
      </c>
      <c r="N297" s="584">
        <v>45196</v>
      </c>
      <c r="O297" s="584" t="s">
        <v>699</v>
      </c>
      <c r="P297" s="584">
        <v>23267</v>
      </c>
      <c r="Q297" s="584" t="s">
        <v>699</v>
      </c>
      <c r="R297" s="584">
        <v>21935</v>
      </c>
      <c r="S297" s="584" t="s">
        <v>699</v>
      </c>
      <c r="T297" s="584">
        <v>112827</v>
      </c>
      <c r="U297" s="584">
        <v>67832</v>
      </c>
      <c r="V297" s="584">
        <v>9383973</v>
      </c>
      <c r="W297" s="585" t="s">
        <v>859</v>
      </c>
    </row>
    <row r="298" spans="1:23" s="584" customFormat="1" ht="6.75" customHeight="1" x14ac:dyDescent="0.15">
      <c r="A298" s="586"/>
      <c r="W298" s="585"/>
    </row>
    <row r="299" spans="1:23" s="584" customFormat="1" ht="9.75" customHeight="1" x14ac:dyDescent="0.15">
      <c r="A299" s="237" t="s">
        <v>860</v>
      </c>
      <c r="B299" s="584" t="s">
        <v>699</v>
      </c>
      <c r="C299" s="584">
        <v>3556</v>
      </c>
      <c r="D299" s="584">
        <v>4162</v>
      </c>
      <c r="E299" s="584">
        <v>14</v>
      </c>
      <c r="F299" s="584">
        <v>14</v>
      </c>
      <c r="G299" s="584">
        <v>3241</v>
      </c>
      <c r="H299" s="584" t="s">
        <v>699</v>
      </c>
      <c r="I299" s="584">
        <v>3241</v>
      </c>
      <c r="J299" s="584">
        <v>10377913</v>
      </c>
      <c r="K299" s="584">
        <v>420349</v>
      </c>
      <c r="L299" s="584" t="s">
        <v>699</v>
      </c>
      <c r="M299" s="584" t="s">
        <v>699</v>
      </c>
      <c r="N299" s="584">
        <v>45547</v>
      </c>
      <c r="O299" s="584">
        <v>419</v>
      </c>
      <c r="P299" s="584" t="s">
        <v>699</v>
      </c>
      <c r="Q299" s="584" t="s">
        <v>699</v>
      </c>
      <c r="R299" s="584" t="s">
        <v>699</v>
      </c>
      <c r="S299" s="584">
        <v>159630</v>
      </c>
      <c r="T299" s="584">
        <v>154724</v>
      </c>
      <c r="U299" s="584">
        <v>60029</v>
      </c>
      <c r="V299" s="584">
        <v>8992767</v>
      </c>
      <c r="W299" s="585" t="s">
        <v>719</v>
      </c>
    </row>
    <row r="300" spans="1:23" s="584" customFormat="1" ht="9.75" customHeight="1" x14ac:dyDescent="0.15">
      <c r="A300" s="237" t="s">
        <v>861</v>
      </c>
      <c r="B300" s="584" t="s">
        <v>699</v>
      </c>
      <c r="C300" s="584">
        <v>1985</v>
      </c>
      <c r="D300" s="584">
        <v>3391</v>
      </c>
      <c r="E300" s="584">
        <v>14</v>
      </c>
      <c r="F300" s="584">
        <v>14</v>
      </c>
      <c r="G300" s="584">
        <v>3775</v>
      </c>
      <c r="H300" s="584" t="s">
        <v>699</v>
      </c>
      <c r="I300" s="584">
        <v>3775</v>
      </c>
      <c r="J300" s="584">
        <v>10162638</v>
      </c>
      <c r="K300" s="584">
        <v>109010</v>
      </c>
      <c r="L300" s="584">
        <v>1591</v>
      </c>
      <c r="M300" s="584">
        <v>196</v>
      </c>
      <c r="N300" s="584">
        <v>295</v>
      </c>
      <c r="O300" s="584" t="s">
        <v>699</v>
      </c>
      <c r="P300" s="584">
        <v>23267</v>
      </c>
      <c r="Q300" s="584" t="s">
        <v>699</v>
      </c>
      <c r="R300" s="584">
        <v>43780</v>
      </c>
      <c r="S300" s="584" t="s">
        <v>699</v>
      </c>
      <c r="T300" s="584">
        <v>32078</v>
      </c>
      <c r="U300" s="584">
        <v>7803</v>
      </c>
      <c r="V300" s="584">
        <v>9707937</v>
      </c>
      <c r="W300" s="585" t="s">
        <v>862</v>
      </c>
    </row>
    <row r="301" spans="1:23" s="584" customFormat="1" ht="6.75" customHeight="1" x14ac:dyDescent="0.15">
      <c r="A301" s="586"/>
      <c r="W301" s="585"/>
    </row>
    <row r="302" spans="1:23" s="584" customFormat="1" ht="9.75" customHeight="1" x14ac:dyDescent="0.15">
      <c r="A302" s="237" t="s">
        <v>863</v>
      </c>
      <c r="B302" s="584" t="s">
        <v>699</v>
      </c>
      <c r="C302" s="584">
        <v>513</v>
      </c>
      <c r="D302" s="584">
        <v>956</v>
      </c>
      <c r="E302" s="584" t="s">
        <v>699</v>
      </c>
      <c r="F302" s="584" t="s">
        <v>699</v>
      </c>
      <c r="G302" s="584">
        <v>935</v>
      </c>
      <c r="H302" s="584" t="s">
        <v>699</v>
      </c>
      <c r="I302" s="584">
        <v>935</v>
      </c>
      <c r="J302" s="584">
        <v>3054210</v>
      </c>
      <c r="K302" s="584">
        <v>196884</v>
      </c>
      <c r="L302" s="584" t="s">
        <v>699</v>
      </c>
      <c r="M302" s="584" t="s">
        <v>699</v>
      </c>
      <c r="N302" s="584">
        <v>44901</v>
      </c>
      <c r="O302" s="584" t="s">
        <v>699</v>
      </c>
      <c r="P302" s="584" t="s">
        <v>699</v>
      </c>
      <c r="Q302" s="584" t="s">
        <v>699</v>
      </c>
      <c r="R302" s="584" t="s">
        <v>699</v>
      </c>
      <c r="S302" s="584" t="s">
        <v>699</v>
      </c>
      <c r="T302" s="584">
        <v>91954</v>
      </c>
      <c r="U302" s="584">
        <v>60029</v>
      </c>
      <c r="V302" s="584">
        <v>2611755</v>
      </c>
      <c r="W302" s="585" t="s">
        <v>720</v>
      </c>
    </row>
    <row r="303" spans="1:23" s="584" customFormat="1" ht="9.75" customHeight="1" x14ac:dyDescent="0.15">
      <c r="A303" s="237" t="s">
        <v>513</v>
      </c>
      <c r="B303" s="584" t="s">
        <v>699</v>
      </c>
      <c r="C303" s="584" t="s">
        <v>699</v>
      </c>
      <c r="D303" s="584">
        <v>947</v>
      </c>
      <c r="E303" s="584" t="s">
        <v>699</v>
      </c>
      <c r="F303" s="584" t="s">
        <v>699</v>
      </c>
      <c r="G303" s="584">
        <v>997</v>
      </c>
      <c r="H303" s="584" t="s">
        <v>699</v>
      </c>
      <c r="I303" s="584">
        <v>997</v>
      </c>
      <c r="J303" s="584">
        <v>2325791</v>
      </c>
      <c r="K303" s="584">
        <v>29921</v>
      </c>
      <c r="L303" s="584">
        <v>1591</v>
      </c>
      <c r="M303" s="584" t="s">
        <v>699</v>
      </c>
      <c r="N303" s="584" t="s">
        <v>699</v>
      </c>
      <c r="O303" s="584" t="s">
        <v>699</v>
      </c>
      <c r="P303" s="584" t="s">
        <v>699</v>
      </c>
      <c r="Q303" s="584" t="s">
        <v>699</v>
      </c>
      <c r="R303" s="584" t="s">
        <v>699</v>
      </c>
      <c r="S303" s="584" t="s">
        <v>699</v>
      </c>
      <c r="T303" s="584">
        <v>20873</v>
      </c>
      <c r="U303" s="584">
        <v>7457</v>
      </c>
      <c r="V303" s="584">
        <v>2144539</v>
      </c>
      <c r="W303" s="585" t="s">
        <v>78</v>
      </c>
    </row>
    <row r="304" spans="1:23" s="584" customFormat="1" ht="9.75" customHeight="1" x14ac:dyDescent="0.15">
      <c r="A304" s="237" t="s">
        <v>514</v>
      </c>
      <c r="B304" s="584" t="s">
        <v>699</v>
      </c>
      <c r="C304" s="584">
        <v>498</v>
      </c>
      <c r="D304" s="584" t="s">
        <v>699</v>
      </c>
      <c r="E304" s="584">
        <v>14</v>
      </c>
      <c r="F304" s="584">
        <v>14</v>
      </c>
      <c r="G304" s="584">
        <v>766</v>
      </c>
      <c r="H304" s="584" t="s">
        <v>699</v>
      </c>
      <c r="I304" s="584">
        <v>766</v>
      </c>
      <c r="J304" s="584">
        <v>2276460</v>
      </c>
      <c r="K304" s="584">
        <v>23908</v>
      </c>
      <c r="L304" s="584" t="s">
        <v>699</v>
      </c>
      <c r="M304" s="584" t="s">
        <v>699</v>
      </c>
      <c r="N304" s="584">
        <v>295</v>
      </c>
      <c r="O304" s="584" t="s">
        <v>699</v>
      </c>
      <c r="P304" s="584">
        <v>23267</v>
      </c>
      <c r="Q304" s="584" t="s">
        <v>699</v>
      </c>
      <c r="R304" s="584" t="s">
        <v>699</v>
      </c>
      <c r="S304" s="584" t="s">
        <v>699</v>
      </c>
      <c r="T304" s="584" t="s">
        <v>699</v>
      </c>
      <c r="U304" s="584">
        <v>346</v>
      </c>
      <c r="V304" s="584">
        <v>2195640</v>
      </c>
      <c r="W304" s="585" t="s">
        <v>79</v>
      </c>
    </row>
    <row r="305" spans="1:23" s="584" customFormat="1" ht="9.75" customHeight="1" x14ac:dyDescent="0.15">
      <c r="A305" s="237" t="s">
        <v>515</v>
      </c>
      <c r="B305" s="584" t="s">
        <v>699</v>
      </c>
      <c r="C305" s="584">
        <v>988</v>
      </c>
      <c r="D305" s="584">
        <v>980</v>
      </c>
      <c r="E305" s="584" t="s">
        <v>699</v>
      </c>
      <c r="F305" s="584" t="s">
        <v>699</v>
      </c>
      <c r="G305" s="584">
        <v>771</v>
      </c>
      <c r="H305" s="584" t="s">
        <v>699</v>
      </c>
      <c r="I305" s="584">
        <v>771</v>
      </c>
      <c r="J305" s="584">
        <v>2501781</v>
      </c>
      <c r="K305" s="584">
        <v>21935</v>
      </c>
      <c r="L305" s="584" t="s">
        <v>699</v>
      </c>
      <c r="M305" s="584" t="s">
        <v>699</v>
      </c>
      <c r="N305" s="584" t="s">
        <v>699</v>
      </c>
      <c r="O305" s="584" t="s">
        <v>699</v>
      </c>
      <c r="P305" s="584" t="s">
        <v>699</v>
      </c>
      <c r="Q305" s="584" t="s">
        <v>699</v>
      </c>
      <c r="R305" s="584">
        <v>21935</v>
      </c>
      <c r="S305" s="584" t="s">
        <v>699</v>
      </c>
      <c r="T305" s="584" t="s">
        <v>699</v>
      </c>
      <c r="U305" s="584" t="s">
        <v>699</v>
      </c>
      <c r="V305" s="584">
        <v>2432039</v>
      </c>
      <c r="W305" s="585" t="s">
        <v>80</v>
      </c>
    </row>
    <row r="306" spans="1:23" s="584" customFormat="1" ht="9.75" customHeight="1" x14ac:dyDescent="0.15">
      <c r="A306" s="237" t="s">
        <v>864</v>
      </c>
      <c r="B306" s="584" t="s">
        <v>699</v>
      </c>
      <c r="C306" s="584">
        <v>499</v>
      </c>
      <c r="D306" s="584">
        <v>1464</v>
      </c>
      <c r="E306" s="584" t="s">
        <v>699</v>
      </c>
      <c r="F306" s="584" t="s">
        <v>699</v>
      </c>
      <c r="G306" s="584">
        <v>1241</v>
      </c>
      <c r="H306" s="584" t="s">
        <v>699</v>
      </c>
      <c r="I306" s="584">
        <v>1241</v>
      </c>
      <c r="J306" s="584">
        <v>3058606</v>
      </c>
      <c r="K306" s="584">
        <v>33246</v>
      </c>
      <c r="L306" s="584" t="s">
        <v>699</v>
      </c>
      <c r="M306" s="584">
        <v>196</v>
      </c>
      <c r="N306" s="584" t="s">
        <v>699</v>
      </c>
      <c r="O306" s="584" t="s">
        <v>699</v>
      </c>
      <c r="P306" s="584" t="s">
        <v>699</v>
      </c>
      <c r="Q306" s="584" t="s">
        <v>699</v>
      </c>
      <c r="R306" s="584">
        <v>21845</v>
      </c>
      <c r="S306" s="584" t="s">
        <v>699</v>
      </c>
      <c r="T306" s="584">
        <v>11205</v>
      </c>
      <c r="U306" s="584" t="s">
        <v>699</v>
      </c>
      <c r="V306" s="584">
        <v>2935719</v>
      </c>
      <c r="W306" s="585" t="s">
        <v>865</v>
      </c>
    </row>
    <row r="307" spans="1:23" s="584" customFormat="1" ht="6.75" customHeight="1" x14ac:dyDescent="0.15">
      <c r="A307" s="586"/>
      <c r="W307" s="585"/>
    </row>
    <row r="308" spans="1:23" s="584" customFormat="1" ht="9.75" customHeight="1" x14ac:dyDescent="0.15">
      <c r="A308" s="237" t="s">
        <v>866</v>
      </c>
      <c r="B308" s="584" t="s">
        <v>699</v>
      </c>
      <c r="C308" s="584" t="s">
        <v>699</v>
      </c>
      <c r="D308" s="584">
        <v>956</v>
      </c>
      <c r="E308" s="584" t="s">
        <v>699</v>
      </c>
      <c r="F308" s="584" t="s">
        <v>699</v>
      </c>
      <c r="G308" s="584">
        <v>341</v>
      </c>
      <c r="H308" s="584" t="s">
        <v>699</v>
      </c>
      <c r="I308" s="584">
        <v>341</v>
      </c>
      <c r="J308" s="584">
        <v>1025796</v>
      </c>
      <c r="K308" s="584">
        <v>66971</v>
      </c>
      <c r="L308" s="584" t="s">
        <v>699</v>
      </c>
      <c r="M308" s="584" t="s">
        <v>699</v>
      </c>
      <c r="N308" s="584" t="s">
        <v>699</v>
      </c>
      <c r="O308" s="584" t="s">
        <v>699</v>
      </c>
      <c r="P308" s="584" t="s">
        <v>699</v>
      </c>
      <c r="Q308" s="584" t="s">
        <v>699</v>
      </c>
      <c r="R308" s="584" t="s">
        <v>699</v>
      </c>
      <c r="S308" s="584" t="s">
        <v>699</v>
      </c>
      <c r="T308" s="584">
        <v>45934</v>
      </c>
      <c r="U308" s="584">
        <v>21037</v>
      </c>
      <c r="V308" s="584">
        <v>876855</v>
      </c>
      <c r="W308" s="585" t="s">
        <v>721</v>
      </c>
    </row>
    <row r="309" spans="1:23" s="584" customFormat="1" ht="9.75" customHeight="1" x14ac:dyDescent="0.15">
      <c r="A309" s="237" t="s">
        <v>516</v>
      </c>
      <c r="B309" s="584" t="s">
        <v>699</v>
      </c>
      <c r="C309" s="584" t="s">
        <v>699</v>
      </c>
      <c r="D309" s="584" t="s">
        <v>699</v>
      </c>
      <c r="E309" s="584" t="s">
        <v>699</v>
      </c>
      <c r="F309" s="584" t="s">
        <v>699</v>
      </c>
      <c r="G309" s="584">
        <v>445</v>
      </c>
      <c r="H309" s="584" t="s">
        <v>699</v>
      </c>
      <c r="I309" s="584">
        <v>445</v>
      </c>
      <c r="J309" s="584">
        <v>854078</v>
      </c>
      <c r="K309" s="584">
        <v>44901</v>
      </c>
      <c r="L309" s="584" t="s">
        <v>699</v>
      </c>
      <c r="M309" s="584" t="s">
        <v>699</v>
      </c>
      <c r="N309" s="584">
        <v>44901</v>
      </c>
      <c r="O309" s="584" t="s">
        <v>699</v>
      </c>
      <c r="P309" s="584" t="s">
        <v>699</v>
      </c>
      <c r="Q309" s="584" t="s">
        <v>699</v>
      </c>
      <c r="R309" s="584" t="s">
        <v>699</v>
      </c>
      <c r="S309" s="584" t="s">
        <v>699</v>
      </c>
      <c r="T309" s="584" t="s">
        <v>699</v>
      </c>
      <c r="U309" s="584" t="s">
        <v>699</v>
      </c>
      <c r="V309" s="584">
        <v>688129</v>
      </c>
      <c r="W309" s="585" t="s">
        <v>66</v>
      </c>
    </row>
    <row r="310" spans="1:23" s="584" customFormat="1" ht="9.75" customHeight="1" x14ac:dyDescent="0.15">
      <c r="A310" s="237" t="s">
        <v>517</v>
      </c>
      <c r="B310" s="584" t="s">
        <v>699</v>
      </c>
      <c r="C310" s="584">
        <v>513</v>
      </c>
      <c r="D310" s="584" t="s">
        <v>699</v>
      </c>
      <c r="E310" s="584" t="s">
        <v>699</v>
      </c>
      <c r="F310" s="584" t="s">
        <v>699</v>
      </c>
      <c r="G310" s="584">
        <v>149</v>
      </c>
      <c r="H310" s="584" t="s">
        <v>699</v>
      </c>
      <c r="I310" s="584">
        <v>149</v>
      </c>
      <c r="J310" s="584">
        <v>1174336</v>
      </c>
      <c r="K310" s="584">
        <v>85012</v>
      </c>
      <c r="L310" s="584" t="s">
        <v>699</v>
      </c>
      <c r="M310" s="584" t="s">
        <v>699</v>
      </c>
      <c r="N310" s="584" t="s">
        <v>699</v>
      </c>
      <c r="O310" s="584" t="s">
        <v>699</v>
      </c>
      <c r="P310" s="584" t="s">
        <v>699</v>
      </c>
      <c r="Q310" s="584" t="s">
        <v>699</v>
      </c>
      <c r="R310" s="584" t="s">
        <v>699</v>
      </c>
      <c r="S310" s="584" t="s">
        <v>699</v>
      </c>
      <c r="T310" s="584">
        <v>46020</v>
      </c>
      <c r="U310" s="584">
        <v>38992</v>
      </c>
      <c r="V310" s="584">
        <v>1046771</v>
      </c>
      <c r="W310" s="585" t="s">
        <v>67</v>
      </c>
    </row>
    <row r="311" spans="1:23" s="584" customFormat="1" ht="9.75" customHeight="1" x14ac:dyDescent="0.15">
      <c r="A311" s="237" t="s">
        <v>518</v>
      </c>
      <c r="B311" s="584" t="s">
        <v>699</v>
      </c>
      <c r="C311" s="584" t="s">
        <v>699</v>
      </c>
      <c r="D311" s="584">
        <v>947</v>
      </c>
      <c r="E311" s="584" t="s">
        <v>699</v>
      </c>
      <c r="F311" s="584" t="s">
        <v>699</v>
      </c>
      <c r="G311" s="584">
        <v>156</v>
      </c>
      <c r="H311" s="584" t="s">
        <v>699</v>
      </c>
      <c r="I311" s="584">
        <v>156</v>
      </c>
      <c r="J311" s="584">
        <v>726242</v>
      </c>
      <c r="K311" s="584">
        <v>5573</v>
      </c>
      <c r="L311" s="584" t="s">
        <v>699</v>
      </c>
      <c r="M311" s="584" t="s">
        <v>699</v>
      </c>
      <c r="N311" s="584" t="s">
        <v>699</v>
      </c>
      <c r="O311" s="584" t="s">
        <v>699</v>
      </c>
      <c r="P311" s="584" t="s">
        <v>699</v>
      </c>
      <c r="Q311" s="584" t="s">
        <v>699</v>
      </c>
      <c r="R311" s="584" t="s">
        <v>699</v>
      </c>
      <c r="S311" s="584" t="s">
        <v>699</v>
      </c>
      <c r="T311" s="584" t="s">
        <v>699</v>
      </c>
      <c r="U311" s="584">
        <v>5573</v>
      </c>
      <c r="V311" s="584">
        <v>676334</v>
      </c>
      <c r="W311" s="585" t="s">
        <v>68</v>
      </c>
    </row>
    <row r="312" spans="1:23" s="584" customFormat="1" ht="9.75" customHeight="1" x14ac:dyDescent="0.15">
      <c r="A312" s="237" t="s">
        <v>519</v>
      </c>
      <c r="B312" s="584" t="s">
        <v>699</v>
      </c>
      <c r="C312" s="584" t="s">
        <v>699</v>
      </c>
      <c r="D312" s="584" t="s">
        <v>699</v>
      </c>
      <c r="E312" s="584" t="s">
        <v>699</v>
      </c>
      <c r="F312" s="584" t="s">
        <v>699</v>
      </c>
      <c r="G312" s="584">
        <v>349</v>
      </c>
      <c r="H312" s="584" t="s">
        <v>699</v>
      </c>
      <c r="I312" s="584">
        <v>349</v>
      </c>
      <c r="J312" s="584">
        <v>867531</v>
      </c>
      <c r="K312" s="584">
        <v>23557</v>
      </c>
      <c r="L312" s="584">
        <v>800</v>
      </c>
      <c r="M312" s="584" t="s">
        <v>699</v>
      </c>
      <c r="N312" s="584" t="s">
        <v>699</v>
      </c>
      <c r="O312" s="584" t="s">
        <v>699</v>
      </c>
      <c r="P312" s="584" t="s">
        <v>699</v>
      </c>
      <c r="Q312" s="584" t="s">
        <v>699</v>
      </c>
      <c r="R312" s="584" t="s">
        <v>699</v>
      </c>
      <c r="S312" s="584" t="s">
        <v>699</v>
      </c>
      <c r="T312" s="584">
        <v>20873</v>
      </c>
      <c r="U312" s="584">
        <v>1884</v>
      </c>
      <c r="V312" s="584">
        <v>784047</v>
      </c>
      <c r="W312" s="585" t="s">
        <v>81</v>
      </c>
    </row>
    <row r="313" spans="1:23" s="584" customFormat="1" ht="9.75" customHeight="1" x14ac:dyDescent="0.15">
      <c r="A313" s="237" t="s">
        <v>520</v>
      </c>
      <c r="B313" s="584" t="s">
        <v>699</v>
      </c>
      <c r="C313" s="584" t="s">
        <v>699</v>
      </c>
      <c r="D313" s="584" t="s">
        <v>699</v>
      </c>
      <c r="E313" s="584" t="s">
        <v>699</v>
      </c>
      <c r="F313" s="584" t="s">
        <v>699</v>
      </c>
      <c r="G313" s="584">
        <v>492</v>
      </c>
      <c r="H313" s="584" t="s">
        <v>699</v>
      </c>
      <c r="I313" s="584">
        <v>492</v>
      </c>
      <c r="J313" s="584">
        <v>732018</v>
      </c>
      <c r="K313" s="584">
        <v>791</v>
      </c>
      <c r="L313" s="584">
        <v>791</v>
      </c>
      <c r="M313" s="584" t="s">
        <v>699</v>
      </c>
      <c r="N313" s="584" t="s">
        <v>699</v>
      </c>
      <c r="O313" s="584" t="s">
        <v>699</v>
      </c>
      <c r="P313" s="584" t="s">
        <v>699</v>
      </c>
      <c r="Q313" s="584" t="s">
        <v>699</v>
      </c>
      <c r="R313" s="584" t="s">
        <v>699</v>
      </c>
      <c r="S313" s="584" t="s">
        <v>699</v>
      </c>
      <c r="T313" s="584" t="s">
        <v>699</v>
      </c>
      <c r="U313" s="584" t="s">
        <v>699</v>
      </c>
      <c r="V313" s="584">
        <v>684158</v>
      </c>
      <c r="W313" s="585" t="s">
        <v>82</v>
      </c>
    </row>
    <row r="314" spans="1:23" s="584" customFormat="1" ht="9.75" customHeight="1" x14ac:dyDescent="0.15">
      <c r="A314" s="237" t="s">
        <v>521</v>
      </c>
      <c r="B314" s="584" t="s">
        <v>699</v>
      </c>
      <c r="C314" s="584" t="s">
        <v>699</v>
      </c>
      <c r="D314" s="584" t="s">
        <v>699</v>
      </c>
      <c r="E314" s="584" t="s">
        <v>699</v>
      </c>
      <c r="F314" s="584" t="s">
        <v>699</v>
      </c>
      <c r="G314" s="584">
        <v>135</v>
      </c>
      <c r="H314" s="584" t="s">
        <v>699</v>
      </c>
      <c r="I314" s="584">
        <v>135</v>
      </c>
      <c r="J314" s="584">
        <v>767709</v>
      </c>
      <c r="K314" s="584">
        <v>295</v>
      </c>
      <c r="L314" s="584" t="s">
        <v>699</v>
      </c>
      <c r="M314" s="584" t="s">
        <v>699</v>
      </c>
      <c r="N314" s="584">
        <v>295</v>
      </c>
      <c r="O314" s="584" t="s">
        <v>699</v>
      </c>
      <c r="P314" s="584" t="s">
        <v>699</v>
      </c>
      <c r="Q314" s="584" t="s">
        <v>699</v>
      </c>
      <c r="R314" s="584" t="s">
        <v>699</v>
      </c>
      <c r="S314" s="584" t="s">
        <v>699</v>
      </c>
      <c r="T314" s="584" t="s">
        <v>699</v>
      </c>
      <c r="U314" s="584" t="s">
        <v>699</v>
      </c>
      <c r="V314" s="584">
        <v>755876</v>
      </c>
      <c r="W314" s="585" t="s">
        <v>83</v>
      </c>
    </row>
    <row r="315" spans="1:23" s="584" customFormat="1" ht="9.75" customHeight="1" x14ac:dyDescent="0.15">
      <c r="A315" s="237" t="s">
        <v>522</v>
      </c>
      <c r="B315" s="584" t="s">
        <v>699</v>
      </c>
      <c r="C315" s="584" t="s">
        <v>699</v>
      </c>
      <c r="D315" s="584" t="s">
        <v>699</v>
      </c>
      <c r="E315" s="584">
        <v>14</v>
      </c>
      <c r="F315" s="584">
        <v>14</v>
      </c>
      <c r="G315" s="584">
        <v>128</v>
      </c>
      <c r="H315" s="584" t="s">
        <v>699</v>
      </c>
      <c r="I315" s="584">
        <v>128</v>
      </c>
      <c r="J315" s="584">
        <v>914624</v>
      </c>
      <c r="K315" s="584">
        <v>23613</v>
      </c>
      <c r="L315" s="584" t="s">
        <v>699</v>
      </c>
      <c r="M315" s="584" t="s">
        <v>699</v>
      </c>
      <c r="N315" s="584" t="s">
        <v>699</v>
      </c>
      <c r="O315" s="584" t="s">
        <v>699</v>
      </c>
      <c r="P315" s="584">
        <v>23267</v>
      </c>
      <c r="Q315" s="584" t="s">
        <v>699</v>
      </c>
      <c r="R315" s="584" t="s">
        <v>699</v>
      </c>
      <c r="S315" s="584" t="s">
        <v>699</v>
      </c>
      <c r="T315" s="584" t="s">
        <v>699</v>
      </c>
      <c r="U315" s="584">
        <v>346</v>
      </c>
      <c r="V315" s="584">
        <v>845637</v>
      </c>
      <c r="W315" s="585" t="s">
        <v>84</v>
      </c>
    </row>
    <row r="316" spans="1:23" s="584" customFormat="1" ht="9.75" customHeight="1" x14ac:dyDescent="0.15">
      <c r="A316" s="237" t="s">
        <v>523</v>
      </c>
      <c r="B316" s="584" t="s">
        <v>699</v>
      </c>
      <c r="C316" s="584">
        <v>498</v>
      </c>
      <c r="D316" s="584" t="s">
        <v>699</v>
      </c>
      <c r="E316" s="584" t="s">
        <v>699</v>
      </c>
      <c r="F316" s="584" t="s">
        <v>699</v>
      </c>
      <c r="G316" s="584">
        <v>503</v>
      </c>
      <c r="H316" s="584" t="s">
        <v>699</v>
      </c>
      <c r="I316" s="584">
        <v>503</v>
      </c>
      <c r="J316" s="584">
        <v>594127</v>
      </c>
      <c r="K316" s="584" t="s">
        <v>699</v>
      </c>
      <c r="L316" s="584" t="s">
        <v>699</v>
      </c>
      <c r="M316" s="584" t="s">
        <v>699</v>
      </c>
      <c r="N316" s="584" t="s">
        <v>699</v>
      </c>
      <c r="O316" s="584" t="s">
        <v>699</v>
      </c>
      <c r="P316" s="584" t="s">
        <v>699</v>
      </c>
      <c r="Q316" s="584" t="s">
        <v>699</v>
      </c>
      <c r="R316" s="584" t="s">
        <v>699</v>
      </c>
      <c r="S316" s="584" t="s">
        <v>699</v>
      </c>
      <c r="T316" s="584" t="s">
        <v>699</v>
      </c>
      <c r="U316" s="584" t="s">
        <v>699</v>
      </c>
      <c r="V316" s="584">
        <v>594127</v>
      </c>
      <c r="W316" s="585" t="s">
        <v>85</v>
      </c>
    </row>
    <row r="317" spans="1:23" s="584" customFormat="1" ht="9.75" customHeight="1" x14ac:dyDescent="0.15">
      <c r="A317" s="237" t="s">
        <v>524</v>
      </c>
      <c r="B317" s="584" t="s">
        <v>699</v>
      </c>
      <c r="C317" s="584">
        <v>494</v>
      </c>
      <c r="D317" s="584">
        <v>980</v>
      </c>
      <c r="E317" s="584" t="s">
        <v>699</v>
      </c>
      <c r="F317" s="584" t="s">
        <v>699</v>
      </c>
      <c r="G317" s="584">
        <v>179</v>
      </c>
      <c r="H317" s="584" t="s">
        <v>699</v>
      </c>
      <c r="I317" s="584">
        <v>179</v>
      </c>
      <c r="J317" s="584">
        <v>749210</v>
      </c>
      <c r="K317" s="584" t="s">
        <v>699</v>
      </c>
      <c r="L317" s="584" t="s">
        <v>699</v>
      </c>
      <c r="M317" s="584" t="s">
        <v>699</v>
      </c>
      <c r="N317" s="584" t="s">
        <v>699</v>
      </c>
      <c r="O317" s="584" t="s">
        <v>699</v>
      </c>
      <c r="P317" s="584" t="s">
        <v>699</v>
      </c>
      <c r="Q317" s="584" t="s">
        <v>699</v>
      </c>
      <c r="R317" s="584" t="s">
        <v>699</v>
      </c>
      <c r="S317" s="584" t="s">
        <v>699</v>
      </c>
      <c r="T317" s="584" t="s">
        <v>699</v>
      </c>
      <c r="U317" s="584" t="s">
        <v>699</v>
      </c>
      <c r="V317" s="584">
        <v>749210</v>
      </c>
      <c r="W317" s="585" t="s">
        <v>69</v>
      </c>
    </row>
    <row r="318" spans="1:23" s="584" customFormat="1" ht="9.75" customHeight="1" x14ac:dyDescent="0.15">
      <c r="A318" s="237" t="s">
        <v>525</v>
      </c>
      <c r="B318" s="584" t="s">
        <v>699</v>
      </c>
      <c r="C318" s="584" t="s">
        <v>699</v>
      </c>
      <c r="D318" s="584" t="s">
        <v>699</v>
      </c>
      <c r="E318" s="584" t="s">
        <v>699</v>
      </c>
      <c r="F318" s="584" t="s">
        <v>699</v>
      </c>
      <c r="G318" s="584">
        <v>287</v>
      </c>
      <c r="H318" s="584" t="s">
        <v>699</v>
      </c>
      <c r="I318" s="584">
        <v>287</v>
      </c>
      <c r="J318" s="584">
        <v>832436</v>
      </c>
      <c r="K318" s="584">
        <v>21935</v>
      </c>
      <c r="L318" s="584" t="s">
        <v>699</v>
      </c>
      <c r="M318" s="584" t="s">
        <v>699</v>
      </c>
      <c r="N318" s="584" t="s">
        <v>699</v>
      </c>
      <c r="O318" s="584" t="s">
        <v>699</v>
      </c>
      <c r="P318" s="584" t="s">
        <v>699</v>
      </c>
      <c r="Q318" s="584" t="s">
        <v>699</v>
      </c>
      <c r="R318" s="584">
        <v>21935</v>
      </c>
      <c r="S318" s="584" t="s">
        <v>699</v>
      </c>
      <c r="T318" s="584" t="s">
        <v>699</v>
      </c>
      <c r="U318" s="584" t="s">
        <v>699</v>
      </c>
      <c r="V318" s="584">
        <v>789021</v>
      </c>
      <c r="W318" s="585" t="s">
        <v>70</v>
      </c>
    </row>
    <row r="319" spans="1:23" s="584" customFormat="1" ht="9.75" customHeight="1" x14ac:dyDescent="0.15">
      <c r="A319" s="237" t="s">
        <v>526</v>
      </c>
      <c r="B319" s="584" t="s">
        <v>699</v>
      </c>
      <c r="C319" s="584">
        <v>494</v>
      </c>
      <c r="D319" s="584" t="s">
        <v>699</v>
      </c>
      <c r="E319" s="584" t="s">
        <v>699</v>
      </c>
      <c r="F319" s="584" t="s">
        <v>699</v>
      </c>
      <c r="G319" s="584">
        <v>305</v>
      </c>
      <c r="H319" s="584" t="s">
        <v>699</v>
      </c>
      <c r="I319" s="584">
        <v>305</v>
      </c>
      <c r="J319" s="584">
        <v>920135</v>
      </c>
      <c r="K319" s="584" t="s">
        <v>699</v>
      </c>
      <c r="L319" s="584" t="s">
        <v>699</v>
      </c>
      <c r="M319" s="584" t="s">
        <v>699</v>
      </c>
      <c r="N319" s="584" t="s">
        <v>699</v>
      </c>
      <c r="O319" s="584" t="s">
        <v>699</v>
      </c>
      <c r="P319" s="584" t="s">
        <v>699</v>
      </c>
      <c r="Q319" s="584" t="s">
        <v>699</v>
      </c>
      <c r="R319" s="584" t="s">
        <v>699</v>
      </c>
      <c r="S319" s="584" t="s">
        <v>699</v>
      </c>
      <c r="T319" s="584" t="s">
        <v>699</v>
      </c>
      <c r="U319" s="584" t="s">
        <v>699</v>
      </c>
      <c r="V319" s="584">
        <v>893808</v>
      </c>
      <c r="W319" s="585" t="s">
        <v>71</v>
      </c>
    </row>
    <row r="320" spans="1:23" s="584" customFormat="1" ht="9.75" customHeight="1" x14ac:dyDescent="0.15">
      <c r="A320" s="237" t="s">
        <v>867</v>
      </c>
      <c r="B320" s="584" t="s">
        <v>699</v>
      </c>
      <c r="C320" s="584" t="s">
        <v>699</v>
      </c>
      <c r="D320" s="584" t="s">
        <v>699</v>
      </c>
      <c r="E320" s="584" t="s">
        <v>699</v>
      </c>
      <c r="F320" s="584" t="s">
        <v>699</v>
      </c>
      <c r="G320" s="584">
        <v>270</v>
      </c>
      <c r="H320" s="584" t="s">
        <v>699</v>
      </c>
      <c r="I320" s="584">
        <v>270</v>
      </c>
      <c r="J320" s="584">
        <v>1071067</v>
      </c>
      <c r="K320" s="584">
        <v>33050</v>
      </c>
      <c r="L320" s="584" t="s">
        <v>699</v>
      </c>
      <c r="M320" s="584" t="s">
        <v>699</v>
      </c>
      <c r="N320" s="584" t="s">
        <v>699</v>
      </c>
      <c r="O320" s="584" t="s">
        <v>699</v>
      </c>
      <c r="P320" s="584" t="s">
        <v>699</v>
      </c>
      <c r="Q320" s="584" t="s">
        <v>699</v>
      </c>
      <c r="R320" s="584">
        <v>21845</v>
      </c>
      <c r="S320" s="584" t="s">
        <v>699</v>
      </c>
      <c r="T320" s="584">
        <v>11205</v>
      </c>
      <c r="U320" s="584" t="s">
        <v>699</v>
      </c>
      <c r="V320" s="584">
        <v>982400</v>
      </c>
      <c r="W320" s="585" t="s">
        <v>868</v>
      </c>
    </row>
    <row r="321" spans="1:23" s="584" customFormat="1" ht="9.75" customHeight="1" x14ac:dyDescent="0.15">
      <c r="A321" s="237" t="s">
        <v>527</v>
      </c>
      <c r="B321" s="584" t="s">
        <v>699</v>
      </c>
      <c r="C321" s="584">
        <v>499</v>
      </c>
      <c r="D321" s="584">
        <v>1464</v>
      </c>
      <c r="E321" s="584" t="s">
        <v>699</v>
      </c>
      <c r="F321" s="584" t="s">
        <v>699</v>
      </c>
      <c r="G321" s="584">
        <v>464</v>
      </c>
      <c r="H321" s="584" t="s">
        <v>699</v>
      </c>
      <c r="I321" s="584">
        <v>464</v>
      </c>
      <c r="J321" s="584">
        <v>1044199</v>
      </c>
      <c r="K321" s="584">
        <v>196</v>
      </c>
      <c r="L321" s="584" t="s">
        <v>699</v>
      </c>
      <c r="M321" s="584">
        <v>196</v>
      </c>
      <c r="N321" s="584" t="s">
        <v>699</v>
      </c>
      <c r="O321" s="584" t="s">
        <v>699</v>
      </c>
      <c r="P321" s="584" t="s">
        <v>699</v>
      </c>
      <c r="Q321" s="584" t="s">
        <v>699</v>
      </c>
      <c r="R321" s="584" t="s">
        <v>699</v>
      </c>
      <c r="S321" s="584" t="s">
        <v>699</v>
      </c>
      <c r="T321" s="584" t="s">
        <v>699</v>
      </c>
      <c r="U321" s="584" t="s">
        <v>699</v>
      </c>
      <c r="V321" s="584">
        <v>1038980</v>
      </c>
      <c r="W321" s="585" t="s">
        <v>66</v>
      </c>
    </row>
    <row r="322" spans="1:23" s="584" customFormat="1" ht="9.75" customHeight="1" x14ac:dyDescent="0.15">
      <c r="A322" s="242" t="s">
        <v>528</v>
      </c>
      <c r="B322" s="587" t="s">
        <v>699</v>
      </c>
      <c r="C322" s="588" t="s">
        <v>699</v>
      </c>
      <c r="D322" s="588" t="s">
        <v>699</v>
      </c>
      <c r="E322" s="588" t="s">
        <v>699</v>
      </c>
      <c r="F322" s="588" t="s">
        <v>699</v>
      </c>
      <c r="G322" s="588">
        <v>507</v>
      </c>
      <c r="H322" s="588" t="s">
        <v>699</v>
      </c>
      <c r="I322" s="588">
        <v>507</v>
      </c>
      <c r="J322" s="588">
        <v>943340</v>
      </c>
      <c r="K322" s="588" t="s">
        <v>699</v>
      </c>
      <c r="L322" s="588" t="s">
        <v>699</v>
      </c>
      <c r="M322" s="588" t="s">
        <v>699</v>
      </c>
      <c r="N322" s="588" t="s">
        <v>699</v>
      </c>
      <c r="O322" s="588" t="s">
        <v>699</v>
      </c>
      <c r="P322" s="588" t="s">
        <v>699</v>
      </c>
      <c r="Q322" s="588" t="s">
        <v>699</v>
      </c>
      <c r="R322" s="588" t="s">
        <v>699</v>
      </c>
      <c r="S322" s="588" t="s">
        <v>699</v>
      </c>
      <c r="T322" s="588" t="s">
        <v>699</v>
      </c>
      <c r="U322" s="588" t="s">
        <v>699</v>
      </c>
      <c r="V322" s="588">
        <v>914339</v>
      </c>
      <c r="W322" s="589" t="s">
        <v>67</v>
      </c>
    </row>
    <row r="323" spans="1:23" ht="12" customHeight="1" x14ac:dyDescent="0.15"/>
    <row r="324" spans="1:23" ht="12" customHeight="1" x14ac:dyDescent="0.15"/>
    <row r="325" spans="1:23" ht="12" customHeight="1" x14ac:dyDescent="0.15">
      <c r="K325" s="590" t="s">
        <v>86</v>
      </c>
    </row>
    <row r="326" spans="1:23" s="576" customFormat="1" ht="21" customHeight="1" x14ac:dyDescent="0.15">
      <c r="A326" s="921" t="s">
        <v>150</v>
      </c>
      <c r="B326" s="591" t="s">
        <v>242</v>
      </c>
      <c r="C326" s="575"/>
      <c r="D326" s="575"/>
      <c r="E326" s="573"/>
      <c r="F326" s="574" t="s">
        <v>241</v>
      </c>
      <c r="G326" s="575"/>
      <c r="H326" s="575"/>
      <c r="I326" s="575"/>
      <c r="J326" s="575"/>
      <c r="K326" s="575"/>
      <c r="L326" s="575"/>
      <c r="M326" s="575"/>
      <c r="N326" s="575"/>
      <c r="O326" s="575"/>
      <c r="P326" s="575"/>
      <c r="Q326" s="575"/>
      <c r="R326" s="575"/>
      <c r="S326" s="575"/>
      <c r="T326" s="575"/>
      <c r="U326" s="575"/>
      <c r="V326" s="575"/>
      <c r="W326" s="924" t="s">
        <v>72</v>
      </c>
    </row>
    <row r="327" spans="1:23" s="576" customFormat="1" ht="21" customHeight="1" x14ac:dyDescent="0.15">
      <c r="A327" s="922"/>
      <c r="B327" s="591" t="s">
        <v>790</v>
      </c>
      <c r="C327" s="573"/>
      <c r="D327" s="574" t="s">
        <v>214</v>
      </c>
      <c r="E327" s="573"/>
      <c r="F327" s="927" t="s">
        <v>778</v>
      </c>
      <c r="G327" s="574" t="s">
        <v>238</v>
      </c>
      <c r="H327" s="575"/>
      <c r="I327" s="575"/>
      <c r="J327" s="575"/>
      <c r="K327" s="575"/>
      <c r="L327" s="575"/>
      <c r="M327" s="575"/>
      <c r="N327" s="575"/>
      <c r="O327" s="575"/>
      <c r="P327" s="575"/>
      <c r="Q327" s="573"/>
      <c r="R327" s="574" t="s">
        <v>231</v>
      </c>
      <c r="S327" s="575"/>
      <c r="T327" s="573"/>
      <c r="U327" s="574" t="s">
        <v>214</v>
      </c>
      <c r="V327" s="575"/>
      <c r="W327" s="925"/>
    </row>
    <row r="328" spans="1:23" s="576" customFormat="1" ht="52.5" customHeight="1" x14ac:dyDescent="0.15">
      <c r="A328" s="923"/>
      <c r="B328" s="578" t="s">
        <v>245</v>
      </c>
      <c r="C328" s="578" t="s">
        <v>217</v>
      </c>
      <c r="D328" s="577" t="s">
        <v>45</v>
      </c>
      <c r="E328" s="578" t="s">
        <v>210</v>
      </c>
      <c r="F328" s="928"/>
      <c r="G328" s="577" t="s">
        <v>770</v>
      </c>
      <c r="H328" s="578" t="s">
        <v>229</v>
      </c>
      <c r="I328" s="578" t="s">
        <v>912</v>
      </c>
      <c r="J328" s="578" t="s">
        <v>227</v>
      </c>
      <c r="K328" s="578" t="s">
        <v>225</v>
      </c>
      <c r="L328" s="578" t="s">
        <v>924</v>
      </c>
      <c r="M328" s="578" t="s">
        <v>237</v>
      </c>
      <c r="N328" s="578" t="s">
        <v>236</v>
      </c>
      <c r="O328" s="578" t="s">
        <v>235</v>
      </c>
      <c r="P328" s="578" t="s">
        <v>224</v>
      </c>
      <c r="Q328" s="579" t="s">
        <v>783</v>
      </c>
      <c r="R328" s="577" t="s">
        <v>96</v>
      </c>
      <c r="S328" s="578" t="s">
        <v>245</v>
      </c>
      <c r="T328" s="578" t="s">
        <v>217</v>
      </c>
      <c r="U328" s="577" t="s">
        <v>45</v>
      </c>
      <c r="V328" s="593" t="s">
        <v>210</v>
      </c>
      <c r="W328" s="926"/>
    </row>
    <row r="329" spans="1:23" s="584" customFormat="1" ht="9.75" customHeight="1" x14ac:dyDescent="0.15">
      <c r="A329" s="233" t="s">
        <v>855</v>
      </c>
      <c r="B329" s="581">
        <v>1213152</v>
      </c>
      <c r="C329" s="582">
        <v>7290496</v>
      </c>
      <c r="D329" s="582">
        <v>781827</v>
      </c>
      <c r="E329" s="582">
        <v>781827</v>
      </c>
      <c r="F329" s="582">
        <v>8878848</v>
      </c>
      <c r="G329" s="582">
        <v>640169</v>
      </c>
      <c r="H329" s="582">
        <v>793</v>
      </c>
      <c r="I329" s="582">
        <v>109</v>
      </c>
      <c r="J329" s="582" t="s">
        <v>699</v>
      </c>
      <c r="K329" s="582" t="s">
        <v>699</v>
      </c>
      <c r="L329" s="582">
        <v>74175</v>
      </c>
      <c r="M329" s="582" t="s">
        <v>699</v>
      </c>
      <c r="N329" s="582">
        <v>34360</v>
      </c>
      <c r="O329" s="582">
        <v>367527</v>
      </c>
      <c r="P329" s="582">
        <v>79998</v>
      </c>
      <c r="Q329" s="582">
        <v>83207</v>
      </c>
      <c r="R329" s="582">
        <v>7794656</v>
      </c>
      <c r="S329" s="582">
        <v>1213152</v>
      </c>
      <c r="T329" s="582">
        <v>6581504</v>
      </c>
      <c r="U329" s="582">
        <v>444023</v>
      </c>
      <c r="V329" s="582">
        <v>444023</v>
      </c>
      <c r="W329" s="583" t="s">
        <v>512</v>
      </c>
    </row>
    <row r="330" spans="1:23" s="584" customFormat="1" ht="9.75" customHeight="1" x14ac:dyDescent="0.15">
      <c r="A330" s="237" t="s">
        <v>628</v>
      </c>
      <c r="B330" s="584">
        <v>1554954</v>
      </c>
      <c r="C330" s="584">
        <v>6777376</v>
      </c>
      <c r="D330" s="584">
        <v>1188340</v>
      </c>
      <c r="E330" s="584">
        <v>1188340</v>
      </c>
      <c r="F330" s="584">
        <v>8994285</v>
      </c>
      <c r="G330" s="584">
        <v>796488</v>
      </c>
      <c r="H330" s="584">
        <v>24122</v>
      </c>
      <c r="I330" s="584" t="s">
        <v>699</v>
      </c>
      <c r="J330" s="584" t="s">
        <v>699</v>
      </c>
      <c r="K330" s="584">
        <v>440</v>
      </c>
      <c r="L330" s="584">
        <v>59550</v>
      </c>
      <c r="M330" s="584">
        <v>23242</v>
      </c>
      <c r="N330" s="584">
        <v>68111</v>
      </c>
      <c r="O330" s="584">
        <v>331318</v>
      </c>
      <c r="P330" s="584">
        <v>135930</v>
      </c>
      <c r="Q330" s="584">
        <v>153775</v>
      </c>
      <c r="R330" s="584">
        <v>7570931</v>
      </c>
      <c r="S330" s="584">
        <v>1554954</v>
      </c>
      <c r="T330" s="584">
        <v>6015977</v>
      </c>
      <c r="U330" s="584">
        <v>626866</v>
      </c>
      <c r="V330" s="584">
        <v>626866</v>
      </c>
      <c r="W330" s="585" t="s">
        <v>629</v>
      </c>
    </row>
    <row r="331" spans="1:23" s="584" customFormat="1" ht="9.75" customHeight="1" x14ac:dyDescent="0.15">
      <c r="A331" s="237" t="s">
        <v>856</v>
      </c>
      <c r="B331" s="584">
        <v>1769528</v>
      </c>
      <c r="C331" s="584">
        <v>6967327</v>
      </c>
      <c r="D331" s="584">
        <v>1296573</v>
      </c>
      <c r="E331" s="584">
        <v>1296573</v>
      </c>
      <c r="F331" s="584">
        <v>8684766</v>
      </c>
      <c r="G331" s="584">
        <v>356871</v>
      </c>
      <c r="H331" s="584" t="s">
        <v>699</v>
      </c>
      <c r="I331" s="584">
        <v>587</v>
      </c>
      <c r="J331" s="584" t="s">
        <v>699</v>
      </c>
      <c r="K331" s="584" t="s">
        <v>699</v>
      </c>
      <c r="L331" s="584" t="s">
        <v>699</v>
      </c>
      <c r="M331" s="584" t="s">
        <v>699</v>
      </c>
      <c r="N331" s="584" t="s">
        <v>699</v>
      </c>
      <c r="O331" s="584">
        <v>185266</v>
      </c>
      <c r="P331" s="584">
        <v>137275</v>
      </c>
      <c r="Q331" s="584">
        <v>33743</v>
      </c>
      <c r="R331" s="584">
        <v>7677195</v>
      </c>
      <c r="S331" s="584">
        <v>1769528</v>
      </c>
      <c r="T331" s="584">
        <v>5907667</v>
      </c>
      <c r="U331" s="584">
        <v>650700</v>
      </c>
      <c r="V331" s="584">
        <v>650700</v>
      </c>
      <c r="W331" s="585" t="s">
        <v>692</v>
      </c>
    </row>
    <row r="332" spans="1:23" s="584" customFormat="1" ht="9.75" customHeight="1" x14ac:dyDescent="0.15">
      <c r="A332" s="237" t="s">
        <v>857</v>
      </c>
      <c r="B332" s="584">
        <v>2058238</v>
      </c>
      <c r="C332" s="584">
        <v>6787682</v>
      </c>
      <c r="D332" s="584">
        <v>1088041</v>
      </c>
      <c r="E332" s="584">
        <v>1088041</v>
      </c>
      <c r="F332" s="584">
        <v>8533388</v>
      </c>
      <c r="G332" s="584">
        <v>290451</v>
      </c>
      <c r="H332" s="584" t="s">
        <v>699</v>
      </c>
      <c r="I332" s="584" t="s">
        <v>699</v>
      </c>
      <c r="J332" s="584">
        <v>646</v>
      </c>
      <c r="K332" s="584">
        <v>419</v>
      </c>
      <c r="L332" s="584" t="s">
        <v>699</v>
      </c>
      <c r="M332" s="584" t="s">
        <v>699</v>
      </c>
      <c r="N332" s="584">
        <v>22047</v>
      </c>
      <c r="O332" s="584">
        <v>199340</v>
      </c>
      <c r="P332" s="584">
        <v>67999</v>
      </c>
      <c r="Q332" s="584" t="s">
        <v>699</v>
      </c>
      <c r="R332" s="584">
        <v>7678321</v>
      </c>
      <c r="S332" s="584">
        <v>2058238</v>
      </c>
      <c r="T332" s="584">
        <v>5620083</v>
      </c>
      <c r="U332" s="584">
        <v>564616</v>
      </c>
      <c r="V332" s="584">
        <v>564616</v>
      </c>
      <c r="W332" s="585" t="s">
        <v>718</v>
      </c>
    </row>
    <row r="333" spans="1:23" s="584" customFormat="1" ht="9.75" customHeight="1" x14ac:dyDescent="0.15">
      <c r="A333" s="237" t="s">
        <v>858</v>
      </c>
      <c r="B333" s="584">
        <v>852920</v>
      </c>
      <c r="C333" s="584">
        <v>8531053</v>
      </c>
      <c r="D333" s="584">
        <v>501621</v>
      </c>
      <c r="E333" s="584">
        <v>501621</v>
      </c>
      <c r="F333" s="584">
        <v>8612674</v>
      </c>
      <c r="G333" s="584">
        <v>133063</v>
      </c>
      <c r="H333" s="584">
        <v>1591</v>
      </c>
      <c r="I333" s="584" t="s">
        <v>699</v>
      </c>
      <c r="J333" s="584">
        <v>33020</v>
      </c>
      <c r="K333" s="584" t="s">
        <v>699</v>
      </c>
      <c r="L333" s="584" t="s">
        <v>699</v>
      </c>
      <c r="M333" s="584" t="s">
        <v>699</v>
      </c>
      <c r="N333" s="584" t="s">
        <v>699</v>
      </c>
      <c r="O333" s="584" t="s">
        <v>699</v>
      </c>
      <c r="P333" s="584">
        <v>65621</v>
      </c>
      <c r="Q333" s="584">
        <v>32831</v>
      </c>
      <c r="R333" s="584">
        <v>8313134</v>
      </c>
      <c r="S333" s="584">
        <v>852920</v>
      </c>
      <c r="T333" s="584">
        <v>7460214</v>
      </c>
      <c r="U333" s="584">
        <v>166477</v>
      </c>
      <c r="V333" s="584">
        <v>166477</v>
      </c>
      <c r="W333" s="585" t="s">
        <v>859</v>
      </c>
    </row>
    <row r="334" spans="1:23" s="584" customFormat="1" ht="6.75" customHeight="1" x14ac:dyDescent="0.15">
      <c r="A334" s="586"/>
      <c r="W334" s="585"/>
    </row>
    <row r="335" spans="1:23" s="584" customFormat="1" ht="9.75" customHeight="1" x14ac:dyDescent="0.15">
      <c r="A335" s="237" t="s">
        <v>860</v>
      </c>
      <c r="B335" s="584">
        <v>2196636</v>
      </c>
      <c r="C335" s="584">
        <v>6796131</v>
      </c>
      <c r="D335" s="584">
        <v>964797</v>
      </c>
      <c r="E335" s="584">
        <v>964797</v>
      </c>
      <c r="F335" s="584">
        <v>8583555</v>
      </c>
      <c r="G335" s="584">
        <v>223241</v>
      </c>
      <c r="H335" s="584" t="s">
        <v>699</v>
      </c>
      <c r="I335" s="584" t="s">
        <v>699</v>
      </c>
      <c r="J335" s="584">
        <v>33371</v>
      </c>
      <c r="K335" s="584">
        <v>419</v>
      </c>
      <c r="L335" s="584" t="s">
        <v>699</v>
      </c>
      <c r="M335" s="584" t="s">
        <v>699</v>
      </c>
      <c r="N335" s="584" t="s">
        <v>699</v>
      </c>
      <c r="O335" s="584">
        <v>78623</v>
      </c>
      <c r="P335" s="584">
        <v>77997</v>
      </c>
      <c r="Q335" s="584">
        <v>32831</v>
      </c>
      <c r="R335" s="584">
        <v>7845357</v>
      </c>
      <c r="S335" s="584">
        <v>2196636</v>
      </c>
      <c r="T335" s="584">
        <v>5648721</v>
      </c>
      <c r="U335" s="584">
        <v>514957</v>
      </c>
      <c r="V335" s="584">
        <v>514957</v>
      </c>
      <c r="W335" s="585" t="s">
        <v>719</v>
      </c>
    </row>
    <row r="336" spans="1:23" s="584" customFormat="1" ht="9.75" customHeight="1" x14ac:dyDescent="0.15">
      <c r="A336" s="237" t="s">
        <v>861</v>
      </c>
      <c r="B336" s="584">
        <v>229252</v>
      </c>
      <c r="C336" s="584">
        <v>9478685</v>
      </c>
      <c r="D336" s="584">
        <v>345691</v>
      </c>
      <c r="E336" s="584">
        <v>345691</v>
      </c>
      <c r="F336" s="584">
        <v>8587949</v>
      </c>
      <c r="G336" s="584">
        <v>11082</v>
      </c>
      <c r="H336" s="584">
        <v>1591</v>
      </c>
      <c r="I336" s="584">
        <v>196</v>
      </c>
      <c r="J336" s="584">
        <v>295</v>
      </c>
      <c r="K336" s="584" t="s">
        <v>699</v>
      </c>
      <c r="L336" s="584" t="s">
        <v>699</v>
      </c>
      <c r="M336" s="584" t="s">
        <v>699</v>
      </c>
      <c r="N336" s="584" t="s">
        <v>699</v>
      </c>
      <c r="O336" s="584" t="s">
        <v>699</v>
      </c>
      <c r="P336" s="584">
        <v>9000</v>
      </c>
      <c r="Q336" s="584" t="s">
        <v>699</v>
      </c>
      <c r="R336" s="584">
        <v>8554419</v>
      </c>
      <c r="S336" s="584">
        <v>229252</v>
      </c>
      <c r="T336" s="584">
        <v>8325167</v>
      </c>
      <c r="U336" s="584">
        <v>22448</v>
      </c>
      <c r="V336" s="584">
        <v>22448</v>
      </c>
      <c r="W336" s="585" t="s">
        <v>862</v>
      </c>
    </row>
    <row r="337" spans="1:23" s="584" customFormat="1" ht="6.75" customHeight="1" x14ac:dyDescent="0.15">
      <c r="A337" s="586"/>
      <c r="W337" s="585"/>
    </row>
    <row r="338" spans="1:23" s="584" customFormat="1" ht="9.75" customHeight="1" x14ac:dyDescent="0.15">
      <c r="A338" s="237" t="s">
        <v>863</v>
      </c>
      <c r="B338" s="584">
        <v>623668</v>
      </c>
      <c r="C338" s="584">
        <v>1988087</v>
      </c>
      <c r="D338" s="584">
        <v>245571</v>
      </c>
      <c r="E338" s="584">
        <v>245571</v>
      </c>
      <c r="F338" s="584">
        <v>2651691</v>
      </c>
      <c r="G338" s="584">
        <v>122177</v>
      </c>
      <c r="H338" s="584" t="s">
        <v>699</v>
      </c>
      <c r="I338" s="584" t="s">
        <v>699</v>
      </c>
      <c r="J338" s="584">
        <v>32725</v>
      </c>
      <c r="K338" s="584" t="s">
        <v>699</v>
      </c>
      <c r="L338" s="584" t="s">
        <v>699</v>
      </c>
      <c r="M338" s="584" t="s">
        <v>699</v>
      </c>
      <c r="N338" s="584" t="s">
        <v>699</v>
      </c>
      <c r="O338" s="584" t="s">
        <v>699</v>
      </c>
      <c r="P338" s="584">
        <v>56621</v>
      </c>
      <c r="Q338" s="584">
        <v>32831</v>
      </c>
      <c r="R338" s="584">
        <v>2385485</v>
      </c>
      <c r="S338" s="584">
        <v>623668</v>
      </c>
      <c r="T338" s="584">
        <v>1761817</v>
      </c>
      <c r="U338" s="584">
        <v>144029</v>
      </c>
      <c r="V338" s="584">
        <v>144029</v>
      </c>
      <c r="W338" s="585" t="s">
        <v>720</v>
      </c>
    </row>
    <row r="339" spans="1:23" s="584" customFormat="1" ht="9.75" customHeight="1" x14ac:dyDescent="0.15">
      <c r="A339" s="237" t="s">
        <v>513</v>
      </c>
      <c r="B339" s="584">
        <v>229252</v>
      </c>
      <c r="C339" s="584">
        <v>1915287</v>
      </c>
      <c r="D339" s="584">
        <v>151331</v>
      </c>
      <c r="E339" s="584">
        <v>151331</v>
      </c>
      <c r="F339" s="584">
        <v>1979631</v>
      </c>
      <c r="G339" s="584">
        <v>10591</v>
      </c>
      <c r="H339" s="584">
        <v>1591</v>
      </c>
      <c r="I339" s="584" t="s">
        <v>699</v>
      </c>
      <c r="J339" s="584" t="s">
        <v>699</v>
      </c>
      <c r="K339" s="584" t="s">
        <v>699</v>
      </c>
      <c r="L339" s="584" t="s">
        <v>699</v>
      </c>
      <c r="M339" s="584" t="s">
        <v>699</v>
      </c>
      <c r="N339" s="584" t="s">
        <v>699</v>
      </c>
      <c r="O339" s="584" t="s">
        <v>699</v>
      </c>
      <c r="P339" s="584">
        <v>9000</v>
      </c>
      <c r="Q339" s="584" t="s">
        <v>699</v>
      </c>
      <c r="R339" s="584">
        <v>1946592</v>
      </c>
      <c r="S339" s="584">
        <v>229252</v>
      </c>
      <c r="T339" s="584">
        <v>1717340</v>
      </c>
      <c r="U339" s="584">
        <v>22448</v>
      </c>
      <c r="V339" s="584">
        <v>22448</v>
      </c>
      <c r="W339" s="585" t="s">
        <v>78</v>
      </c>
    </row>
    <row r="340" spans="1:23" s="584" customFormat="1" ht="9.75" customHeight="1" x14ac:dyDescent="0.15">
      <c r="A340" s="237" t="s">
        <v>514</v>
      </c>
      <c r="B340" s="584" t="s">
        <v>699</v>
      </c>
      <c r="C340" s="584">
        <v>2195640</v>
      </c>
      <c r="D340" s="584">
        <v>56912</v>
      </c>
      <c r="E340" s="584">
        <v>56912</v>
      </c>
      <c r="F340" s="584">
        <v>1911755</v>
      </c>
      <c r="G340" s="584">
        <v>295</v>
      </c>
      <c r="H340" s="584" t="s">
        <v>699</v>
      </c>
      <c r="I340" s="584" t="s">
        <v>699</v>
      </c>
      <c r="J340" s="584">
        <v>295</v>
      </c>
      <c r="K340" s="584" t="s">
        <v>699</v>
      </c>
      <c r="L340" s="584" t="s">
        <v>699</v>
      </c>
      <c r="M340" s="584" t="s">
        <v>699</v>
      </c>
      <c r="N340" s="584" t="s">
        <v>699</v>
      </c>
      <c r="O340" s="584" t="s">
        <v>699</v>
      </c>
      <c r="P340" s="584" t="s">
        <v>699</v>
      </c>
      <c r="Q340" s="584" t="s">
        <v>699</v>
      </c>
      <c r="R340" s="584">
        <v>1911460</v>
      </c>
      <c r="S340" s="584" t="s">
        <v>699</v>
      </c>
      <c r="T340" s="584">
        <v>1911460</v>
      </c>
      <c r="U340" s="584" t="s">
        <v>699</v>
      </c>
      <c r="V340" s="584" t="s">
        <v>699</v>
      </c>
      <c r="W340" s="585" t="s">
        <v>79</v>
      </c>
    </row>
    <row r="341" spans="1:23" s="584" customFormat="1" ht="9.75" customHeight="1" x14ac:dyDescent="0.15">
      <c r="A341" s="237" t="s">
        <v>515</v>
      </c>
      <c r="B341" s="584" t="s">
        <v>699</v>
      </c>
      <c r="C341" s="584">
        <v>2432039</v>
      </c>
      <c r="D341" s="584">
        <v>47807</v>
      </c>
      <c r="E341" s="584">
        <v>47807</v>
      </c>
      <c r="F341" s="584">
        <v>2069597</v>
      </c>
      <c r="G341" s="584" t="s">
        <v>699</v>
      </c>
      <c r="H341" s="584" t="s">
        <v>699</v>
      </c>
      <c r="I341" s="584" t="s">
        <v>699</v>
      </c>
      <c r="J341" s="584" t="s">
        <v>699</v>
      </c>
      <c r="K341" s="584" t="s">
        <v>699</v>
      </c>
      <c r="L341" s="584" t="s">
        <v>699</v>
      </c>
      <c r="M341" s="584" t="s">
        <v>699</v>
      </c>
      <c r="N341" s="584" t="s">
        <v>699</v>
      </c>
      <c r="O341" s="584" t="s">
        <v>699</v>
      </c>
      <c r="P341" s="584" t="s">
        <v>699</v>
      </c>
      <c r="Q341" s="584" t="s">
        <v>699</v>
      </c>
      <c r="R341" s="584">
        <v>2069597</v>
      </c>
      <c r="S341" s="584" t="s">
        <v>699</v>
      </c>
      <c r="T341" s="584">
        <v>2069597</v>
      </c>
      <c r="U341" s="584" t="s">
        <v>699</v>
      </c>
      <c r="V341" s="584" t="s">
        <v>699</v>
      </c>
      <c r="W341" s="585" t="s">
        <v>80</v>
      </c>
    </row>
    <row r="342" spans="1:23" s="584" customFormat="1" ht="9.75" customHeight="1" x14ac:dyDescent="0.15">
      <c r="A342" s="237" t="s">
        <v>864</v>
      </c>
      <c r="B342" s="584" t="s">
        <v>699</v>
      </c>
      <c r="C342" s="584">
        <v>2935719</v>
      </c>
      <c r="D342" s="584">
        <v>89641</v>
      </c>
      <c r="E342" s="584">
        <v>89641</v>
      </c>
      <c r="F342" s="584">
        <v>2626966</v>
      </c>
      <c r="G342" s="584">
        <v>196</v>
      </c>
      <c r="H342" s="584" t="s">
        <v>699</v>
      </c>
      <c r="I342" s="584">
        <v>196</v>
      </c>
      <c r="J342" s="584" t="s">
        <v>699</v>
      </c>
      <c r="K342" s="584" t="s">
        <v>699</v>
      </c>
      <c r="L342" s="584" t="s">
        <v>699</v>
      </c>
      <c r="M342" s="584" t="s">
        <v>699</v>
      </c>
      <c r="N342" s="584" t="s">
        <v>699</v>
      </c>
      <c r="O342" s="584" t="s">
        <v>699</v>
      </c>
      <c r="P342" s="584" t="s">
        <v>699</v>
      </c>
      <c r="Q342" s="584" t="s">
        <v>699</v>
      </c>
      <c r="R342" s="584">
        <v>2626770</v>
      </c>
      <c r="S342" s="584" t="s">
        <v>699</v>
      </c>
      <c r="T342" s="584">
        <v>2626770</v>
      </c>
      <c r="U342" s="584" t="s">
        <v>699</v>
      </c>
      <c r="V342" s="584" t="s">
        <v>699</v>
      </c>
      <c r="W342" s="585" t="s">
        <v>865</v>
      </c>
    </row>
    <row r="343" spans="1:23" s="584" customFormat="1" ht="6.75" customHeight="1" x14ac:dyDescent="0.15">
      <c r="A343" s="586"/>
      <c r="W343" s="585"/>
    </row>
    <row r="344" spans="1:23" s="584" customFormat="1" ht="9.75" customHeight="1" x14ac:dyDescent="0.15">
      <c r="A344" s="237" t="s">
        <v>866</v>
      </c>
      <c r="B344" s="584">
        <v>181423</v>
      </c>
      <c r="C344" s="584">
        <v>695432</v>
      </c>
      <c r="D344" s="584">
        <v>81970</v>
      </c>
      <c r="E344" s="584">
        <v>81970</v>
      </c>
      <c r="F344" s="584">
        <v>879690</v>
      </c>
      <c r="G344" s="584">
        <v>43973</v>
      </c>
      <c r="H344" s="584" t="s">
        <v>699</v>
      </c>
      <c r="I344" s="584" t="s">
        <v>699</v>
      </c>
      <c r="J344" s="584" t="s">
        <v>699</v>
      </c>
      <c r="K344" s="584" t="s">
        <v>699</v>
      </c>
      <c r="L344" s="584" t="s">
        <v>699</v>
      </c>
      <c r="M344" s="584" t="s">
        <v>699</v>
      </c>
      <c r="N344" s="584" t="s">
        <v>699</v>
      </c>
      <c r="O344" s="584" t="s">
        <v>699</v>
      </c>
      <c r="P344" s="584">
        <v>33522</v>
      </c>
      <c r="Q344" s="584">
        <v>10451</v>
      </c>
      <c r="R344" s="584">
        <v>782137</v>
      </c>
      <c r="S344" s="584">
        <v>181423</v>
      </c>
      <c r="T344" s="584">
        <v>600714</v>
      </c>
      <c r="U344" s="584">
        <v>53580</v>
      </c>
      <c r="V344" s="584">
        <v>53580</v>
      </c>
      <c r="W344" s="585" t="s">
        <v>721</v>
      </c>
    </row>
    <row r="345" spans="1:23" s="584" customFormat="1" ht="9.75" customHeight="1" x14ac:dyDescent="0.15">
      <c r="A345" s="237" t="s">
        <v>516</v>
      </c>
      <c r="B345" s="584">
        <v>213774</v>
      </c>
      <c r="C345" s="584">
        <v>474355</v>
      </c>
      <c r="D345" s="584">
        <v>121048</v>
      </c>
      <c r="E345" s="584">
        <v>121048</v>
      </c>
      <c r="F345" s="584">
        <v>717803</v>
      </c>
      <c r="G345" s="584">
        <v>32725</v>
      </c>
      <c r="H345" s="584" t="s">
        <v>699</v>
      </c>
      <c r="I345" s="584" t="s">
        <v>699</v>
      </c>
      <c r="J345" s="584">
        <v>32725</v>
      </c>
      <c r="K345" s="584" t="s">
        <v>699</v>
      </c>
      <c r="L345" s="584" t="s">
        <v>699</v>
      </c>
      <c r="M345" s="584" t="s">
        <v>699</v>
      </c>
      <c r="N345" s="584" t="s">
        <v>699</v>
      </c>
      <c r="O345" s="584" t="s">
        <v>699</v>
      </c>
      <c r="P345" s="584" t="s">
        <v>699</v>
      </c>
      <c r="Q345" s="584" t="s">
        <v>699</v>
      </c>
      <c r="R345" s="584">
        <v>615935</v>
      </c>
      <c r="S345" s="584">
        <v>213774</v>
      </c>
      <c r="T345" s="584">
        <v>402161</v>
      </c>
      <c r="U345" s="584">
        <v>69143</v>
      </c>
      <c r="V345" s="584">
        <v>69143</v>
      </c>
      <c r="W345" s="585" t="s">
        <v>66</v>
      </c>
    </row>
    <row r="346" spans="1:23" s="584" customFormat="1" ht="9.75" customHeight="1" x14ac:dyDescent="0.15">
      <c r="A346" s="237" t="s">
        <v>517</v>
      </c>
      <c r="B346" s="584">
        <v>228471</v>
      </c>
      <c r="C346" s="584">
        <v>818300</v>
      </c>
      <c r="D346" s="584">
        <v>42553</v>
      </c>
      <c r="E346" s="584">
        <v>42553</v>
      </c>
      <c r="F346" s="584">
        <v>1054198</v>
      </c>
      <c r="G346" s="584">
        <v>45479</v>
      </c>
      <c r="H346" s="584" t="s">
        <v>699</v>
      </c>
      <c r="I346" s="584" t="s">
        <v>699</v>
      </c>
      <c r="J346" s="584" t="s">
        <v>699</v>
      </c>
      <c r="K346" s="584" t="s">
        <v>699</v>
      </c>
      <c r="L346" s="584" t="s">
        <v>699</v>
      </c>
      <c r="M346" s="584" t="s">
        <v>699</v>
      </c>
      <c r="N346" s="584" t="s">
        <v>699</v>
      </c>
      <c r="O346" s="584" t="s">
        <v>699</v>
      </c>
      <c r="P346" s="584">
        <v>23099</v>
      </c>
      <c r="Q346" s="584">
        <v>22380</v>
      </c>
      <c r="R346" s="584">
        <v>987413</v>
      </c>
      <c r="S346" s="584">
        <v>228471</v>
      </c>
      <c r="T346" s="584">
        <v>758942</v>
      </c>
      <c r="U346" s="584">
        <v>21306</v>
      </c>
      <c r="V346" s="584">
        <v>21306</v>
      </c>
      <c r="W346" s="585" t="s">
        <v>67</v>
      </c>
    </row>
    <row r="347" spans="1:23" s="584" customFormat="1" ht="9.75" customHeight="1" x14ac:dyDescent="0.15">
      <c r="A347" s="237" t="s">
        <v>518</v>
      </c>
      <c r="B347" s="584">
        <v>166228</v>
      </c>
      <c r="C347" s="584">
        <v>510106</v>
      </c>
      <c r="D347" s="584">
        <v>44335</v>
      </c>
      <c r="E347" s="584">
        <v>44335</v>
      </c>
      <c r="F347" s="584">
        <v>646171</v>
      </c>
      <c r="G347" s="584" t="s">
        <v>699</v>
      </c>
      <c r="H347" s="584" t="s">
        <v>699</v>
      </c>
      <c r="I347" s="584" t="s">
        <v>699</v>
      </c>
      <c r="J347" s="584" t="s">
        <v>699</v>
      </c>
      <c r="K347" s="584" t="s">
        <v>699</v>
      </c>
      <c r="L347" s="584" t="s">
        <v>699</v>
      </c>
      <c r="M347" s="584" t="s">
        <v>699</v>
      </c>
      <c r="N347" s="584" t="s">
        <v>699</v>
      </c>
      <c r="O347" s="584" t="s">
        <v>699</v>
      </c>
      <c r="P347" s="584" t="s">
        <v>699</v>
      </c>
      <c r="Q347" s="584" t="s">
        <v>699</v>
      </c>
      <c r="R347" s="584">
        <v>623723</v>
      </c>
      <c r="S347" s="584">
        <v>166228</v>
      </c>
      <c r="T347" s="584">
        <v>457495</v>
      </c>
      <c r="U347" s="584">
        <v>22448</v>
      </c>
      <c r="V347" s="584">
        <v>22448</v>
      </c>
      <c r="W347" s="585" t="s">
        <v>68</v>
      </c>
    </row>
    <row r="348" spans="1:23" s="584" customFormat="1" ht="9.75" customHeight="1" x14ac:dyDescent="0.15">
      <c r="A348" s="237" t="s">
        <v>519</v>
      </c>
      <c r="B348" s="584">
        <v>63024</v>
      </c>
      <c r="C348" s="584">
        <v>721023</v>
      </c>
      <c r="D348" s="584">
        <v>59927</v>
      </c>
      <c r="E348" s="584">
        <v>59927</v>
      </c>
      <c r="F348" s="584">
        <v>696750</v>
      </c>
      <c r="G348" s="584">
        <v>9800</v>
      </c>
      <c r="H348" s="584">
        <v>800</v>
      </c>
      <c r="I348" s="584" t="s">
        <v>699</v>
      </c>
      <c r="J348" s="584" t="s">
        <v>699</v>
      </c>
      <c r="K348" s="584" t="s">
        <v>699</v>
      </c>
      <c r="L348" s="584" t="s">
        <v>699</v>
      </c>
      <c r="M348" s="584" t="s">
        <v>699</v>
      </c>
      <c r="N348" s="584" t="s">
        <v>699</v>
      </c>
      <c r="O348" s="584" t="s">
        <v>699</v>
      </c>
      <c r="P348" s="584">
        <v>9000</v>
      </c>
      <c r="Q348" s="584" t="s">
        <v>699</v>
      </c>
      <c r="R348" s="584">
        <v>686950</v>
      </c>
      <c r="S348" s="584">
        <v>63024</v>
      </c>
      <c r="T348" s="584">
        <v>623926</v>
      </c>
      <c r="U348" s="584" t="s">
        <v>699</v>
      </c>
      <c r="V348" s="584" t="s">
        <v>699</v>
      </c>
      <c r="W348" s="585" t="s">
        <v>81</v>
      </c>
    </row>
    <row r="349" spans="1:23" s="584" customFormat="1" ht="9.75" customHeight="1" x14ac:dyDescent="0.15">
      <c r="A349" s="237" t="s">
        <v>520</v>
      </c>
      <c r="B349" s="584" t="s">
        <v>699</v>
      </c>
      <c r="C349" s="584">
        <v>684158</v>
      </c>
      <c r="D349" s="584">
        <v>47069</v>
      </c>
      <c r="E349" s="584">
        <v>47069</v>
      </c>
      <c r="F349" s="584">
        <v>636710</v>
      </c>
      <c r="G349" s="584">
        <v>791</v>
      </c>
      <c r="H349" s="584">
        <v>791</v>
      </c>
      <c r="I349" s="584" t="s">
        <v>699</v>
      </c>
      <c r="J349" s="584" t="s">
        <v>699</v>
      </c>
      <c r="K349" s="584" t="s">
        <v>699</v>
      </c>
      <c r="L349" s="584" t="s">
        <v>699</v>
      </c>
      <c r="M349" s="584" t="s">
        <v>699</v>
      </c>
      <c r="N349" s="584" t="s">
        <v>699</v>
      </c>
      <c r="O349" s="584" t="s">
        <v>699</v>
      </c>
      <c r="P349" s="584" t="s">
        <v>699</v>
      </c>
      <c r="Q349" s="584" t="s">
        <v>699</v>
      </c>
      <c r="R349" s="584">
        <v>635919</v>
      </c>
      <c r="S349" s="584" t="s">
        <v>699</v>
      </c>
      <c r="T349" s="584">
        <v>635919</v>
      </c>
      <c r="U349" s="584" t="s">
        <v>699</v>
      </c>
      <c r="V349" s="584" t="s">
        <v>699</v>
      </c>
      <c r="W349" s="585" t="s">
        <v>82</v>
      </c>
    </row>
    <row r="350" spans="1:23" s="584" customFormat="1" ht="9.75" customHeight="1" x14ac:dyDescent="0.15">
      <c r="A350" s="237" t="s">
        <v>521</v>
      </c>
      <c r="B350" s="584" t="s">
        <v>699</v>
      </c>
      <c r="C350" s="584">
        <v>755876</v>
      </c>
      <c r="D350" s="584">
        <v>11538</v>
      </c>
      <c r="E350" s="584">
        <v>11538</v>
      </c>
      <c r="F350" s="584">
        <v>651034</v>
      </c>
      <c r="G350" s="584">
        <v>295</v>
      </c>
      <c r="H350" s="584" t="s">
        <v>699</v>
      </c>
      <c r="I350" s="584" t="s">
        <v>699</v>
      </c>
      <c r="J350" s="584">
        <v>295</v>
      </c>
      <c r="K350" s="584" t="s">
        <v>699</v>
      </c>
      <c r="L350" s="584" t="s">
        <v>699</v>
      </c>
      <c r="M350" s="584" t="s">
        <v>699</v>
      </c>
      <c r="N350" s="584" t="s">
        <v>699</v>
      </c>
      <c r="O350" s="584" t="s">
        <v>699</v>
      </c>
      <c r="P350" s="584" t="s">
        <v>699</v>
      </c>
      <c r="Q350" s="584" t="s">
        <v>699</v>
      </c>
      <c r="R350" s="584">
        <v>650739</v>
      </c>
      <c r="S350" s="584" t="s">
        <v>699</v>
      </c>
      <c r="T350" s="584">
        <v>650739</v>
      </c>
      <c r="U350" s="584" t="s">
        <v>699</v>
      </c>
      <c r="V350" s="584" t="s">
        <v>699</v>
      </c>
      <c r="W350" s="585" t="s">
        <v>83</v>
      </c>
    </row>
    <row r="351" spans="1:23" s="584" customFormat="1" ht="9.75" customHeight="1" x14ac:dyDescent="0.15">
      <c r="A351" s="237" t="s">
        <v>522</v>
      </c>
      <c r="B351" s="584" t="s">
        <v>699</v>
      </c>
      <c r="C351" s="584">
        <v>845637</v>
      </c>
      <c r="D351" s="584">
        <v>45374</v>
      </c>
      <c r="E351" s="584">
        <v>45374</v>
      </c>
      <c r="F351" s="584">
        <v>730682</v>
      </c>
      <c r="G351" s="584" t="s">
        <v>699</v>
      </c>
      <c r="H351" s="584" t="s">
        <v>699</v>
      </c>
      <c r="I351" s="584" t="s">
        <v>699</v>
      </c>
      <c r="J351" s="584" t="s">
        <v>699</v>
      </c>
      <c r="K351" s="584" t="s">
        <v>699</v>
      </c>
      <c r="L351" s="584" t="s">
        <v>699</v>
      </c>
      <c r="M351" s="584" t="s">
        <v>699</v>
      </c>
      <c r="N351" s="584" t="s">
        <v>699</v>
      </c>
      <c r="O351" s="584" t="s">
        <v>699</v>
      </c>
      <c r="P351" s="584" t="s">
        <v>699</v>
      </c>
      <c r="Q351" s="584" t="s">
        <v>699</v>
      </c>
      <c r="R351" s="584">
        <v>730682</v>
      </c>
      <c r="S351" s="584" t="s">
        <v>699</v>
      </c>
      <c r="T351" s="584">
        <v>730682</v>
      </c>
      <c r="U351" s="584" t="s">
        <v>699</v>
      </c>
      <c r="V351" s="584" t="s">
        <v>699</v>
      </c>
      <c r="W351" s="585" t="s">
        <v>84</v>
      </c>
    </row>
    <row r="352" spans="1:23" s="584" customFormat="1" ht="9.75" customHeight="1" x14ac:dyDescent="0.15">
      <c r="A352" s="237" t="s">
        <v>523</v>
      </c>
      <c r="B352" s="584" t="s">
        <v>699</v>
      </c>
      <c r="C352" s="584">
        <v>594127</v>
      </c>
      <c r="D352" s="584" t="s">
        <v>699</v>
      </c>
      <c r="E352" s="584" t="s">
        <v>699</v>
      </c>
      <c r="F352" s="584">
        <v>530039</v>
      </c>
      <c r="G352" s="584" t="s">
        <v>699</v>
      </c>
      <c r="H352" s="584" t="s">
        <v>699</v>
      </c>
      <c r="I352" s="584" t="s">
        <v>699</v>
      </c>
      <c r="J352" s="584" t="s">
        <v>699</v>
      </c>
      <c r="K352" s="584" t="s">
        <v>699</v>
      </c>
      <c r="L352" s="584" t="s">
        <v>699</v>
      </c>
      <c r="M352" s="584" t="s">
        <v>699</v>
      </c>
      <c r="N352" s="584" t="s">
        <v>699</v>
      </c>
      <c r="O352" s="584" t="s">
        <v>699</v>
      </c>
      <c r="P352" s="584" t="s">
        <v>699</v>
      </c>
      <c r="Q352" s="584" t="s">
        <v>699</v>
      </c>
      <c r="R352" s="584">
        <v>530039</v>
      </c>
      <c r="S352" s="584" t="s">
        <v>699</v>
      </c>
      <c r="T352" s="584">
        <v>530039</v>
      </c>
      <c r="U352" s="584" t="s">
        <v>699</v>
      </c>
      <c r="V352" s="584" t="s">
        <v>699</v>
      </c>
      <c r="W352" s="585" t="s">
        <v>85</v>
      </c>
    </row>
    <row r="353" spans="1:23" s="584" customFormat="1" ht="9.75" customHeight="1" x14ac:dyDescent="0.15">
      <c r="A353" s="237" t="s">
        <v>524</v>
      </c>
      <c r="B353" s="584" t="s">
        <v>699</v>
      </c>
      <c r="C353" s="584">
        <v>749210</v>
      </c>
      <c r="D353" s="584" t="s">
        <v>699</v>
      </c>
      <c r="E353" s="584" t="s">
        <v>699</v>
      </c>
      <c r="F353" s="584">
        <v>623817</v>
      </c>
      <c r="G353" s="584" t="s">
        <v>699</v>
      </c>
      <c r="H353" s="584" t="s">
        <v>699</v>
      </c>
      <c r="I353" s="584" t="s">
        <v>699</v>
      </c>
      <c r="J353" s="584" t="s">
        <v>699</v>
      </c>
      <c r="K353" s="584" t="s">
        <v>699</v>
      </c>
      <c r="L353" s="584" t="s">
        <v>699</v>
      </c>
      <c r="M353" s="584" t="s">
        <v>699</v>
      </c>
      <c r="N353" s="584" t="s">
        <v>699</v>
      </c>
      <c r="O353" s="584" t="s">
        <v>699</v>
      </c>
      <c r="P353" s="584" t="s">
        <v>699</v>
      </c>
      <c r="Q353" s="584" t="s">
        <v>699</v>
      </c>
      <c r="R353" s="584">
        <v>623817</v>
      </c>
      <c r="S353" s="584" t="s">
        <v>699</v>
      </c>
      <c r="T353" s="584">
        <v>623817</v>
      </c>
      <c r="U353" s="584" t="s">
        <v>699</v>
      </c>
      <c r="V353" s="584" t="s">
        <v>699</v>
      </c>
      <c r="W353" s="585" t="s">
        <v>69</v>
      </c>
    </row>
    <row r="354" spans="1:23" s="584" customFormat="1" ht="9.75" customHeight="1" x14ac:dyDescent="0.15">
      <c r="A354" s="237" t="s">
        <v>525</v>
      </c>
      <c r="B354" s="584" t="s">
        <v>699</v>
      </c>
      <c r="C354" s="584">
        <v>789021</v>
      </c>
      <c r="D354" s="584">
        <v>21480</v>
      </c>
      <c r="E354" s="584">
        <v>21480</v>
      </c>
      <c r="F354" s="584">
        <v>676028</v>
      </c>
      <c r="G354" s="584" t="s">
        <v>699</v>
      </c>
      <c r="H354" s="584" t="s">
        <v>699</v>
      </c>
      <c r="I354" s="584" t="s">
        <v>699</v>
      </c>
      <c r="J354" s="584" t="s">
        <v>699</v>
      </c>
      <c r="K354" s="584" t="s">
        <v>699</v>
      </c>
      <c r="L354" s="584" t="s">
        <v>699</v>
      </c>
      <c r="M354" s="584" t="s">
        <v>699</v>
      </c>
      <c r="N354" s="584" t="s">
        <v>699</v>
      </c>
      <c r="O354" s="584" t="s">
        <v>699</v>
      </c>
      <c r="P354" s="584" t="s">
        <v>699</v>
      </c>
      <c r="Q354" s="584" t="s">
        <v>699</v>
      </c>
      <c r="R354" s="584">
        <v>676028</v>
      </c>
      <c r="S354" s="584" t="s">
        <v>699</v>
      </c>
      <c r="T354" s="584">
        <v>676028</v>
      </c>
      <c r="U354" s="584" t="s">
        <v>699</v>
      </c>
      <c r="V354" s="584" t="s">
        <v>699</v>
      </c>
      <c r="W354" s="585" t="s">
        <v>70</v>
      </c>
    </row>
    <row r="355" spans="1:23" s="584" customFormat="1" ht="9.75" customHeight="1" x14ac:dyDescent="0.15">
      <c r="A355" s="237" t="s">
        <v>526</v>
      </c>
      <c r="B355" s="584" t="s">
        <v>699</v>
      </c>
      <c r="C355" s="584">
        <v>893808</v>
      </c>
      <c r="D355" s="584">
        <v>26327</v>
      </c>
      <c r="E355" s="584">
        <v>26327</v>
      </c>
      <c r="F355" s="584">
        <v>769752</v>
      </c>
      <c r="G355" s="584" t="s">
        <v>699</v>
      </c>
      <c r="H355" s="584" t="s">
        <v>699</v>
      </c>
      <c r="I355" s="584" t="s">
        <v>699</v>
      </c>
      <c r="J355" s="584" t="s">
        <v>699</v>
      </c>
      <c r="K355" s="584" t="s">
        <v>699</v>
      </c>
      <c r="L355" s="584" t="s">
        <v>699</v>
      </c>
      <c r="M355" s="584" t="s">
        <v>699</v>
      </c>
      <c r="N355" s="584" t="s">
        <v>699</v>
      </c>
      <c r="O355" s="584" t="s">
        <v>699</v>
      </c>
      <c r="P355" s="584" t="s">
        <v>699</v>
      </c>
      <c r="Q355" s="584" t="s">
        <v>699</v>
      </c>
      <c r="R355" s="584">
        <v>769752</v>
      </c>
      <c r="S355" s="584" t="s">
        <v>699</v>
      </c>
      <c r="T355" s="584">
        <v>769752</v>
      </c>
      <c r="U355" s="584" t="s">
        <v>699</v>
      </c>
      <c r="V355" s="584" t="s">
        <v>699</v>
      </c>
      <c r="W355" s="585" t="s">
        <v>71</v>
      </c>
    </row>
    <row r="356" spans="1:23" s="584" customFormat="1" ht="9.75" customHeight="1" x14ac:dyDescent="0.15">
      <c r="A356" s="237" t="s">
        <v>867</v>
      </c>
      <c r="B356" s="584" t="s">
        <v>699</v>
      </c>
      <c r="C356" s="584">
        <v>982400</v>
      </c>
      <c r="D356" s="584">
        <v>55617</v>
      </c>
      <c r="E356" s="584">
        <v>55617</v>
      </c>
      <c r="F356" s="584">
        <v>907773</v>
      </c>
      <c r="G356" s="584" t="s">
        <v>699</v>
      </c>
      <c r="H356" s="584" t="s">
        <v>699</v>
      </c>
      <c r="I356" s="584" t="s">
        <v>699</v>
      </c>
      <c r="J356" s="584" t="s">
        <v>699</v>
      </c>
      <c r="K356" s="584" t="s">
        <v>699</v>
      </c>
      <c r="L356" s="584" t="s">
        <v>699</v>
      </c>
      <c r="M356" s="584" t="s">
        <v>699</v>
      </c>
      <c r="N356" s="584" t="s">
        <v>699</v>
      </c>
      <c r="O356" s="584" t="s">
        <v>699</v>
      </c>
      <c r="P356" s="584" t="s">
        <v>699</v>
      </c>
      <c r="Q356" s="584" t="s">
        <v>699</v>
      </c>
      <c r="R356" s="584">
        <v>907773</v>
      </c>
      <c r="S356" s="584" t="s">
        <v>699</v>
      </c>
      <c r="T356" s="584">
        <v>907773</v>
      </c>
      <c r="U356" s="584" t="s">
        <v>699</v>
      </c>
      <c r="V356" s="584" t="s">
        <v>699</v>
      </c>
      <c r="W356" s="585" t="s">
        <v>868</v>
      </c>
    </row>
    <row r="357" spans="1:23" s="584" customFormat="1" ht="9.75" customHeight="1" x14ac:dyDescent="0.15">
      <c r="A357" s="237" t="s">
        <v>527</v>
      </c>
      <c r="B357" s="584" t="s">
        <v>699</v>
      </c>
      <c r="C357" s="584">
        <v>1038980</v>
      </c>
      <c r="D357" s="584">
        <v>5023</v>
      </c>
      <c r="E357" s="584">
        <v>5023</v>
      </c>
      <c r="F357" s="584">
        <v>944024</v>
      </c>
      <c r="G357" s="584">
        <v>196</v>
      </c>
      <c r="H357" s="584" t="s">
        <v>699</v>
      </c>
      <c r="I357" s="584">
        <v>196</v>
      </c>
      <c r="J357" s="584" t="s">
        <v>699</v>
      </c>
      <c r="K357" s="584" t="s">
        <v>699</v>
      </c>
      <c r="L357" s="584" t="s">
        <v>699</v>
      </c>
      <c r="M357" s="584" t="s">
        <v>699</v>
      </c>
      <c r="N357" s="584" t="s">
        <v>699</v>
      </c>
      <c r="O357" s="584" t="s">
        <v>699</v>
      </c>
      <c r="P357" s="584" t="s">
        <v>699</v>
      </c>
      <c r="Q357" s="584" t="s">
        <v>699</v>
      </c>
      <c r="R357" s="584">
        <v>943828</v>
      </c>
      <c r="S357" s="584" t="s">
        <v>699</v>
      </c>
      <c r="T357" s="584">
        <v>943828</v>
      </c>
      <c r="U357" s="584" t="s">
        <v>699</v>
      </c>
      <c r="V357" s="584" t="s">
        <v>699</v>
      </c>
      <c r="W357" s="585" t="s">
        <v>66</v>
      </c>
    </row>
    <row r="358" spans="1:23" s="584" customFormat="1" ht="9.75" customHeight="1" x14ac:dyDescent="0.15">
      <c r="A358" s="242" t="s">
        <v>528</v>
      </c>
      <c r="B358" s="587" t="s">
        <v>699</v>
      </c>
      <c r="C358" s="588">
        <v>914339</v>
      </c>
      <c r="D358" s="588">
        <v>29001</v>
      </c>
      <c r="E358" s="588">
        <v>29001</v>
      </c>
      <c r="F358" s="588">
        <v>775169</v>
      </c>
      <c r="G358" s="588" t="s">
        <v>699</v>
      </c>
      <c r="H358" s="588" t="s">
        <v>699</v>
      </c>
      <c r="I358" s="588" t="s">
        <v>699</v>
      </c>
      <c r="J358" s="588" t="s">
        <v>699</v>
      </c>
      <c r="K358" s="588" t="s">
        <v>699</v>
      </c>
      <c r="L358" s="588" t="s">
        <v>699</v>
      </c>
      <c r="M358" s="588" t="s">
        <v>699</v>
      </c>
      <c r="N358" s="588" t="s">
        <v>699</v>
      </c>
      <c r="O358" s="588" t="s">
        <v>699</v>
      </c>
      <c r="P358" s="588" t="s">
        <v>699</v>
      </c>
      <c r="Q358" s="588" t="s">
        <v>699</v>
      </c>
      <c r="R358" s="588">
        <v>775169</v>
      </c>
      <c r="S358" s="588" t="s">
        <v>699</v>
      </c>
      <c r="T358" s="588">
        <v>775169</v>
      </c>
      <c r="U358" s="588" t="s">
        <v>699</v>
      </c>
      <c r="V358" s="588" t="s">
        <v>699</v>
      </c>
      <c r="W358" s="589" t="s">
        <v>67</v>
      </c>
    </row>
    <row r="359" spans="1:23" ht="12" customHeight="1" x14ac:dyDescent="0.15"/>
    <row r="360" spans="1:23" ht="12" customHeight="1" x14ac:dyDescent="0.15"/>
    <row r="361" spans="1:23" ht="12" customHeight="1" x14ac:dyDescent="0.15">
      <c r="K361" s="590" t="s">
        <v>86</v>
      </c>
      <c r="L361" s="598" t="s">
        <v>894</v>
      </c>
    </row>
    <row r="362" spans="1:23" s="576" customFormat="1" ht="21" customHeight="1" x14ac:dyDescent="0.15">
      <c r="A362" s="921" t="s">
        <v>150</v>
      </c>
      <c r="B362" s="574" t="s">
        <v>926</v>
      </c>
      <c r="C362" s="575"/>
      <c r="D362" s="575"/>
      <c r="E362" s="575"/>
      <c r="F362" s="575"/>
      <c r="G362" s="575"/>
      <c r="H362" s="575"/>
      <c r="I362" s="575"/>
      <c r="J362" s="575"/>
      <c r="K362" s="575"/>
      <c r="L362" s="575"/>
      <c r="M362" s="575"/>
      <c r="N362" s="575"/>
      <c r="O362" s="573"/>
      <c r="P362" s="924" t="s">
        <v>72</v>
      </c>
    </row>
    <row r="363" spans="1:23" s="576" customFormat="1" ht="21" customHeight="1" x14ac:dyDescent="0.15">
      <c r="A363" s="922"/>
      <c r="B363" s="927" t="s">
        <v>240</v>
      </c>
      <c r="C363" s="574" t="s">
        <v>238</v>
      </c>
      <c r="D363" s="575"/>
      <c r="E363" s="575"/>
      <c r="F363" s="575"/>
      <c r="G363" s="575"/>
      <c r="H363" s="575"/>
      <c r="I363" s="575"/>
      <c r="J363" s="575"/>
      <c r="K363" s="573"/>
      <c r="L363" s="574" t="s">
        <v>231</v>
      </c>
      <c r="M363" s="573"/>
      <c r="N363" s="574" t="s">
        <v>214</v>
      </c>
      <c r="O363" s="573"/>
      <c r="P363" s="925"/>
    </row>
    <row r="364" spans="1:23" s="576" customFormat="1" ht="52.5" customHeight="1" x14ac:dyDescent="0.15">
      <c r="A364" s="923"/>
      <c r="B364" s="928"/>
      <c r="C364" s="577" t="s">
        <v>770</v>
      </c>
      <c r="D364" s="578" t="s">
        <v>229</v>
      </c>
      <c r="E364" s="578" t="s">
        <v>227</v>
      </c>
      <c r="F364" s="578" t="s">
        <v>924</v>
      </c>
      <c r="G364" s="578" t="s">
        <v>237</v>
      </c>
      <c r="H364" s="578" t="s">
        <v>236</v>
      </c>
      <c r="I364" s="578" t="s">
        <v>235</v>
      </c>
      <c r="J364" s="578" t="s">
        <v>224</v>
      </c>
      <c r="K364" s="592" t="s">
        <v>925</v>
      </c>
      <c r="L364" s="577" t="s">
        <v>96</v>
      </c>
      <c r="M364" s="578" t="s">
        <v>217</v>
      </c>
      <c r="N364" s="577" t="s">
        <v>45</v>
      </c>
      <c r="O364" s="578" t="s">
        <v>210</v>
      </c>
      <c r="P364" s="926"/>
    </row>
    <row r="365" spans="1:23" s="584" customFormat="1" ht="9.75" customHeight="1" x14ac:dyDescent="0.15">
      <c r="A365" s="233" t="s">
        <v>855</v>
      </c>
      <c r="B365" s="581">
        <v>1504014</v>
      </c>
      <c r="C365" s="582">
        <v>457218</v>
      </c>
      <c r="D365" s="582" t="s">
        <v>699</v>
      </c>
      <c r="E365" s="582" t="s">
        <v>699</v>
      </c>
      <c r="F365" s="582">
        <v>81828</v>
      </c>
      <c r="G365" s="582" t="s">
        <v>699</v>
      </c>
      <c r="H365" s="582">
        <v>56983</v>
      </c>
      <c r="I365" s="582">
        <v>186564</v>
      </c>
      <c r="J365" s="582">
        <v>76812</v>
      </c>
      <c r="K365" s="582">
        <v>55031</v>
      </c>
      <c r="L365" s="582">
        <v>708992</v>
      </c>
      <c r="M365" s="582">
        <v>708992</v>
      </c>
      <c r="N365" s="582">
        <v>337804</v>
      </c>
      <c r="O365" s="599">
        <v>337804</v>
      </c>
      <c r="P365" s="583" t="s">
        <v>512</v>
      </c>
    </row>
    <row r="366" spans="1:23" s="584" customFormat="1" ht="9.75" customHeight="1" x14ac:dyDescent="0.15">
      <c r="A366" s="237" t="s">
        <v>628</v>
      </c>
      <c r="B366" s="584">
        <v>1774942</v>
      </c>
      <c r="C366" s="584">
        <v>452069</v>
      </c>
      <c r="D366" s="584">
        <v>14052</v>
      </c>
      <c r="E366" s="584" t="s">
        <v>699</v>
      </c>
      <c r="F366" s="584">
        <v>79071</v>
      </c>
      <c r="G366" s="584">
        <v>23309</v>
      </c>
      <c r="H366" s="584">
        <v>101138</v>
      </c>
      <c r="I366" s="584">
        <v>120787</v>
      </c>
      <c r="J366" s="584">
        <v>47504</v>
      </c>
      <c r="K366" s="584">
        <v>66208</v>
      </c>
      <c r="L366" s="584">
        <v>761399</v>
      </c>
      <c r="M366" s="584">
        <v>761399</v>
      </c>
      <c r="N366" s="584">
        <v>561474</v>
      </c>
      <c r="O366" s="600">
        <v>561474</v>
      </c>
      <c r="P366" s="585" t="s">
        <v>629</v>
      </c>
    </row>
    <row r="367" spans="1:23" s="584" customFormat="1" ht="9.75" customHeight="1" x14ac:dyDescent="0.15">
      <c r="A367" s="237" t="s">
        <v>856</v>
      </c>
      <c r="B367" s="584">
        <v>1869181</v>
      </c>
      <c r="C367" s="584">
        <v>163648</v>
      </c>
      <c r="D367" s="584" t="s">
        <v>699</v>
      </c>
      <c r="E367" s="584" t="s">
        <v>699</v>
      </c>
      <c r="F367" s="584">
        <v>10822</v>
      </c>
      <c r="G367" s="584" t="s">
        <v>699</v>
      </c>
      <c r="H367" s="584" t="s">
        <v>699</v>
      </c>
      <c r="I367" s="584">
        <v>71059</v>
      </c>
      <c r="J367" s="584">
        <v>45785</v>
      </c>
      <c r="K367" s="584">
        <v>35982</v>
      </c>
      <c r="L367" s="584">
        <v>1059660</v>
      </c>
      <c r="M367" s="584">
        <v>1059660</v>
      </c>
      <c r="N367" s="584">
        <v>645873</v>
      </c>
      <c r="O367" s="600">
        <v>645873</v>
      </c>
      <c r="P367" s="585" t="s">
        <v>692</v>
      </c>
    </row>
    <row r="368" spans="1:23" s="584" customFormat="1" ht="9.75" customHeight="1" x14ac:dyDescent="0.15">
      <c r="A368" s="237" t="s">
        <v>857</v>
      </c>
      <c r="B368" s="584">
        <v>1861773</v>
      </c>
      <c r="C368" s="584">
        <v>170749</v>
      </c>
      <c r="D368" s="584" t="s">
        <v>699</v>
      </c>
      <c r="E368" s="584" t="s">
        <v>699</v>
      </c>
      <c r="F368" s="584" t="s">
        <v>699</v>
      </c>
      <c r="G368" s="584" t="s">
        <v>699</v>
      </c>
      <c r="H368" s="584" t="s">
        <v>699</v>
      </c>
      <c r="I368" s="584">
        <v>129355</v>
      </c>
      <c r="J368" s="584">
        <v>41394</v>
      </c>
      <c r="K368" s="584" t="s">
        <v>699</v>
      </c>
      <c r="L368" s="584">
        <v>1167599</v>
      </c>
      <c r="M368" s="584">
        <v>1167599</v>
      </c>
      <c r="N368" s="584">
        <v>523425</v>
      </c>
      <c r="O368" s="600">
        <v>523425</v>
      </c>
      <c r="P368" s="585" t="s">
        <v>718</v>
      </c>
    </row>
    <row r="369" spans="1:16" s="584" customFormat="1" ht="9.75" customHeight="1" x14ac:dyDescent="0.15">
      <c r="A369" s="237" t="s">
        <v>858</v>
      </c>
      <c r="B369" s="584">
        <v>1545568</v>
      </c>
      <c r="C369" s="584">
        <v>139585</v>
      </c>
      <c r="D369" s="584" t="s">
        <v>699</v>
      </c>
      <c r="E369" s="584">
        <v>12176</v>
      </c>
      <c r="F369" s="584">
        <v>23267</v>
      </c>
      <c r="G369" s="584" t="s">
        <v>699</v>
      </c>
      <c r="H369" s="584">
        <v>21935</v>
      </c>
      <c r="I369" s="584" t="s">
        <v>699</v>
      </c>
      <c r="J369" s="584">
        <v>47206</v>
      </c>
      <c r="K369" s="584">
        <v>35001</v>
      </c>
      <c r="L369" s="584">
        <v>1070839</v>
      </c>
      <c r="M369" s="584">
        <v>1070839</v>
      </c>
      <c r="N369" s="584">
        <v>335144</v>
      </c>
      <c r="O369" s="600">
        <v>335144</v>
      </c>
      <c r="P369" s="585" t="s">
        <v>859</v>
      </c>
    </row>
    <row r="370" spans="1:16" s="584" customFormat="1" ht="6.75" customHeight="1" x14ac:dyDescent="0.15">
      <c r="A370" s="586"/>
      <c r="O370" s="600"/>
      <c r="P370" s="585"/>
    </row>
    <row r="371" spans="1:16" s="584" customFormat="1" ht="9.75" customHeight="1" x14ac:dyDescent="0.15">
      <c r="A371" s="237" t="s">
        <v>860</v>
      </c>
      <c r="B371" s="584">
        <v>1794358</v>
      </c>
      <c r="C371" s="584">
        <v>197108</v>
      </c>
      <c r="D371" s="584" t="s">
        <v>699</v>
      </c>
      <c r="E371" s="584">
        <v>12176</v>
      </c>
      <c r="F371" s="584" t="s">
        <v>699</v>
      </c>
      <c r="G371" s="584" t="s">
        <v>699</v>
      </c>
      <c r="H371" s="584" t="s">
        <v>699</v>
      </c>
      <c r="I371" s="584">
        <v>81007</v>
      </c>
      <c r="J371" s="584">
        <v>76727</v>
      </c>
      <c r="K371" s="584">
        <v>27198</v>
      </c>
      <c r="L371" s="584">
        <v>1147410</v>
      </c>
      <c r="M371" s="584">
        <v>1147410</v>
      </c>
      <c r="N371" s="584">
        <v>449840</v>
      </c>
      <c r="O371" s="600">
        <v>449840</v>
      </c>
      <c r="P371" s="585" t="s">
        <v>719</v>
      </c>
    </row>
    <row r="372" spans="1:16" s="584" customFormat="1" ht="9.75" customHeight="1" x14ac:dyDescent="0.15">
      <c r="A372" s="237" t="s">
        <v>861</v>
      </c>
      <c r="B372" s="584">
        <v>1574689</v>
      </c>
      <c r="C372" s="584">
        <v>97928</v>
      </c>
      <c r="D372" s="584" t="s">
        <v>699</v>
      </c>
      <c r="E372" s="584" t="s">
        <v>699</v>
      </c>
      <c r="F372" s="584">
        <v>23267</v>
      </c>
      <c r="G372" s="584" t="s">
        <v>699</v>
      </c>
      <c r="H372" s="584">
        <v>43780</v>
      </c>
      <c r="I372" s="584" t="s">
        <v>699</v>
      </c>
      <c r="J372" s="584">
        <v>23078</v>
      </c>
      <c r="K372" s="584">
        <v>7803</v>
      </c>
      <c r="L372" s="584">
        <v>1153518</v>
      </c>
      <c r="M372" s="584">
        <v>1153518</v>
      </c>
      <c r="N372" s="584">
        <v>323243</v>
      </c>
      <c r="O372" s="600">
        <v>323243</v>
      </c>
      <c r="P372" s="585" t="s">
        <v>862</v>
      </c>
    </row>
    <row r="373" spans="1:16" s="584" customFormat="1" ht="6.75" customHeight="1" x14ac:dyDescent="0.15">
      <c r="A373" s="586"/>
      <c r="O373" s="600"/>
      <c r="P373" s="585"/>
    </row>
    <row r="374" spans="1:16" s="584" customFormat="1" ht="9.75" customHeight="1" x14ac:dyDescent="0.15">
      <c r="A374" s="237" t="s">
        <v>863</v>
      </c>
      <c r="B374" s="584">
        <v>402519</v>
      </c>
      <c r="C374" s="584">
        <v>74707</v>
      </c>
      <c r="D374" s="584" t="s">
        <v>699</v>
      </c>
      <c r="E374" s="584">
        <v>12176</v>
      </c>
      <c r="F374" s="584" t="s">
        <v>699</v>
      </c>
      <c r="G374" s="584" t="s">
        <v>699</v>
      </c>
      <c r="H374" s="584" t="s">
        <v>699</v>
      </c>
      <c r="I374" s="584" t="s">
        <v>699</v>
      </c>
      <c r="J374" s="584">
        <v>35333</v>
      </c>
      <c r="K374" s="584">
        <v>27198</v>
      </c>
      <c r="L374" s="584">
        <v>226270</v>
      </c>
      <c r="M374" s="584">
        <v>226270</v>
      </c>
      <c r="N374" s="584">
        <v>101542</v>
      </c>
      <c r="O374" s="600">
        <v>101542</v>
      </c>
      <c r="P374" s="585" t="s">
        <v>720</v>
      </c>
    </row>
    <row r="375" spans="1:16" s="584" customFormat="1" ht="9.75" customHeight="1" x14ac:dyDescent="0.15">
      <c r="A375" s="237" t="s">
        <v>513</v>
      </c>
      <c r="B375" s="584">
        <v>346160</v>
      </c>
      <c r="C375" s="584">
        <v>19330</v>
      </c>
      <c r="D375" s="584" t="s">
        <v>699</v>
      </c>
      <c r="E375" s="584" t="s">
        <v>699</v>
      </c>
      <c r="F375" s="584" t="s">
        <v>699</v>
      </c>
      <c r="G375" s="584" t="s">
        <v>699</v>
      </c>
      <c r="H375" s="584" t="s">
        <v>699</v>
      </c>
      <c r="I375" s="584" t="s">
        <v>699</v>
      </c>
      <c r="J375" s="584">
        <v>11873</v>
      </c>
      <c r="K375" s="584">
        <v>7457</v>
      </c>
      <c r="L375" s="584">
        <v>197947</v>
      </c>
      <c r="M375" s="584">
        <v>197947</v>
      </c>
      <c r="N375" s="584">
        <v>128883</v>
      </c>
      <c r="O375" s="600">
        <v>128883</v>
      </c>
      <c r="P375" s="585" t="s">
        <v>78</v>
      </c>
    </row>
    <row r="376" spans="1:16" s="584" customFormat="1" ht="9.75" customHeight="1" x14ac:dyDescent="0.15">
      <c r="A376" s="237" t="s">
        <v>514</v>
      </c>
      <c r="B376" s="584">
        <v>364705</v>
      </c>
      <c r="C376" s="584">
        <v>23613</v>
      </c>
      <c r="D376" s="584" t="s">
        <v>699</v>
      </c>
      <c r="E376" s="584" t="s">
        <v>699</v>
      </c>
      <c r="F376" s="584">
        <v>23267</v>
      </c>
      <c r="G376" s="584" t="s">
        <v>699</v>
      </c>
      <c r="H376" s="584" t="s">
        <v>699</v>
      </c>
      <c r="I376" s="584" t="s">
        <v>699</v>
      </c>
      <c r="J376" s="584" t="s">
        <v>699</v>
      </c>
      <c r="K376" s="584">
        <v>346</v>
      </c>
      <c r="L376" s="584">
        <v>284180</v>
      </c>
      <c r="M376" s="584">
        <v>284180</v>
      </c>
      <c r="N376" s="584">
        <v>56912</v>
      </c>
      <c r="O376" s="600">
        <v>56912</v>
      </c>
      <c r="P376" s="585" t="s">
        <v>79</v>
      </c>
    </row>
    <row r="377" spans="1:16" s="584" customFormat="1" ht="9.75" customHeight="1" x14ac:dyDescent="0.15">
      <c r="A377" s="237" t="s">
        <v>515</v>
      </c>
      <c r="B377" s="584">
        <v>432184</v>
      </c>
      <c r="C377" s="584">
        <v>21935</v>
      </c>
      <c r="D377" s="584" t="s">
        <v>699</v>
      </c>
      <c r="E377" s="584" t="s">
        <v>699</v>
      </c>
      <c r="F377" s="584" t="s">
        <v>699</v>
      </c>
      <c r="G377" s="584" t="s">
        <v>699</v>
      </c>
      <c r="H377" s="584">
        <v>21935</v>
      </c>
      <c r="I377" s="584" t="s">
        <v>699</v>
      </c>
      <c r="J377" s="584" t="s">
        <v>699</v>
      </c>
      <c r="K377" s="584" t="s">
        <v>699</v>
      </c>
      <c r="L377" s="584">
        <v>362442</v>
      </c>
      <c r="M377" s="584">
        <v>362442</v>
      </c>
      <c r="N377" s="584">
        <v>47807</v>
      </c>
      <c r="O377" s="600">
        <v>47807</v>
      </c>
      <c r="P377" s="585" t="s">
        <v>80</v>
      </c>
    </row>
    <row r="378" spans="1:16" s="584" customFormat="1" ht="9.75" customHeight="1" x14ac:dyDescent="0.15">
      <c r="A378" s="237" t="s">
        <v>864</v>
      </c>
      <c r="B378" s="584">
        <v>431640</v>
      </c>
      <c r="C378" s="584">
        <v>33050</v>
      </c>
      <c r="D378" s="584" t="s">
        <v>699</v>
      </c>
      <c r="E378" s="584" t="s">
        <v>699</v>
      </c>
      <c r="F378" s="584" t="s">
        <v>699</v>
      </c>
      <c r="G378" s="584" t="s">
        <v>699</v>
      </c>
      <c r="H378" s="584">
        <v>21845</v>
      </c>
      <c r="I378" s="584" t="s">
        <v>699</v>
      </c>
      <c r="J378" s="584">
        <v>11205</v>
      </c>
      <c r="K378" s="584" t="s">
        <v>699</v>
      </c>
      <c r="L378" s="584">
        <v>308949</v>
      </c>
      <c r="M378" s="584">
        <v>308949</v>
      </c>
      <c r="N378" s="584">
        <v>89641</v>
      </c>
      <c r="O378" s="600">
        <v>89641</v>
      </c>
      <c r="P378" s="585" t="s">
        <v>865</v>
      </c>
    </row>
    <row r="379" spans="1:16" s="584" customFormat="1" ht="6.75" customHeight="1" x14ac:dyDescent="0.15">
      <c r="A379" s="586"/>
      <c r="O379" s="600"/>
      <c r="P379" s="585"/>
    </row>
    <row r="380" spans="1:16" s="584" customFormat="1" ht="9.75" customHeight="1" x14ac:dyDescent="0.15">
      <c r="A380" s="237" t="s">
        <v>866</v>
      </c>
      <c r="B380" s="584">
        <v>146106</v>
      </c>
      <c r="C380" s="584">
        <v>22998</v>
      </c>
      <c r="D380" s="584" t="s">
        <v>699</v>
      </c>
      <c r="E380" s="584" t="s">
        <v>699</v>
      </c>
      <c r="F380" s="584" t="s">
        <v>699</v>
      </c>
      <c r="G380" s="584" t="s">
        <v>699</v>
      </c>
      <c r="H380" s="584" t="s">
        <v>699</v>
      </c>
      <c r="I380" s="584" t="s">
        <v>699</v>
      </c>
      <c r="J380" s="584">
        <v>12412</v>
      </c>
      <c r="K380" s="584">
        <v>10586</v>
      </c>
      <c r="L380" s="584">
        <v>94718</v>
      </c>
      <c r="M380" s="584">
        <v>94718</v>
      </c>
      <c r="N380" s="584">
        <v>28390</v>
      </c>
      <c r="O380" s="600">
        <v>28390</v>
      </c>
      <c r="P380" s="585" t="s">
        <v>721</v>
      </c>
    </row>
    <row r="381" spans="1:16" s="584" customFormat="1" ht="9.75" customHeight="1" x14ac:dyDescent="0.15">
      <c r="A381" s="237" t="s">
        <v>516</v>
      </c>
      <c r="B381" s="584">
        <v>136275</v>
      </c>
      <c r="C381" s="584">
        <v>12176</v>
      </c>
      <c r="D381" s="584" t="s">
        <v>699</v>
      </c>
      <c r="E381" s="584">
        <v>12176</v>
      </c>
      <c r="F381" s="584" t="s">
        <v>699</v>
      </c>
      <c r="G381" s="584" t="s">
        <v>699</v>
      </c>
      <c r="H381" s="584" t="s">
        <v>699</v>
      </c>
      <c r="I381" s="584" t="s">
        <v>699</v>
      </c>
      <c r="J381" s="584" t="s">
        <v>699</v>
      </c>
      <c r="K381" s="584" t="s">
        <v>699</v>
      </c>
      <c r="L381" s="584">
        <v>72194</v>
      </c>
      <c r="M381" s="584">
        <v>72194</v>
      </c>
      <c r="N381" s="584">
        <v>51905</v>
      </c>
      <c r="O381" s="600">
        <v>51905</v>
      </c>
      <c r="P381" s="585" t="s">
        <v>66</v>
      </c>
    </row>
    <row r="382" spans="1:16" s="584" customFormat="1" ht="9.75" customHeight="1" x14ac:dyDescent="0.15">
      <c r="A382" s="237" t="s">
        <v>517</v>
      </c>
      <c r="B382" s="584">
        <v>120138</v>
      </c>
      <c r="C382" s="584">
        <v>39533</v>
      </c>
      <c r="D382" s="584" t="s">
        <v>699</v>
      </c>
      <c r="E382" s="584" t="s">
        <v>699</v>
      </c>
      <c r="F382" s="584" t="s">
        <v>699</v>
      </c>
      <c r="G382" s="584" t="s">
        <v>699</v>
      </c>
      <c r="H382" s="584" t="s">
        <v>699</v>
      </c>
      <c r="I382" s="584" t="s">
        <v>699</v>
      </c>
      <c r="J382" s="584">
        <v>22921</v>
      </c>
      <c r="K382" s="584">
        <v>16612</v>
      </c>
      <c r="L382" s="584">
        <v>59358</v>
      </c>
      <c r="M382" s="584">
        <v>59358</v>
      </c>
      <c r="N382" s="584">
        <v>21247</v>
      </c>
      <c r="O382" s="600">
        <v>21247</v>
      </c>
      <c r="P382" s="585" t="s">
        <v>67</v>
      </c>
    </row>
    <row r="383" spans="1:16" s="584" customFormat="1" ht="9.75" customHeight="1" x14ac:dyDescent="0.15">
      <c r="A383" s="237" t="s">
        <v>518</v>
      </c>
      <c r="B383" s="584">
        <v>80071</v>
      </c>
      <c r="C383" s="584">
        <v>5573</v>
      </c>
      <c r="D383" s="584" t="s">
        <v>699</v>
      </c>
      <c r="E383" s="584" t="s">
        <v>699</v>
      </c>
      <c r="F383" s="584" t="s">
        <v>699</v>
      </c>
      <c r="G383" s="584" t="s">
        <v>699</v>
      </c>
      <c r="H383" s="584" t="s">
        <v>699</v>
      </c>
      <c r="I383" s="584" t="s">
        <v>699</v>
      </c>
      <c r="J383" s="584" t="s">
        <v>699</v>
      </c>
      <c r="K383" s="584">
        <v>5573</v>
      </c>
      <c r="L383" s="584">
        <v>52611</v>
      </c>
      <c r="M383" s="584">
        <v>52611</v>
      </c>
      <c r="N383" s="584">
        <v>21887</v>
      </c>
      <c r="O383" s="600">
        <v>21887</v>
      </c>
      <c r="P383" s="585" t="s">
        <v>68</v>
      </c>
    </row>
    <row r="384" spans="1:16" s="584" customFormat="1" ht="9.75" customHeight="1" x14ac:dyDescent="0.15">
      <c r="A384" s="237" t="s">
        <v>519</v>
      </c>
      <c r="B384" s="584">
        <v>170781</v>
      </c>
      <c r="C384" s="584">
        <v>13757</v>
      </c>
      <c r="D384" s="584" t="s">
        <v>699</v>
      </c>
      <c r="E384" s="584" t="s">
        <v>699</v>
      </c>
      <c r="F384" s="584" t="s">
        <v>699</v>
      </c>
      <c r="G384" s="584" t="s">
        <v>699</v>
      </c>
      <c r="H384" s="584" t="s">
        <v>699</v>
      </c>
      <c r="I384" s="584" t="s">
        <v>699</v>
      </c>
      <c r="J384" s="584">
        <v>11873</v>
      </c>
      <c r="K384" s="584">
        <v>1884</v>
      </c>
      <c r="L384" s="584">
        <v>97097</v>
      </c>
      <c r="M384" s="584">
        <v>97097</v>
      </c>
      <c r="N384" s="584">
        <v>59927</v>
      </c>
      <c r="O384" s="600">
        <v>59927</v>
      </c>
      <c r="P384" s="585" t="s">
        <v>81</v>
      </c>
    </row>
    <row r="385" spans="1:16" s="584" customFormat="1" ht="9.75" customHeight="1" x14ac:dyDescent="0.15">
      <c r="A385" s="237" t="s">
        <v>520</v>
      </c>
      <c r="B385" s="584">
        <v>95308</v>
      </c>
      <c r="C385" s="584" t="s">
        <v>699</v>
      </c>
      <c r="D385" s="584" t="s">
        <v>699</v>
      </c>
      <c r="E385" s="584" t="s">
        <v>699</v>
      </c>
      <c r="F385" s="584" t="s">
        <v>699</v>
      </c>
      <c r="G385" s="584" t="s">
        <v>699</v>
      </c>
      <c r="H385" s="584" t="s">
        <v>699</v>
      </c>
      <c r="I385" s="584" t="s">
        <v>699</v>
      </c>
      <c r="J385" s="584" t="s">
        <v>699</v>
      </c>
      <c r="K385" s="584" t="s">
        <v>699</v>
      </c>
      <c r="L385" s="584">
        <v>48239</v>
      </c>
      <c r="M385" s="584">
        <v>48239</v>
      </c>
      <c r="N385" s="584">
        <v>47069</v>
      </c>
      <c r="O385" s="600">
        <v>47069</v>
      </c>
      <c r="P385" s="585" t="s">
        <v>82</v>
      </c>
    </row>
    <row r="386" spans="1:16" s="584" customFormat="1" ht="9.75" customHeight="1" x14ac:dyDescent="0.15">
      <c r="A386" s="237" t="s">
        <v>521</v>
      </c>
      <c r="B386" s="584">
        <v>116675</v>
      </c>
      <c r="C386" s="584" t="s">
        <v>699</v>
      </c>
      <c r="D386" s="584" t="s">
        <v>699</v>
      </c>
      <c r="E386" s="584" t="s">
        <v>699</v>
      </c>
      <c r="F386" s="584" t="s">
        <v>699</v>
      </c>
      <c r="G386" s="584" t="s">
        <v>699</v>
      </c>
      <c r="H386" s="584" t="s">
        <v>699</v>
      </c>
      <c r="I386" s="584" t="s">
        <v>699</v>
      </c>
      <c r="J386" s="584" t="s">
        <v>699</v>
      </c>
      <c r="K386" s="584" t="s">
        <v>699</v>
      </c>
      <c r="L386" s="584">
        <v>105137</v>
      </c>
      <c r="M386" s="584">
        <v>105137</v>
      </c>
      <c r="N386" s="584">
        <v>11538</v>
      </c>
      <c r="O386" s="600">
        <v>11538</v>
      </c>
      <c r="P386" s="585" t="s">
        <v>83</v>
      </c>
    </row>
    <row r="387" spans="1:16" s="584" customFormat="1" ht="9.75" customHeight="1" x14ac:dyDescent="0.15">
      <c r="A387" s="237" t="s">
        <v>522</v>
      </c>
      <c r="B387" s="584">
        <v>183942</v>
      </c>
      <c r="C387" s="584">
        <v>23613</v>
      </c>
      <c r="D387" s="584" t="s">
        <v>699</v>
      </c>
      <c r="E387" s="584" t="s">
        <v>699</v>
      </c>
      <c r="F387" s="584">
        <v>23267</v>
      </c>
      <c r="G387" s="584" t="s">
        <v>699</v>
      </c>
      <c r="H387" s="584" t="s">
        <v>699</v>
      </c>
      <c r="I387" s="584" t="s">
        <v>699</v>
      </c>
      <c r="J387" s="584" t="s">
        <v>699</v>
      </c>
      <c r="K387" s="584">
        <v>346</v>
      </c>
      <c r="L387" s="584">
        <v>114955</v>
      </c>
      <c r="M387" s="584">
        <v>114955</v>
      </c>
      <c r="N387" s="584">
        <v>45374</v>
      </c>
      <c r="O387" s="600">
        <v>45374</v>
      </c>
      <c r="P387" s="585" t="s">
        <v>84</v>
      </c>
    </row>
    <row r="388" spans="1:16" s="584" customFormat="1" ht="9.75" customHeight="1" x14ac:dyDescent="0.15">
      <c r="A388" s="237" t="s">
        <v>523</v>
      </c>
      <c r="B388" s="584">
        <v>64088</v>
      </c>
      <c r="C388" s="584" t="s">
        <v>699</v>
      </c>
      <c r="D388" s="584" t="s">
        <v>699</v>
      </c>
      <c r="E388" s="584" t="s">
        <v>699</v>
      </c>
      <c r="F388" s="584" t="s">
        <v>699</v>
      </c>
      <c r="G388" s="584" t="s">
        <v>699</v>
      </c>
      <c r="H388" s="584" t="s">
        <v>699</v>
      </c>
      <c r="I388" s="584" t="s">
        <v>699</v>
      </c>
      <c r="J388" s="584" t="s">
        <v>699</v>
      </c>
      <c r="K388" s="584" t="s">
        <v>699</v>
      </c>
      <c r="L388" s="584">
        <v>64088</v>
      </c>
      <c r="M388" s="584">
        <v>64088</v>
      </c>
      <c r="N388" s="584" t="s">
        <v>699</v>
      </c>
      <c r="O388" s="600" t="s">
        <v>699</v>
      </c>
      <c r="P388" s="585" t="s">
        <v>85</v>
      </c>
    </row>
    <row r="389" spans="1:16" s="584" customFormat="1" ht="9.75" customHeight="1" x14ac:dyDescent="0.15">
      <c r="A389" s="237" t="s">
        <v>524</v>
      </c>
      <c r="B389" s="584">
        <v>125393</v>
      </c>
      <c r="C389" s="584" t="s">
        <v>699</v>
      </c>
      <c r="D389" s="584" t="s">
        <v>699</v>
      </c>
      <c r="E389" s="584" t="s">
        <v>699</v>
      </c>
      <c r="F389" s="584" t="s">
        <v>699</v>
      </c>
      <c r="G389" s="584" t="s">
        <v>699</v>
      </c>
      <c r="H389" s="584" t="s">
        <v>699</v>
      </c>
      <c r="I389" s="584" t="s">
        <v>699</v>
      </c>
      <c r="J389" s="584" t="s">
        <v>699</v>
      </c>
      <c r="K389" s="584" t="s">
        <v>699</v>
      </c>
      <c r="L389" s="584">
        <v>125393</v>
      </c>
      <c r="M389" s="584">
        <v>125393</v>
      </c>
      <c r="N389" s="584" t="s">
        <v>699</v>
      </c>
      <c r="O389" s="600" t="s">
        <v>699</v>
      </c>
      <c r="P389" s="585" t="s">
        <v>69</v>
      </c>
    </row>
    <row r="390" spans="1:16" s="584" customFormat="1" ht="9.75" customHeight="1" x14ac:dyDescent="0.15">
      <c r="A390" s="237" t="s">
        <v>525</v>
      </c>
      <c r="B390" s="584">
        <v>156408</v>
      </c>
      <c r="C390" s="584">
        <v>21935</v>
      </c>
      <c r="D390" s="584" t="s">
        <v>699</v>
      </c>
      <c r="E390" s="584" t="s">
        <v>699</v>
      </c>
      <c r="F390" s="584" t="s">
        <v>699</v>
      </c>
      <c r="G390" s="584" t="s">
        <v>699</v>
      </c>
      <c r="H390" s="584">
        <v>21935</v>
      </c>
      <c r="I390" s="584" t="s">
        <v>699</v>
      </c>
      <c r="J390" s="584" t="s">
        <v>699</v>
      </c>
      <c r="K390" s="584" t="s">
        <v>699</v>
      </c>
      <c r="L390" s="584">
        <v>112993</v>
      </c>
      <c r="M390" s="584">
        <v>112993</v>
      </c>
      <c r="N390" s="584">
        <v>21480</v>
      </c>
      <c r="O390" s="600">
        <v>21480</v>
      </c>
      <c r="P390" s="585" t="s">
        <v>70</v>
      </c>
    </row>
    <row r="391" spans="1:16" s="584" customFormat="1" ht="9.75" customHeight="1" x14ac:dyDescent="0.15">
      <c r="A391" s="237" t="s">
        <v>526</v>
      </c>
      <c r="B391" s="584">
        <v>150383</v>
      </c>
      <c r="C391" s="584" t="s">
        <v>699</v>
      </c>
      <c r="D391" s="584" t="s">
        <v>699</v>
      </c>
      <c r="E391" s="584" t="s">
        <v>699</v>
      </c>
      <c r="F391" s="584" t="s">
        <v>699</v>
      </c>
      <c r="G391" s="584" t="s">
        <v>699</v>
      </c>
      <c r="H391" s="584" t="s">
        <v>699</v>
      </c>
      <c r="I391" s="584" t="s">
        <v>699</v>
      </c>
      <c r="J391" s="584" t="s">
        <v>699</v>
      </c>
      <c r="K391" s="584" t="s">
        <v>699</v>
      </c>
      <c r="L391" s="584">
        <v>124056</v>
      </c>
      <c r="M391" s="584">
        <v>124056</v>
      </c>
      <c r="N391" s="584">
        <v>26327</v>
      </c>
      <c r="O391" s="600">
        <v>26327</v>
      </c>
      <c r="P391" s="585" t="s">
        <v>71</v>
      </c>
    </row>
    <row r="392" spans="1:16" s="584" customFormat="1" ht="9.75" customHeight="1" x14ac:dyDescent="0.15">
      <c r="A392" s="237" t="s">
        <v>867</v>
      </c>
      <c r="B392" s="584">
        <v>163294</v>
      </c>
      <c r="C392" s="584">
        <v>33050</v>
      </c>
      <c r="D392" s="584" t="s">
        <v>699</v>
      </c>
      <c r="E392" s="584" t="s">
        <v>699</v>
      </c>
      <c r="F392" s="584" t="s">
        <v>699</v>
      </c>
      <c r="G392" s="584" t="s">
        <v>699</v>
      </c>
      <c r="H392" s="584">
        <v>21845</v>
      </c>
      <c r="I392" s="584" t="s">
        <v>699</v>
      </c>
      <c r="J392" s="584">
        <v>11205</v>
      </c>
      <c r="K392" s="584" t="s">
        <v>699</v>
      </c>
      <c r="L392" s="584">
        <v>74627</v>
      </c>
      <c r="M392" s="584">
        <v>74627</v>
      </c>
      <c r="N392" s="584">
        <v>55617</v>
      </c>
      <c r="O392" s="600">
        <v>55617</v>
      </c>
      <c r="P392" s="585" t="s">
        <v>868</v>
      </c>
    </row>
    <row r="393" spans="1:16" s="584" customFormat="1" ht="9.75" customHeight="1" x14ac:dyDescent="0.15">
      <c r="A393" s="237" t="s">
        <v>527</v>
      </c>
      <c r="B393" s="584">
        <v>100175</v>
      </c>
      <c r="C393" s="584" t="s">
        <v>699</v>
      </c>
      <c r="D393" s="584" t="s">
        <v>699</v>
      </c>
      <c r="E393" s="584" t="s">
        <v>699</v>
      </c>
      <c r="F393" s="584" t="s">
        <v>699</v>
      </c>
      <c r="G393" s="584" t="s">
        <v>699</v>
      </c>
      <c r="H393" s="584" t="s">
        <v>699</v>
      </c>
      <c r="I393" s="584" t="s">
        <v>699</v>
      </c>
      <c r="J393" s="584" t="s">
        <v>699</v>
      </c>
      <c r="K393" s="584" t="s">
        <v>699</v>
      </c>
      <c r="L393" s="584">
        <v>95152</v>
      </c>
      <c r="M393" s="584">
        <v>95152</v>
      </c>
      <c r="N393" s="584">
        <v>5023</v>
      </c>
      <c r="O393" s="600">
        <v>5023</v>
      </c>
      <c r="P393" s="585" t="s">
        <v>66</v>
      </c>
    </row>
    <row r="394" spans="1:16" s="584" customFormat="1" ht="9.75" customHeight="1" x14ac:dyDescent="0.15">
      <c r="A394" s="242" t="s">
        <v>528</v>
      </c>
      <c r="B394" s="587">
        <v>168171</v>
      </c>
      <c r="C394" s="588" t="s">
        <v>699</v>
      </c>
      <c r="D394" s="588" t="s">
        <v>699</v>
      </c>
      <c r="E394" s="588" t="s">
        <v>699</v>
      </c>
      <c r="F394" s="588" t="s">
        <v>699</v>
      </c>
      <c r="G394" s="588" t="s">
        <v>699</v>
      </c>
      <c r="H394" s="588" t="s">
        <v>699</v>
      </c>
      <c r="I394" s="588" t="s">
        <v>699</v>
      </c>
      <c r="J394" s="588" t="s">
        <v>699</v>
      </c>
      <c r="K394" s="588" t="s">
        <v>699</v>
      </c>
      <c r="L394" s="588">
        <v>139170</v>
      </c>
      <c r="M394" s="588">
        <v>139170</v>
      </c>
      <c r="N394" s="588">
        <v>29001</v>
      </c>
      <c r="O394" s="601">
        <v>29001</v>
      </c>
      <c r="P394" s="589" t="s">
        <v>67</v>
      </c>
    </row>
    <row r="395" spans="1:16" ht="12" customHeight="1" x14ac:dyDescent="0.15"/>
    <row r="396" spans="1:16" ht="12" customHeight="1" x14ac:dyDescent="0.15"/>
    <row r="397" spans="1:16" ht="12" customHeight="1" x14ac:dyDescent="0.15"/>
  </sheetData>
  <mergeCells count="37">
    <mergeCell ref="A74:A76"/>
    <mergeCell ref="W74:W76"/>
    <mergeCell ref="A2:A4"/>
    <mergeCell ref="W2:W4"/>
    <mergeCell ref="B3:B4"/>
    <mergeCell ref="A38:A40"/>
    <mergeCell ref="W38:W40"/>
    <mergeCell ref="C75:C76"/>
    <mergeCell ref="M75:M76"/>
    <mergeCell ref="A182:A184"/>
    <mergeCell ref="W182:W184"/>
    <mergeCell ref="M183:M184"/>
    <mergeCell ref="A218:A220"/>
    <mergeCell ref="W218:W220"/>
    <mergeCell ref="B219:B220"/>
    <mergeCell ref="C183:C184"/>
    <mergeCell ref="P183:P184"/>
    <mergeCell ref="A110:A112"/>
    <mergeCell ref="W110:W112"/>
    <mergeCell ref="A146:A148"/>
    <mergeCell ref="W146:W148"/>
    <mergeCell ref="L147:L148"/>
    <mergeCell ref="S147:S148"/>
    <mergeCell ref="A290:A292"/>
    <mergeCell ref="W290:W292"/>
    <mergeCell ref="J291:J292"/>
    <mergeCell ref="A254:A256"/>
    <mergeCell ref="W254:W256"/>
    <mergeCell ref="S255:S256"/>
    <mergeCell ref="B255:B256"/>
    <mergeCell ref="F255:F256"/>
    <mergeCell ref="A326:A328"/>
    <mergeCell ref="W326:W328"/>
    <mergeCell ref="A362:A364"/>
    <mergeCell ref="F327:F328"/>
    <mergeCell ref="P362:P364"/>
    <mergeCell ref="B363:B364"/>
  </mergeCells>
  <phoneticPr fontId="34"/>
  <pageMargins left="0.59055118110236227" right="0.59055118110236227" top="0.59055118110236227" bottom="0.59055118110236227" header="0.51181102362204722" footer="0.51181102362204722"/>
  <pageSetup paperSize="9" scale="81" pageOrder="overThenDown" orientation="portrait" r:id="rId1"/>
  <headerFooter alignWithMargins="0"/>
  <rowBreaks count="5" manualBreakCount="5">
    <brk id="72" max="22" man="1"/>
    <brk id="144" max="22" man="1"/>
    <brk id="216" max="22" man="1"/>
    <brk id="288" max="22" man="1"/>
    <brk id="360" max="22" man="1"/>
  </rowBreaks>
  <colBreaks count="1" manualBreakCount="1">
    <brk id="11" max="393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X40"/>
  <sheetViews>
    <sheetView view="pageBreakPreview" zoomScaleNormal="70" zoomScaleSheetLayoutView="100" workbookViewId="0">
      <pane xSplit="5" ySplit="7" topLeftCell="F8" activePane="bottomRight" state="frozen"/>
      <selection pane="topRight" activeCell="F1" sqref="F1"/>
      <selection pane="bottomLeft" activeCell="A8" sqref="A8"/>
      <selection pane="bottomRight"/>
    </sheetView>
  </sheetViews>
  <sheetFormatPr defaultColWidth="8.125" defaultRowHeight="13.5" x14ac:dyDescent="0.15"/>
  <cols>
    <col min="1" max="1" width="2.5" style="46" customWidth="1"/>
    <col min="2" max="2" width="3" style="46" customWidth="1"/>
    <col min="3" max="3" width="2.875" style="46" customWidth="1"/>
    <col min="4" max="4" width="5.5" style="46" customWidth="1"/>
    <col min="5" max="5" width="0.75" style="46" customWidth="1"/>
    <col min="6" max="6" width="7.75" style="46" customWidth="1"/>
    <col min="7" max="14" width="7.5" style="46" customWidth="1"/>
    <col min="15" max="22" width="8.625" style="46" customWidth="1"/>
    <col min="23" max="23" width="2.375" style="416" customWidth="1"/>
    <col min="24" max="24" width="6.25" style="46" customWidth="1"/>
    <col min="25" max="16384" width="8.125" style="46"/>
  </cols>
  <sheetData>
    <row r="1" spans="1:24" ht="16.5" customHeight="1" x14ac:dyDescent="0.2">
      <c r="I1" s="482"/>
      <c r="U1" s="50"/>
      <c r="W1" s="46"/>
    </row>
    <row r="2" spans="1:24" s="367" customFormat="1" ht="16.5" customHeight="1" x14ac:dyDescent="0.15">
      <c r="I2" s="50"/>
      <c r="R2" s="483"/>
      <c r="T2" s="484"/>
      <c r="U2" s="484"/>
      <c r="W2" s="485"/>
      <c r="X2" s="486"/>
    </row>
    <row r="3" spans="1:24" ht="16.5" customHeight="1" x14ac:dyDescent="0.15">
      <c r="A3" s="487"/>
      <c r="B3" s="295" t="s">
        <v>560</v>
      </c>
      <c r="C3" s="488"/>
      <c r="D3" s="488"/>
      <c r="E3" s="488"/>
      <c r="F3" s="453"/>
      <c r="G3" s="489"/>
      <c r="H3" s="453"/>
      <c r="I3" s="453"/>
      <c r="J3" s="490"/>
      <c r="K3" s="490"/>
      <c r="L3" s="453"/>
      <c r="M3" s="453"/>
      <c r="N3" s="453"/>
      <c r="O3" s="491"/>
      <c r="P3" s="453"/>
      <c r="Q3" s="453"/>
      <c r="R3" s="492"/>
      <c r="S3" s="308"/>
      <c r="T3" s="369"/>
      <c r="U3" s="297" t="s">
        <v>894</v>
      </c>
      <c r="V3" s="453"/>
    </row>
    <row r="4" spans="1:24" s="25" customFormat="1" ht="21.95" customHeight="1" x14ac:dyDescent="0.15">
      <c r="A4" s="494"/>
      <c r="B4" s="201"/>
      <c r="C4" s="201"/>
      <c r="D4" s="201"/>
      <c r="E4" s="300"/>
      <c r="F4" s="914" t="s">
        <v>895</v>
      </c>
      <c r="G4" s="374"/>
      <c r="H4" s="374"/>
      <c r="I4" s="374"/>
      <c r="J4" s="374"/>
      <c r="K4" s="374"/>
      <c r="L4" s="374"/>
      <c r="M4" s="374"/>
      <c r="N4" s="375"/>
      <c r="O4" s="376"/>
      <c r="P4" s="377"/>
      <c r="Q4" s="377"/>
      <c r="R4" s="377"/>
      <c r="S4" s="377"/>
      <c r="T4" s="378"/>
      <c r="U4" s="379"/>
      <c r="V4" s="916" t="s">
        <v>452</v>
      </c>
      <c r="W4" s="436"/>
    </row>
    <row r="5" spans="1:24" s="25" customFormat="1" ht="21.95" customHeight="1" x14ac:dyDescent="0.15">
      <c r="A5" s="201"/>
      <c r="B5" s="906" t="s">
        <v>278</v>
      </c>
      <c r="C5" s="906"/>
      <c r="D5" s="906"/>
      <c r="E5" s="907"/>
      <c r="F5" s="915"/>
      <c r="G5" s="383" t="s">
        <v>408</v>
      </c>
      <c r="H5" s="383" t="s">
        <v>409</v>
      </c>
      <c r="I5" s="383" t="s">
        <v>410</v>
      </c>
      <c r="J5" s="383" t="s">
        <v>411</v>
      </c>
      <c r="K5" s="383" t="s">
        <v>412</v>
      </c>
      <c r="L5" s="383" t="s">
        <v>413</v>
      </c>
      <c r="M5" s="384"/>
      <c r="N5" s="385"/>
      <c r="O5" s="386" t="s">
        <v>414</v>
      </c>
      <c r="P5" s="383" t="s">
        <v>415</v>
      </c>
      <c r="Q5" s="383" t="s">
        <v>416</v>
      </c>
      <c r="R5" s="383" t="s">
        <v>417</v>
      </c>
      <c r="S5" s="387" t="s">
        <v>418</v>
      </c>
      <c r="T5" s="388"/>
      <c r="U5" s="389"/>
      <c r="V5" s="917"/>
      <c r="W5" s="436"/>
      <c r="X5" s="494" t="s">
        <v>199</v>
      </c>
    </row>
    <row r="6" spans="1:24" s="22" customFormat="1" ht="21.95" customHeight="1" x14ac:dyDescent="0.15">
      <c r="A6" s="201"/>
      <c r="B6" s="201"/>
      <c r="C6" s="201"/>
      <c r="D6" s="201"/>
      <c r="E6" s="300"/>
      <c r="F6" s="390"/>
      <c r="G6" s="383" t="s">
        <v>199</v>
      </c>
      <c r="H6" s="383" t="s">
        <v>199</v>
      </c>
      <c r="I6" s="497" t="s">
        <v>200</v>
      </c>
      <c r="J6" s="383"/>
      <c r="K6" s="383"/>
      <c r="L6" s="383" t="s">
        <v>199</v>
      </c>
      <c r="M6" s="383" t="s">
        <v>198</v>
      </c>
      <c r="N6" s="391" t="s">
        <v>197</v>
      </c>
      <c r="O6" s="386"/>
      <c r="P6" s="383"/>
      <c r="Q6" s="383"/>
      <c r="R6" s="383"/>
      <c r="S6" s="383"/>
      <c r="T6" s="383" t="s">
        <v>419</v>
      </c>
      <c r="U6" s="386" t="s">
        <v>420</v>
      </c>
      <c r="V6" s="917"/>
      <c r="W6" s="436"/>
      <c r="X6" s="494" t="s">
        <v>199</v>
      </c>
    </row>
    <row r="7" spans="1:24" s="25" customFormat="1" ht="33.75" customHeight="1" x14ac:dyDescent="0.15">
      <c r="A7" s="494"/>
      <c r="B7" s="306"/>
      <c r="C7" s="306"/>
      <c r="D7" s="306"/>
      <c r="E7" s="216"/>
      <c r="F7" s="394" t="s">
        <v>637</v>
      </c>
      <c r="G7" s="394" t="s">
        <v>196</v>
      </c>
      <c r="H7" s="394" t="s">
        <v>427</v>
      </c>
      <c r="I7" s="394" t="s">
        <v>428</v>
      </c>
      <c r="J7" s="394" t="s">
        <v>195</v>
      </c>
      <c r="K7" s="394" t="s">
        <v>421</v>
      </c>
      <c r="L7" s="394" t="s">
        <v>638</v>
      </c>
      <c r="M7" s="394" t="s">
        <v>429</v>
      </c>
      <c r="N7" s="393" t="s">
        <v>430</v>
      </c>
      <c r="O7" s="395" t="s">
        <v>203</v>
      </c>
      <c r="P7" s="395" t="s">
        <v>194</v>
      </c>
      <c r="Q7" s="395" t="s">
        <v>193</v>
      </c>
      <c r="R7" s="396" t="s">
        <v>192</v>
      </c>
      <c r="S7" s="354" t="s">
        <v>431</v>
      </c>
      <c r="T7" s="210"/>
      <c r="U7" s="210"/>
      <c r="V7" s="918"/>
      <c r="W7" s="436"/>
      <c r="X7" s="494" t="s">
        <v>199</v>
      </c>
    </row>
    <row r="8" spans="1:24" s="202" customFormat="1" ht="20.25" customHeight="1" x14ac:dyDescent="0.15">
      <c r="A8" s="298"/>
      <c r="B8" s="602" t="s">
        <v>633</v>
      </c>
      <c r="C8" s="602" t="s">
        <v>904</v>
      </c>
      <c r="D8" s="499"/>
      <c r="E8" s="500"/>
      <c r="F8" s="50">
        <v>22230511</v>
      </c>
      <c r="G8" s="50">
        <v>3344951</v>
      </c>
      <c r="H8" s="50" t="s">
        <v>699</v>
      </c>
      <c r="I8" s="50">
        <v>5327622</v>
      </c>
      <c r="J8" s="50">
        <v>511923</v>
      </c>
      <c r="K8" s="50">
        <v>4886875</v>
      </c>
      <c r="L8" s="50">
        <v>8159140</v>
      </c>
      <c r="M8" s="50">
        <v>775956</v>
      </c>
      <c r="N8" s="50">
        <v>7383184</v>
      </c>
      <c r="O8" s="50">
        <v>766211</v>
      </c>
      <c r="P8" s="50">
        <v>14830</v>
      </c>
      <c r="Q8" s="50">
        <v>831</v>
      </c>
      <c r="R8" s="50">
        <v>44158</v>
      </c>
      <c r="S8" s="50">
        <v>147278</v>
      </c>
      <c r="T8" s="50">
        <v>133767</v>
      </c>
      <c r="U8" s="177">
        <v>13511</v>
      </c>
      <c r="V8" s="317" t="s">
        <v>744</v>
      </c>
      <c r="W8" s="298"/>
      <c r="X8" s="201"/>
    </row>
    <row r="9" spans="1:24" s="202" customFormat="1" ht="20.25" customHeight="1" x14ac:dyDescent="0.15">
      <c r="A9" s="298"/>
      <c r="B9" s="318" t="s">
        <v>209</v>
      </c>
      <c r="C9" s="318" t="s">
        <v>650</v>
      </c>
      <c r="D9" s="298"/>
      <c r="E9" s="314"/>
      <c r="F9" s="50">
        <v>28584890</v>
      </c>
      <c r="G9" s="50">
        <v>4400750</v>
      </c>
      <c r="H9" s="50" t="s">
        <v>699</v>
      </c>
      <c r="I9" s="50">
        <v>6797549</v>
      </c>
      <c r="J9" s="50">
        <v>1033947</v>
      </c>
      <c r="K9" s="50">
        <v>7805554</v>
      </c>
      <c r="L9" s="50">
        <v>8547090</v>
      </c>
      <c r="M9" s="50">
        <v>204144</v>
      </c>
      <c r="N9" s="50">
        <v>8342946</v>
      </c>
      <c r="O9" s="50">
        <v>809205</v>
      </c>
      <c r="P9" s="50">
        <v>11421</v>
      </c>
      <c r="Q9" s="50">
        <v>677</v>
      </c>
      <c r="R9" s="50">
        <v>42975</v>
      </c>
      <c r="S9" s="50">
        <v>236149</v>
      </c>
      <c r="T9" s="50">
        <v>227133</v>
      </c>
      <c r="U9" s="118">
        <v>9016</v>
      </c>
      <c r="V9" s="317" t="s">
        <v>745</v>
      </c>
      <c r="W9" s="298"/>
      <c r="X9" s="201"/>
    </row>
    <row r="10" spans="1:24" s="202" customFormat="1" ht="20.25" customHeight="1" x14ac:dyDescent="0.15">
      <c r="A10" s="298"/>
      <c r="B10" s="318" t="s">
        <v>209</v>
      </c>
      <c r="C10" s="318" t="s">
        <v>700</v>
      </c>
      <c r="D10" s="298"/>
      <c r="E10" s="314"/>
      <c r="F10" s="50">
        <v>27334880</v>
      </c>
      <c r="G10" s="50">
        <v>4161292</v>
      </c>
      <c r="H10" s="50">
        <v>55245</v>
      </c>
      <c r="I10" s="50">
        <v>7969697</v>
      </c>
      <c r="J10" s="50">
        <v>1064996</v>
      </c>
      <c r="K10" s="50">
        <v>6222490</v>
      </c>
      <c r="L10" s="50">
        <v>7861160</v>
      </c>
      <c r="M10" s="50">
        <v>109014</v>
      </c>
      <c r="N10" s="50">
        <v>7752146</v>
      </c>
      <c r="O10" s="50">
        <v>601426</v>
      </c>
      <c r="P10" s="50" t="s">
        <v>699</v>
      </c>
      <c r="Q10" s="50">
        <v>744</v>
      </c>
      <c r="R10" s="50">
        <v>19234</v>
      </c>
      <c r="S10" s="50">
        <v>224841</v>
      </c>
      <c r="T10" s="50">
        <v>218966</v>
      </c>
      <c r="U10" s="118">
        <v>5875</v>
      </c>
      <c r="V10" s="317" t="s">
        <v>704</v>
      </c>
      <c r="W10" s="298"/>
      <c r="X10" s="201"/>
    </row>
    <row r="11" spans="1:24" s="202" customFormat="1" ht="20.25" customHeight="1" x14ac:dyDescent="0.15">
      <c r="A11" s="298"/>
      <c r="B11" s="318" t="s">
        <v>209</v>
      </c>
      <c r="C11" s="318" t="s">
        <v>767</v>
      </c>
      <c r="D11" s="298"/>
      <c r="E11" s="314"/>
      <c r="F11" s="50">
        <v>25165755</v>
      </c>
      <c r="G11" s="50">
        <v>3564883</v>
      </c>
      <c r="H11" s="50">
        <v>60890</v>
      </c>
      <c r="I11" s="50">
        <v>8278656</v>
      </c>
      <c r="J11" s="50">
        <v>968608</v>
      </c>
      <c r="K11" s="50">
        <v>4966476</v>
      </c>
      <c r="L11" s="50">
        <v>7326242</v>
      </c>
      <c r="M11" s="50">
        <v>84451</v>
      </c>
      <c r="N11" s="50">
        <v>7241791</v>
      </c>
      <c r="O11" s="50">
        <v>379514</v>
      </c>
      <c r="P11" s="50" t="s">
        <v>699</v>
      </c>
      <c r="Q11" s="50">
        <v>798</v>
      </c>
      <c r="R11" s="50">
        <v>14725</v>
      </c>
      <c r="S11" s="50">
        <v>153181</v>
      </c>
      <c r="T11" s="50">
        <v>148746</v>
      </c>
      <c r="U11" s="118">
        <v>4435</v>
      </c>
      <c r="V11" s="317" t="s">
        <v>746</v>
      </c>
      <c r="W11" s="298"/>
      <c r="X11" s="201"/>
    </row>
    <row r="12" spans="1:24" s="202" customFormat="1" ht="20.25" customHeight="1" x14ac:dyDescent="0.15">
      <c r="A12" s="298"/>
      <c r="B12" s="318" t="s">
        <v>209</v>
      </c>
      <c r="C12" s="318" t="s">
        <v>909</v>
      </c>
      <c r="D12" s="298"/>
      <c r="E12" s="314"/>
      <c r="F12" s="50">
        <v>26117451</v>
      </c>
      <c r="G12" s="50">
        <v>3367370</v>
      </c>
      <c r="H12" s="50">
        <v>220178</v>
      </c>
      <c r="I12" s="50">
        <v>8816680</v>
      </c>
      <c r="J12" s="50">
        <v>390698</v>
      </c>
      <c r="K12" s="50">
        <v>5820763</v>
      </c>
      <c r="L12" s="50">
        <v>7501762</v>
      </c>
      <c r="M12" s="50">
        <v>68835</v>
      </c>
      <c r="N12" s="50">
        <v>7432927</v>
      </c>
      <c r="O12" s="50">
        <v>384358</v>
      </c>
      <c r="P12" s="50" t="s">
        <v>699</v>
      </c>
      <c r="Q12" s="50">
        <v>725</v>
      </c>
      <c r="R12" s="50">
        <v>11346</v>
      </c>
      <c r="S12" s="50">
        <v>114770</v>
      </c>
      <c r="T12" s="50">
        <v>111514</v>
      </c>
      <c r="U12" s="118">
        <v>3256</v>
      </c>
      <c r="V12" s="317" t="s">
        <v>884</v>
      </c>
      <c r="W12" s="298"/>
      <c r="X12" s="298"/>
    </row>
    <row r="13" spans="1:24" s="202" customFormat="1" ht="20.25" customHeight="1" x14ac:dyDescent="0.15">
      <c r="A13" s="298"/>
      <c r="B13" s="318"/>
      <c r="C13" s="318"/>
      <c r="E13" s="32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118"/>
      <c r="V13" s="50"/>
      <c r="W13" s="298"/>
      <c r="X13" s="201"/>
    </row>
    <row r="14" spans="1:24" s="202" customFormat="1" ht="20.25" customHeight="1" x14ac:dyDescent="0.15">
      <c r="A14" s="298"/>
      <c r="B14" s="318" t="s">
        <v>633</v>
      </c>
      <c r="C14" s="318" t="s">
        <v>905</v>
      </c>
      <c r="D14" s="322"/>
      <c r="E14" s="323"/>
      <c r="F14" s="50">
        <v>24185427</v>
      </c>
      <c r="G14" s="50">
        <v>3278190</v>
      </c>
      <c r="H14" s="50">
        <v>44144</v>
      </c>
      <c r="I14" s="50">
        <v>8388818</v>
      </c>
      <c r="J14" s="50">
        <v>1021815</v>
      </c>
      <c r="K14" s="50">
        <v>4621754</v>
      </c>
      <c r="L14" s="50">
        <v>6830706</v>
      </c>
      <c r="M14" s="50">
        <v>122610</v>
      </c>
      <c r="N14" s="50">
        <v>6708096</v>
      </c>
      <c r="O14" s="50">
        <v>415978</v>
      </c>
      <c r="P14" s="50" t="s">
        <v>699</v>
      </c>
      <c r="Q14" s="50">
        <v>831</v>
      </c>
      <c r="R14" s="50">
        <v>12222</v>
      </c>
      <c r="S14" s="50">
        <v>149206</v>
      </c>
      <c r="T14" s="50">
        <v>144771</v>
      </c>
      <c r="U14" s="118">
        <v>4435</v>
      </c>
      <c r="V14" s="324" t="s">
        <v>747</v>
      </c>
      <c r="W14" s="298"/>
      <c r="X14" s="502" t="s">
        <v>199</v>
      </c>
    </row>
    <row r="15" spans="1:24" s="202" customFormat="1" ht="20.25" customHeight="1" x14ac:dyDescent="0.15">
      <c r="A15" s="298"/>
      <c r="B15" s="318" t="s">
        <v>209</v>
      </c>
      <c r="C15" s="318" t="s">
        <v>909</v>
      </c>
      <c r="D15" s="322"/>
      <c r="E15" s="323"/>
      <c r="F15" s="50">
        <v>28206374</v>
      </c>
      <c r="G15" s="50">
        <v>3837462</v>
      </c>
      <c r="H15" s="50">
        <v>335781</v>
      </c>
      <c r="I15" s="50">
        <v>8758830</v>
      </c>
      <c r="J15" s="50">
        <v>416293</v>
      </c>
      <c r="K15" s="50">
        <v>6617388</v>
      </c>
      <c r="L15" s="50">
        <v>8240620</v>
      </c>
      <c r="M15" s="50">
        <v>27415</v>
      </c>
      <c r="N15" s="50">
        <v>8213205</v>
      </c>
      <c r="O15" s="50">
        <v>317033</v>
      </c>
      <c r="P15" s="50" t="s">
        <v>699</v>
      </c>
      <c r="Q15" s="50">
        <v>693</v>
      </c>
      <c r="R15" s="50">
        <v>11424</v>
      </c>
      <c r="S15" s="50">
        <v>121034</v>
      </c>
      <c r="T15" s="50">
        <v>117778</v>
      </c>
      <c r="U15" s="118">
        <v>3256</v>
      </c>
      <c r="V15" s="324" t="s">
        <v>886</v>
      </c>
      <c r="W15" s="298"/>
      <c r="X15" s="502"/>
    </row>
    <row r="16" spans="1:24" s="202" customFormat="1" ht="20.25" customHeight="1" x14ac:dyDescent="0.15">
      <c r="A16" s="298"/>
      <c r="B16" s="318"/>
      <c r="C16" s="318"/>
      <c r="E16" s="32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118"/>
      <c r="V16" s="321"/>
      <c r="W16" s="298"/>
      <c r="X16" s="502"/>
    </row>
    <row r="17" spans="1:24" s="202" customFormat="1" ht="20.25" customHeight="1" x14ac:dyDescent="0.15">
      <c r="A17" s="298"/>
      <c r="B17" s="318" t="s">
        <v>633</v>
      </c>
      <c r="C17" s="318" t="s">
        <v>906</v>
      </c>
      <c r="D17" s="313" t="s">
        <v>888</v>
      </c>
      <c r="E17" s="323"/>
      <c r="F17" s="50">
        <v>6091123</v>
      </c>
      <c r="G17" s="50">
        <v>1167949</v>
      </c>
      <c r="H17" s="50">
        <v>5500</v>
      </c>
      <c r="I17" s="50">
        <v>1969864</v>
      </c>
      <c r="J17" s="50">
        <v>53251</v>
      </c>
      <c r="K17" s="50">
        <v>1138811</v>
      </c>
      <c r="L17" s="50">
        <v>1755748</v>
      </c>
      <c r="M17" s="50">
        <v>61978</v>
      </c>
      <c r="N17" s="50">
        <v>1693770</v>
      </c>
      <c r="O17" s="50">
        <v>133952</v>
      </c>
      <c r="P17" s="50" t="s">
        <v>699</v>
      </c>
      <c r="Q17" s="50">
        <v>201</v>
      </c>
      <c r="R17" s="50">
        <v>2087</v>
      </c>
      <c r="S17" s="50">
        <v>26812</v>
      </c>
      <c r="T17" s="50">
        <v>26812</v>
      </c>
      <c r="U17" s="118" t="s">
        <v>699</v>
      </c>
      <c r="V17" s="326" t="s">
        <v>751</v>
      </c>
      <c r="W17" s="298"/>
      <c r="X17" s="502"/>
    </row>
    <row r="18" spans="1:24" s="202" customFormat="1" ht="20.25" customHeight="1" x14ac:dyDescent="0.15">
      <c r="A18" s="298"/>
      <c r="B18" s="318" t="s">
        <v>209</v>
      </c>
      <c r="C18" s="318" t="s">
        <v>209</v>
      </c>
      <c r="D18" s="313" t="s">
        <v>556</v>
      </c>
      <c r="E18" s="323"/>
      <c r="F18" s="50">
        <v>5572857</v>
      </c>
      <c r="G18" s="50">
        <v>351609</v>
      </c>
      <c r="H18" s="50">
        <v>71185</v>
      </c>
      <c r="I18" s="50">
        <v>2216648</v>
      </c>
      <c r="J18" s="50">
        <v>43500</v>
      </c>
      <c r="K18" s="50">
        <v>1270727</v>
      </c>
      <c r="L18" s="50">
        <v>1619188</v>
      </c>
      <c r="M18" s="50">
        <v>1669</v>
      </c>
      <c r="N18" s="50">
        <v>1617519</v>
      </c>
      <c r="O18" s="50">
        <v>111608</v>
      </c>
      <c r="P18" s="50" t="s">
        <v>699</v>
      </c>
      <c r="Q18" s="50">
        <v>191</v>
      </c>
      <c r="R18" s="50">
        <v>3121</v>
      </c>
      <c r="S18" s="50">
        <v>38322</v>
      </c>
      <c r="T18" s="50">
        <v>38322</v>
      </c>
      <c r="U18" s="118" t="s">
        <v>699</v>
      </c>
      <c r="V18" s="327" t="s">
        <v>748</v>
      </c>
      <c r="W18" s="298"/>
      <c r="X18" s="502"/>
    </row>
    <row r="19" spans="1:24" s="202" customFormat="1" ht="20.25" customHeight="1" x14ac:dyDescent="0.15">
      <c r="A19" s="298"/>
      <c r="B19" s="318" t="s">
        <v>209</v>
      </c>
      <c r="C19" s="318" t="s">
        <v>209</v>
      </c>
      <c r="D19" s="313" t="s">
        <v>557</v>
      </c>
      <c r="E19" s="323"/>
      <c r="F19" s="50">
        <v>6723945</v>
      </c>
      <c r="G19" s="50">
        <v>476398</v>
      </c>
      <c r="H19" s="50">
        <v>61752</v>
      </c>
      <c r="I19" s="50">
        <v>2423157</v>
      </c>
      <c r="J19" s="50">
        <v>164997</v>
      </c>
      <c r="K19" s="50">
        <v>1589518</v>
      </c>
      <c r="L19" s="50">
        <v>2008123</v>
      </c>
      <c r="M19" s="50">
        <v>2476</v>
      </c>
      <c r="N19" s="50">
        <v>2005647</v>
      </c>
      <c r="O19" s="50">
        <v>61042</v>
      </c>
      <c r="P19" s="50" t="s">
        <v>699</v>
      </c>
      <c r="Q19" s="50">
        <v>142</v>
      </c>
      <c r="R19" s="50">
        <v>2787</v>
      </c>
      <c r="S19" s="50">
        <v>19972</v>
      </c>
      <c r="T19" s="50">
        <v>16716</v>
      </c>
      <c r="U19" s="118">
        <v>3256</v>
      </c>
      <c r="V19" s="328" t="s">
        <v>749</v>
      </c>
      <c r="W19" s="298"/>
      <c r="X19" s="502" t="s">
        <v>199</v>
      </c>
    </row>
    <row r="20" spans="1:24" s="202" customFormat="1" ht="20.25" customHeight="1" x14ac:dyDescent="0.15">
      <c r="A20" s="298"/>
      <c r="B20" s="318" t="s">
        <v>209</v>
      </c>
      <c r="C20" s="318" t="s">
        <v>209</v>
      </c>
      <c r="D20" s="313" t="s">
        <v>488</v>
      </c>
      <c r="E20" s="323"/>
      <c r="F20" s="50">
        <v>7729526</v>
      </c>
      <c r="G20" s="50">
        <v>1371414</v>
      </c>
      <c r="H20" s="50">
        <v>81741</v>
      </c>
      <c r="I20" s="50">
        <v>2207011</v>
      </c>
      <c r="J20" s="50">
        <v>128950</v>
      </c>
      <c r="K20" s="50">
        <v>1821707</v>
      </c>
      <c r="L20" s="50">
        <v>2118703</v>
      </c>
      <c r="M20" s="50">
        <v>2712</v>
      </c>
      <c r="N20" s="50">
        <v>2115991</v>
      </c>
      <c r="O20" s="50">
        <v>77756</v>
      </c>
      <c r="P20" s="50" t="s">
        <v>699</v>
      </c>
      <c r="Q20" s="50">
        <v>191</v>
      </c>
      <c r="R20" s="50">
        <v>3351</v>
      </c>
      <c r="S20" s="50">
        <v>29664</v>
      </c>
      <c r="T20" s="50">
        <v>29664</v>
      </c>
      <c r="U20" s="118" t="s">
        <v>699</v>
      </c>
      <c r="V20" s="330" t="s">
        <v>750</v>
      </c>
      <c r="W20" s="298"/>
      <c r="X20" s="502" t="s">
        <v>199</v>
      </c>
    </row>
    <row r="21" spans="1:24" s="202" customFormat="1" ht="20.25" customHeight="1" x14ac:dyDescent="0.15">
      <c r="A21" s="298"/>
      <c r="B21" s="318" t="s">
        <v>633</v>
      </c>
      <c r="C21" s="318" t="s">
        <v>907</v>
      </c>
      <c r="D21" s="313" t="s">
        <v>558</v>
      </c>
      <c r="E21" s="323"/>
      <c r="F21" s="50">
        <v>8180046</v>
      </c>
      <c r="G21" s="50">
        <v>1638041</v>
      </c>
      <c r="H21" s="50">
        <v>121103</v>
      </c>
      <c r="I21" s="50">
        <v>1912014</v>
      </c>
      <c r="J21" s="50">
        <v>78846</v>
      </c>
      <c r="K21" s="50">
        <v>1935436</v>
      </c>
      <c r="L21" s="50">
        <v>2494606</v>
      </c>
      <c r="M21" s="50">
        <v>20558</v>
      </c>
      <c r="N21" s="50">
        <v>2474048</v>
      </c>
      <c r="O21" s="50">
        <v>66627</v>
      </c>
      <c r="P21" s="50" t="s">
        <v>699</v>
      </c>
      <c r="Q21" s="50">
        <v>169</v>
      </c>
      <c r="R21" s="50">
        <v>2165</v>
      </c>
      <c r="S21" s="50">
        <v>33076</v>
      </c>
      <c r="T21" s="50">
        <v>33076</v>
      </c>
      <c r="U21" s="118" t="s">
        <v>699</v>
      </c>
      <c r="V21" s="326" t="s">
        <v>890</v>
      </c>
      <c r="W21" s="298"/>
      <c r="X21" s="502"/>
    </row>
    <row r="22" spans="1:24" s="202" customFormat="1" ht="20.25" customHeight="1" x14ac:dyDescent="0.15">
      <c r="A22" s="298"/>
      <c r="B22" s="318"/>
      <c r="C22" s="318"/>
      <c r="E22" s="320"/>
      <c r="F22" s="603"/>
      <c r="G22" s="603"/>
      <c r="H22" s="603"/>
      <c r="I22" s="603"/>
      <c r="J22" s="603"/>
      <c r="K22" s="603"/>
      <c r="L22" s="603"/>
      <c r="M22" s="603"/>
      <c r="N22" s="603"/>
      <c r="O22" s="604"/>
      <c r="P22" s="604"/>
      <c r="Q22" s="604"/>
      <c r="R22" s="604"/>
      <c r="S22" s="604"/>
      <c r="T22" s="604"/>
      <c r="U22" s="605"/>
      <c r="V22" s="321"/>
      <c r="W22" s="298"/>
      <c r="X22" s="502"/>
    </row>
    <row r="23" spans="1:24" s="202" customFormat="1" ht="20.25" customHeight="1" x14ac:dyDescent="0.15">
      <c r="A23" s="298"/>
      <c r="B23" s="318" t="s">
        <v>633</v>
      </c>
      <c r="C23" s="318" t="s">
        <v>906</v>
      </c>
      <c r="D23" s="318" t="s">
        <v>891</v>
      </c>
      <c r="E23" s="331"/>
      <c r="F23" s="48">
        <v>2226302</v>
      </c>
      <c r="G23" s="48">
        <v>502126</v>
      </c>
      <c r="H23" s="36">
        <v>5500</v>
      </c>
      <c r="I23" s="48">
        <v>643156</v>
      </c>
      <c r="J23" s="48" t="s">
        <v>699</v>
      </c>
      <c r="K23" s="48">
        <v>526883</v>
      </c>
      <c r="L23" s="48">
        <v>548637</v>
      </c>
      <c r="M23" s="48">
        <v>27213</v>
      </c>
      <c r="N23" s="48">
        <v>521424</v>
      </c>
      <c r="O23" s="48">
        <v>44967</v>
      </c>
      <c r="P23" s="36" t="s">
        <v>699</v>
      </c>
      <c r="Q23" s="48">
        <v>61</v>
      </c>
      <c r="R23" s="48">
        <v>514</v>
      </c>
      <c r="S23" s="48">
        <v>4760</v>
      </c>
      <c r="T23" s="48">
        <v>4760</v>
      </c>
      <c r="U23" s="49" t="s">
        <v>699</v>
      </c>
      <c r="V23" s="332" t="s">
        <v>753</v>
      </c>
      <c r="W23" s="298"/>
      <c r="X23" s="502" t="s">
        <v>199</v>
      </c>
    </row>
    <row r="24" spans="1:24" s="202" customFormat="1" ht="20.25" customHeight="1" x14ac:dyDescent="0.15">
      <c r="A24" s="298"/>
      <c r="B24" s="318" t="s">
        <v>209</v>
      </c>
      <c r="C24" s="318" t="s">
        <v>209</v>
      </c>
      <c r="D24" s="318" t="s">
        <v>542</v>
      </c>
      <c r="E24" s="331"/>
      <c r="F24" s="50">
        <v>1921522</v>
      </c>
      <c r="G24" s="50">
        <v>408736</v>
      </c>
      <c r="H24" s="50" t="s">
        <v>699</v>
      </c>
      <c r="I24" s="50">
        <v>620497</v>
      </c>
      <c r="J24" s="50">
        <v>20000</v>
      </c>
      <c r="K24" s="50">
        <v>381946</v>
      </c>
      <c r="L24" s="50">
        <v>490343</v>
      </c>
      <c r="M24" s="50">
        <v>22110</v>
      </c>
      <c r="N24" s="50">
        <v>468233</v>
      </c>
      <c r="O24" s="50">
        <v>33938</v>
      </c>
      <c r="P24" s="50" t="s">
        <v>699</v>
      </c>
      <c r="Q24" s="50">
        <v>51</v>
      </c>
      <c r="R24" s="50">
        <v>748</v>
      </c>
      <c r="S24" s="50">
        <v>10977</v>
      </c>
      <c r="T24" s="50">
        <v>10977</v>
      </c>
      <c r="U24" s="118" t="s">
        <v>699</v>
      </c>
      <c r="V24" s="333" t="s">
        <v>365</v>
      </c>
      <c r="W24" s="298"/>
      <c r="X24" s="502"/>
    </row>
    <row r="25" spans="1:24" s="202" customFormat="1" ht="20.25" customHeight="1" x14ac:dyDescent="0.15">
      <c r="A25" s="298"/>
      <c r="B25" s="318" t="s">
        <v>209</v>
      </c>
      <c r="C25" s="318" t="s">
        <v>209</v>
      </c>
      <c r="D25" s="318" t="s">
        <v>543</v>
      </c>
      <c r="E25" s="331"/>
      <c r="F25" s="48">
        <v>1943299</v>
      </c>
      <c r="G25" s="48">
        <v>257087</v>
      </c>
      <c r="H25" s="36" t="s">
        <v>699</v>
      </c>
      <c r="I25" s="48">
        <v>706211</v>
      </c>
      <c r="J25" s="48">
        <v>33251</v>
      </c>
      <c r="K25" s="48">
        <v>229982</v>
      </c>
      <c r="L25" s="48">
        <v>716768</v>
      </c>
      <c r="M25" s="48">
        <v>12655</v>
      </c>
      <c r="N25" s="48">
        <v>704113</v>
      </c>
      <c r="O25" s="48">
        <v>55047</v>
      </c>
      <c r="P25" s="36" t="s">
        <v>699</v>
      </c>
      <c r="Q25" s="48">
        <v>89</v>
      </c>
      <c r="R25" s="48">
        <v>825</v>
      </c>
      <c r="S25" s="48">
        <v>11075</v>
      </c>
      <c r="T25" s="48">
        <v>11075</v>
      </c>
      <c r="U25" s="42" t="s">
        <v>699</v>
      </c>
      <c r="V25" s="333" t="s">
        <v>366</v>
      </c>
      <c r="W25" s="298"/>
      <c r="X25" s="502" t="s">
        <v>199</v>
      </c>
    </row>
    <row r="26" spans="1:24" s="202" customFormat="1" ht="20.25" customHeight="1" x14ac:dyDescent="0.15">
      <c r="A26" s="298"/>
      <c r="B26" s="318" t="s">
        <v>209</v>
      </c>
      <c r="C26" s="318" t="s">
        <v>209</v>
      </c>
      <c r="D26" s="318" t="s">
        <v>544</v>
      </c>
      <c r="E26" s="331"/>
      <c r="F26" s="50">
        <v>1991944</v>
      </c>
      <c r="G26" s="50">
        <v>205954</v>
      </c>
      <c r="H26" s="50">
        <v>35710</v>
      </c>
      <c r="I26" s="50">
        <v>743442</v>
      </c>
      <c r="J26" s="50" t="s">
        <v>699</v>
      </c>
      <c r="K26" s="50">
        <v>465028</v>
      </c>
      <c r="L26" s="50">
        <v>541810</v>
      </c>
      <c r="M26" s="50">
        <v>349</v>
      </c>
      <c r="N26" s="50">
        <v>541461</v>
      </c>
      <c r="O26" s="50">
        <v>54301</v>
      </c>
      <c r="P26" s="50" t="s">
        <v>699</v>
      </c>
      <c r="Q26" s="50">
        <v>68</v>
      </c>
      <c r="R26" s="50">
        <v>1055</v>
      </c>
      <c r="S26" s="50">
        <v>11077</v>
      </c>
      <c r="T26" s="50">
        <v>11077</v>
      </c>
      <c r="U26" s="118" t="s">
        <v>699</v>
      </c>
      <c r="V26" s="333" t="s">
        <v>367</v>
      </c>
      <c r="W26" s="298"/>
      <c r="X26" s="502"/>
    </row>
    <row r="27" spans="1:24" s="202" customFormat="1" ht="20.25" customHeight="1" x14ac:dyDescent="0.15">
      <c r="A27" s="298"/>
      <c r="B27" s="318" t="s">
        <v>209</v>
      </c>
      <c r="C27" s="318" t="s">
        <v>209</v>
      </c>
      <c r="D27" s="318" t="s">
        <v>545</v>
      </c>
      <c r="E27" s="331"/>
      <c r="F27" s="50">
        <v>1684648</v>
      </c>
      <c r="G27" s="50">
        <v>37320</v>
      </c>
      <c r="H27" s="50">
        <v>29475</v>
      </c>
      <c r="I27" s="50">
        <v>723100</v>
      </c>
      <c r="J27" s="50">
        <v>16750</v>
      </c>
      <c r="K27" s="50">
        <v>324285</v>
      </c>
      <c r="L27" s="50">
        <v>553718</v>
      </c>
      <c r="M27" s="50">
        <v>183</v>
      </c>
      <c r="N27" s="50">
        <v>553535</v>
      </c>
      <c r="O27" s="50">
        <v>38215</v>
      </c>
      <c r="P27" s="50" t="s">
        <v>699</v>
      </c>
      <c r="Q27" s="50">
        <v>71</v>
      </c>
      <c r="R27" s="50">
        <v>1102</v>
      </c>
      <c r="S27" s="50">
        <v>18084</v>
      </c>
      <c r="T27" s="50">
        <v>18084</v>
      </c>
      <c r="U27" s="118" t="s">
        <v>699</v>
      </c>
      <c r="V27" s="333" t="s">
        <v>375</v>
      </c>
      <c r="W27" s="298"/>
      <c r="X27" s="502" t="s">
        <v>199</v>
      </c>
    </row>
    <row r="28" spans="1:24" s="202" customFormat="1" ht="20.25" customHeight="1" x14ac:dyDescent="0.15">
      <c r="A28" s="298"/>
      <c r="B28" s="318" t="s">
        <v>209</v>
      </c>
      <c r="C28" s="318" t="s">
        <v>209</v>
      </c>
      <c r="D28" s="318" t="s">
        <v>546</v>
      </c>
      <c r="E28" s="331"/>
      <c r="F28" s="50">
        <v>1896265</v>
      </c>
      <c r="G28" s="50">
        <v>108335</v>
      </c>
      <c r="H28" s="50">
        <v>6000</v>
      </c>
      <c r="I28" s="50">
        <v>750106</v>
      </c>
      <c r="J28" s="50">
        <v>26750</v>
      </c>
      <c r="K28" s="50">
        <v>481414</v>
      </c>
      <c r="L28" s="50">
        <v>523660</v>
      </c>
      <c r="M28" s="50">
        <v>1137</v>
      </c>
      <c r="N28" s="50">
        <v>522523</v>
      </c>
      <c r="O28" s="50">
        <v>19092</v>
      </c>
      <c r="P28" s="50" t="s">
        <v>699</v>
      </c>
      <c r="Q28" s="50">
        <v>52</v>
      </c>
      <c r="R28" s="50">
        <v>964</v>
      </c>
      <c r="S28" s="50">
        <v>9161</v>
      </c>
      <c r="T28" s="50">
        <v>9161</v>
      </c>
      <c r="U28" s="118" t="s">
        <v>699</v>
      </c>
      <c r="V28" s="333" t="s">
        <v>368</v>
      </c>
      <c r="W28" s="298"/>
      <c r="X28" s="502"/>
    </row>
    <row r="29" spans="1:24" s="202" customFormat="1" ht="20.25" customHeight="1" x14ac:dyDescent="0.15">
      <c r="A29" s="298"/>
      <c r="B29" s="318" t="s">
        <v>209</v>
      </c>
      <c r="C29" s="318" t="s">
        <v>209</v>
      </c>
      <c r="D29" s="318" t="s">
        <v>547</v>
      </c>
      <c r="E29" s="331"/>
      <c r="F29" s="50">
        <v>2028186</v>
      </c>
      <c r="G29" s="50">
        <v>153148</v>
      </c>
      <c r="H29" s="50">
        <v>19156</v>
      </c>
      <c r="I29" s="50">
        <v>854305</v>
      </c>
      <c r="J29" s="50">
        <v>73082</v>
      </c>
      <c r="K29" s="50">
        <v>323767</v>
      </c>
      <c r="L29" s="50">
        <v>604728</v>
      </c>
      <c r="M29" s="50">
        <v>568</v>
      </c>
      <c r="N29" s="50">
        <v>604160</v>
      </c>
      <c r="O29" s="50">
        <v>18362</v>
      </c>
      <c r="P29" s="50" t="s">
        <v>699</v>
      </c>
      <c r="Q29" s="50">
        <v>62</v>
      </c>
      <c r="R29" s="50">
        <v>1085</v>
      </c>
      <c r="S29" s="50">
        <v>6305</v>
      </c>
      <c r="T29" s="50">
        <v>6305</v>
      </c>
      <c r="U29" s="118" t="s">
        <v>699</v>
      </c>
      <c r="V29" s="333" t="s">
        <v>369</v>
      </c>
      <c r="W29" s="298"/>
      <c r="X29" s="502" t="s">
        <v>199</v>
      </c>
    </row>
    <row r="30" spans="1:24" s="202" customFormat="1" ht="20.25" customHeight="1" x14ac:dyDescent="0.15">
      <c r="A30" s="298"/>
      <c r="B30" s="318" t="s">
        <v>209</v>
      </c>
      <c r="C30" s="318" t="s">
        <v>209</v>
      </c>
      <c r="D30" s="318" t="s">
        <v>548</v>
      </c>
      <c r="E30" s="331"/>
      <c r="F30" s="50">
        <v>2295906</v>
      </c>
      <c r="G30" s="50">
        <v>55847</v>
      </c>
      <c r="H30" s="50">
        <v>34729</v>
      </c>
      <c r="I30" s="50">
        <v>791076</v>
      </c>
      <c r="J30" s="50">
        <v>68420</v>
      </c>
      <c r="K30" s="50">
        <v>632730</v>
      </c>
      <c r="L30" s="50">
        <v>713104</v>
      </c>
      <c r="M30" s="50">
        <v>863</v>
      </c>
      <c r="N30" s="50">
        <v>712241</v>
      </c>
      <c r="O30" s="50">
        <v>20783</v>
      </c>
      <c r="P30" s="50" t="s">
        <v>699</v>
      </c>
      <c r="Q30" s="50">
        <v>43</v>
      </c>
      <c r="R30" s="50">
        <v>838</v>
      </c>
      <c r="S30" s="50">
        <v>9312</v>
      </c>
      <c r="T30" s="50">
        <v>6056</v>
      </c>
      <c r="U30" s="118">
        <v>3256</v>
      </c>
      <c r="V30" s="333" t="s">
        <v>370</v>
      </c>
      <c r="W30" s="298"/>
      <c r="X30" s="502"/>
    </row>
    <row r="31" spans="1:24" s="202" customFormat="1" ht="20.25" customHeight="1" x14ac:dyDescent="0.15">
      <c r="A31" s="298"/>
      <c r="B31" s="318" t="s">
        <v>209</v>
      </c>
      <c r="C31" s="318" t="s">
        <v>209</v>
      </c>
      <c r="D31" s="318" t="s">
        <v>549</v>
      </c>
      <c r="E31" s="331"/>
      <c r="F31" s="50">
        <v>2399853</v>
      </c>
      <c r="G31" s="50">
        <v>267403</v>
      </c>
      <c r="H31" s="50">
        <v>7867</v>
      </c>
      <c r="I31" s="50">
        <v>777776</v>
      </c>
      <c r="J31" s="50">
        <v>23495</v>
      </c>
      <c r="K31" s="50">
        <v>633021</v>
      </c>
      <c r="L31" s="50">
        <v>690291</v>
      </c>
      <c r="M31" s="50">
        <v>1045</v>
      </c>
      <c r="N31" s="50">
        <v>689246</v>
      </c>
      <c r="O31" s="50">
        <v>21897</v>
      </c>
      <c r="P31" s="50" t="s">
        <v>699</v>
      </c>
      <c r="Q31" s="50">
        <v>37</v>
      </c>
      <c r="R31" s="50">
        <v>864</v>
      </c>
      <c r="S31" s="50">
        <v>4355</v>
      </c>
      <c r="T31" s="50">
        <v>4355</v>
      </c>
      <c r="U31" s="118" t="s">
        <v>699</v>
      </c>
      <c r="V31" s="333" t="s">
        <v>371</v>
      </c>
      <c r="W31" s="298"/>
      <c r="X31" s="502" t="s">
        <v>199</v>
      </c>
    </row>
    <row r="32" spans="1:24" s="202" customFormat="1" ht="20.25" customHeight="1" x14ac:dyDescent="0.15">
      <c r="A32" s="298"/>
      <c r="B32" s="318" t="s">
        <v>209</v>
      </c>
      <c r="C32" s="318" t="s">
        <v>209</v>
      </c>
      <c r="D32" s="329" t="s">
        <v>634</v>
      </c>
      <c r="E32" s="331"/>
      <c r="F32" s="50">
        <v>2549004</v>
      </c>
      <c r="G32" s="50">
        <v>442866</v>
      </c>
      <c r="H32" s="50">
        <v>37062</v>
      </c>
      <c r="I32" s="50">
        <v>817223</v>
      </c>
      <c r="J32" s="50" t="s">
        <v>699</v>
      </c>
      <c r="K32" s="50">
        <v>630350</v>
      </c>
      <c r="L32" s="50">
        <v>621503</v>
      </c>
      <c r="M32" s="50">
        <v>1103</v>
      </c>
      <c r="N32" s="50">
        <v>620400</v>
      </c>
      <c r="O32" s="50">
        <v>20296</v>
      </c>
      <c r="P32" s="50" t="s">
        <v>699</v>
      </c>
      <c r="Q32" s="50">
        <v>49</v>
      </c>
      <c r="R32" s="50">
        <v>1027</v>
      </c>
      <c r="S32" s="50">
        <v>11743</v>
      </c>
      <c r="T32" s="50">
        <v>11743</v>
      </c>
      <c r="U32" s="118" t="s">
        <v>699</v>
      </c>
      <c r="V32" s="333" t="s">
        <v>372</v>
      </c>
      <c r="W32" s="298"/>
      <c r="X32" s="502"/>
    </row>
    <row r="33" spans="1:24" s="202" customFormat="1" ht="20.25" customHeight="1" x14ac:dyDescent="0.15">
      <c r="A33" s="298"/>
      <c r="B33" s="318" t="s">
        <v>209</v>
      </c>
      <c r="C33" s="318" t="s">
        <v>209</v>
      </c>
      <c r="D33" s="329" t="s">
        <v>635</v>
      </c>
      <c r="E33" s="331"/>
      <c r="F33" s="50">
        <v>2614287</v>
      </c>
      <c r="G33" s="50">
        <v>354804</v>
      </c>
      <c r="H33" s="50">
        <v>20537</v>
      </c>
      <c r="I33" s="50">
        <v>746179</v>
      </c>
      <c r="J33" s="50">
        <v>128950</v>
      </c>
      <c r="K33" s="50">
        <v>541043</v>
      </c>
      <c r="L33" s="50">
        <v>822774</v>
      </c>
      <c r="M33" s="50">
        <v>881</v>
      </c>
      <c r="N33" s="50">
        <v>821893</v>
      </c>
      <c r="O33" s="50">
        <v>28321</v>
      </c>
      <c r="P33" s="50" t="s">
        <v>699</v>
      </c>
      <c r="Q33" s="50">
        <v>54</v>
      </c>
      <c r="R33" s="50">
        <v>1194</v>
      </c>
      <c r="S33" s="50">
        <v>8534</v>
      </c>
      <c r="T33" s="50">
        <v>8534</v>
      </c>
      <c r="U33" s="118" t="s">
        <v>699</v>
      </c>
      <c r="V33" s="333" t="s">
        <v>373</v>
      </c>
      <c r="W33" s="298"/>
      <c r="X33" s="502"/>
    </row>
    <row r="34" spans="1:24" s="202" customFormat="1" ht="20.25" customHeight="1" x14ac:dyDescent="0.15">
      <c r="A34" s="298"/>
      <c r="B34" s="318" t="s">
        <v>209</v>
      </c>
      <c r="C34" s="318" t="s">
        <v>209</v>
      </c>
      <c r="D34" s="329" t="s">
        <v>636</v>
      </c>
      <c r="E34" s="331"/>
      <c r="F34" s="50">
        <v>2566235</v>
      </c>
      <c r="G34" s="50">
        <v>573744</v>
      </c>
      <c r="H34" s="50">
        <v>24142</v>
      </c>
      <c r="I34" s="50">
        <v>643609</v>
      </c>
      <c r="J34" s="50" t="s">
        <v>699</v>
      </c>
      <c r="K34" s="50">
        <v>650314</v>
      </c>
      <c r="L34" s="50">
        <v>674426</v>
      </c>
      <c r="M34" s="50">
        <v>728</v>
      </c>
      <c r="N34" s="50">
        <v>673698</v>
      </c>
      <c r="O34" s="50">
        <v>29139</v>
      </c>
      <c r="P34" s="50" t="s">
        <v>699</v>
      </c>
      <c r="Q34" s="50">
        <v>88</v>
      </c>
      <c r="R34" s="50">
        <v>1130</v>
      </c>
      <c r="S34" s="50">
        <v>9387</v>
      </c>
      <c r="T34" s="50">
        <v>9387</v>
      </c>
      <c r="U34" s="118" t="s">
        <v>699</v>
      </c>
      <c r="V34" s="333" t="s">
        <v>374</v>
      </c>
      <c r="W34" s="298"/>
      <c r="X34" s="502" t="s">
        <v>199</v>
      </c>
    </row>
    <row r="35" spans="1:24" s="202" customFormat="1" ht="20.25" customHeight="1" x14ac:dyDescent="0.15">
      <c r="A35" s="298"/>
      <c r="B35" s="318"/>
      <c r="C35" s="318"/>
      <c r="D35" s="318"/>
      <c r="E35" s="331"/>
      <c r="F35" s="50"/>
      <c r="G35" s="603"/>
      <c r="H35" s="603"/>
      <c r="I35" s="603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118"/>
      <c r="V35" s="503"/>
      <c r="W35" s="298"/>
      <c r="X35" s="502"/>
    </row>
    <row r="36" spans="1:24" s="202" customFormat="1" ht="20.25" customHeight="1" x14ac:dyDescent="0.15">
      <c r="A36" s="298"/>
      <c r="B36" s="318" t="s">
        <v>633</v>
      </c>
      <c r="C36" s="318" t="s">
        <v>907</v>
      </c>
      <c r="D36" s="318" t="s">
        <v>550</v>
      </c>
      <c r="E36" s="331"/>
      <c r="F36" s="50">
        <v>3102886</v>
      </c>
      <c r="G36" s="50">
        <v>686940</v>
      </c>
      <c r="H36" s="50">
        <v>45934</v>
      </c>
      <c r="I36" s="50">
        <v>620825</v>
      </c>
      <c r="J36" s="50">
        <v>67446</v>
      </c>
      <c r="K36" s="50">
        <v>845461</v>
      </c>
      <c r="L36" s="50">
        <v>836280</v>
      </c>
      <c r="M36" s="50">
        <v>11134</v>
      </c>
      <c r="N36" s="50">
        <v>825146</v>
      </c>
      <c r="O36" s="50">
        <v>19757</v>
      </c>
      <c r="P36" s="50" t="s">
        <v>699</v>
      </c>
      <c r="Q36" s="50">
        <v>41</v>
      </c>
      <c r="R36" s="50">
        <v>359</v>
      </c>
      <c r="S36" s="50">
        <v>12626</v>
      </c>
      <c r="T36" s="50">
        <v>12626</v>
      </c>
      <c r="U36" s="118" t="s">
        <v>699</v>
      </c>
      <c r="V36" s="332" t="s">
        <v>892</v>
      </c>
      <c r="W36" s="298"/>
      <c r="X36" s="502" t="s">
        <v>199</v>
      </c>
    </row>
    <row r="37" spans="1:24" s="202" customFormat="1" ht="20.25" customHeight="1" x14ac:dyDescent="0.15">
      <c r="A37" s="298"/>
      <c r="B37" s="318" t="s">
        <v>209</v>
      </c>
      <c r="C37" s="318" t="s">
        <v>209</v>
      </c>
      <c r="D37" s="318" t="s">
        <v>542</v>
      </c>
      <c r="E37" s="331"/>
      <c r="F37" s="50">
        <v>2624057</v>
      </c>
      <c r="G37" s="50">
        <v>553297</v>
      </c>
      <c r="H37" s="50">
        <v>35053</v>
      </c>
      <c r="I37" s="50">
        <v>609805</v>
      </c>
      <c r="J37" s="50">
        <v>11400</v>
      </c>
      <c r="K37" s="50">
        <v>646389</v>
      </c>
      <c r="L37" s="50">
        <v>768113</v>
      </c>
      <c r="M37" s="50">
        <v>538</v>
      </c>
      <c r="N37" s="50">
        <v>767575</v>
      </c>
      <c r="O37" s="50">
        <v>18918</v>
      </c>
      <c r="P37" s="50" t="s">
        <v>699</v>
      </c>
      <c r="Q37" s="50">
        <v>59</v>
      </c>
      <c r="R37" s="50">
        <v>839</v>
      </c>
      <c r="S37" s="50">
        <v>6313</v>
      </c>
      <c r="T37" s="50">
        <v>6313</v>
      </c>
      <c r="U37" s="118" t="s">
        <v>699</v>
      </c>
      <c r="V37" s="333" t="s">
        <v>365</v>
      </c>
      <c r="W37" s="298"/>
      <c r="X37" s="502"/>
    </row>
    <row r="38" spans="1:24" s="202" customFormat="1" ht="20.25" customHeight="1" x14ac:dyDescent="0.15">
      <c r="A38" s="298"/>
      <c r="B38" s="335" t="s">
        <v>209</v>
      </c>
      <c r="C38" s="335" t="s">
        <v>209</v>
      </c>
      <c r="D38" s="336" t="s">
        <v>551</v>
      </c>
      <c r="E38" s="337"/>
      <c r="F38" s="178">
        <v>2453103</v>
      </c>
      <c r="G38" s="179">
        <v>397804</v>
      </c>
      <c r="H38" s="179">
        <v>40116</v>
      </c>
      <c r="I38" s="179">
        <v>681384</v>
      </c>
      <c r="J38" s="179" t="s">
        <v>699</v>
      </c>
      <c r="K38" s="179">
        <v>443586</v>
      </c>
      <c r="L38" s="179">
        <v>890213</v>
      </c>
      <c r="M38" s="179">
        <v>8886</v>
      </c>
      <c r="N38" s="179">
        <v>881327</v>
      </c>
      <c r="O38" s="179">
        <v>27952</v>
      </c>
      <c r="P38" s="179" t="s">
        <v>699</v>
      </c>
      <c r="Q38" s="179">
        <v>69</v>
      </c>
      <c r="R38" s="179">
        <v>967</v>
      </c>
      <c r="S38" s="179">
        <v>14137</v>
      </c>
      <c r="T38" s="179">
        <v>14137</v>
      </c>
      <c r="U38" s="180" t="s">
        <v>699</v>
      </c>
      <c r="V38" s="340" t="s">
        <v>366</v>
      </c>
      <c r="W38" s="298"/>
      <c r="X38" s="502" t="s">
        <v>199</v>
      </c>
    </row>
    <row r="39" spans="1:24" s="361" customFormat="1" ht="21" customHeight="1" x14ac:dyDescent="0.15">
      <c r="B39" s="25" t="s">
        <v>762</v>
      </c>
      <c r="C39" s="202"/>
      <c r="D39" s="201"/>
      <c r="E39" s="201"/>
      <c r="F39" s="201"/>
      <c r="G39" s="201"/>
      <c r="H39" s="201"/>
      <c r="I39" s="202"/>
      <c r="O39" s="411" t="s">
        <v>927</v>
      </c>
      <c r="Q39" s="606"/>
      <c r="R39" s="606"/>
    </row>
    <row r="40" spans="1:24" s="380" customFormat="1" ht="21" customHeight="1" x14ac:dyDescent="0.15">
      <c r="A40" s="607"/>
      <c r="B40" s="25" t="s">
        <v>454</v>
      </c>
      <c r="C40" s="46"/>
      <c r="D40" s="608"/>
      <c r="E40" s="608"/>
      <c r="O40" s="609"/>
      <c r="P40" s="609"/>
      <c r="Q40" s="609"/>
      <c r="R40" s="609"/>
      <c r="S40" s="65"/>
      <c r="T40" s="65"/>
      <c r="U40" s="65"/>
      <c r="V40" s="64"/>
      <c r="W40" s="64"/>
      <c r="X40" s="64"/>
    </row>
  </sheetData>
  <mergeCells count="3">
    <mergeCell ref="V4:V7"/>
    <mergeCell ref="B5:E5"/>
    <mergeCell ref="F4:F5"/>
  </mergeCells>
  <phoneticPr fontId="34"/>
  <pageMargins left="0.59055118110236227" right="0.59055118110236227" top="0.59055118110236227" bottom="0.59055118110236227" header="0.59055118110236227" footer="0.15748031496062992"/>
  <pageSetup paperSize="9" scale="92" orientation="portrait" r:id="rId1"/>
  <headerFooter alignWithMargins="0"/>
  <colBreaks count="1" manualBreakCount="1">
    <brk id="14" max="39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W577"/>
  <sheetViews>
    <sheetView view="pageBreakPreview" zoomScaleNormal="98" zoomScaleSheetLayoutView="100" workbookViewId="0"/>
  </sheetViews>
  <sheetFormatPr defaultColWidth="6.875" defaultRowHeight="13.5" x14ac:dyDescent="0.15"/>
  <cols>
    <col min="1" max="1" width="16" style="572" customWidth="1"/>
    <col min="2" max="23" width="6.875" style="572" customWidth="1"/>
    <col min="24" max="16384" width="6.875" style="572"/>
  </cols>
  <sheetData>
    <row r="1" spans="1:23" ht="15" customHeight="1" x14ac:dyDescent="0.15">
      <c r="A1" s="138" t="s">
        <v>500</v>
      </c>
      <c r="C1" s="125"/>
      <c r="D1" s="125"/>
      <c r="E1" s="125"/>
      <c r="F1" s="125"/>
      <c r="G1" s="125"/>
      <c r="H1" s="125"/>
      <c r="I1" s="125"/>
      <c r="J1" s="125"/>
      <c r="K1" s="126" t="s">
        <v>361</v>
      </c>
      <c r="L1" s="125"/>
      <c r="M1" s="125"/>
      <c r="N1" s="125"/>
      <c r="O1" s="125"/>
      <c r="P1" s="127"/>
      <c r="Q1" s="128"/>
      <c r="R1" s="128"/>
      <c r="S1" s="128"/>
      <c r="T1" s="128"/>
      <c r="U1" s="129"/>
      <c r="V1" s="610" t="s">
        <v>894</v>
      </c>
    </row>
    <row r="2" spans="1:23" s="576" customFormat="1" ht="21" customHeight="1" x14ac:dyDescent="0.15">
      <c r="A2" s="921" t="s">
        <v>150</v>
      </c>
      <c r="B2" s="574" t="s">
        <v>276</v>
      </c>
      <c r="C2" s="575"/>
      <c r="D2" s="575"/>
      <c r="E2" s="575"/>
      <c r="F2" s="575"/>
      <c r="G2" s="575"/>
      <c r="H2" s="575"/>
      <c r="I2" s="575"/>
      <c r="J2" s="575"/>
      <c r="K2" s="575"/>
      <c r="L2" s="575"/>
      <c r="M2" s="575"/>
      <c r="N2" s="575"/>
      <c r="O2" s="575"/>
      <c r="P2" s="575"/>
      <c r="Q2" s="575"/>
      <c r="R2" s="575"/>
      <c r="S2" s="575"/>
      <c r="T2" s="575"/>
      <c r="U2" s="575"/>
      <c r="V2" s="575"/>
      <c r="W2" s="924" t="s">
        <v>72</v>
      </c>
    </row>
    <row r="3" spans="1:23" s="576" customFormat="1" ht="21" customHeight="1" x14ac:dyDescent="0.15">
      <c r="A3" s="922"/>
      <c r="B3" s="927" t="s">
        <v>651</v>
      </c>
      <c r="C3" s="574" t="s">
        <v>238</v>
      </c>
      <c r="D3" s="575"/>
      <c r="E3" s="575"/>
      <c r="F3" s="575"/>
      <c r="G3" s="575"/>
      <c r="H3" s="575"/>
      <c r="I3" s="575"/>
      <c r="J3" s="575"/>
      <c r="K3" s="575"/>
      <c r="L3" s="575"/>
      <c r="M3" s="575"/>
      <c r="N3" s="575"/>
      <c r="O3" s="575"/>
      <c r="P3" s="575"/>
      <c r="Q3" s="573"/>
      <c r="R3" s="574" t="s">
        <v>232</v>
      </c>
      <c r="S3" s="575"/>
      <c r="T3" s="573"/>
      <c r="U3" s="574" t="s">
        <v>231</v>
      </c>
      <c r="V3" s="575"/>
      <c r="W3" s="925"/>
    </row>
    <row r="4" spans="1:23" s="576" customFormat="1" ht="52.5" customHeight="1" x14ac:dyDescent="0.15">
      <c r="A4" s="923"/>
      <c r="B4" s="928"/>
      <c r="C4" s="577" t="s">
        <v>770</v>
      </c>
      <c r="D4" s="578" t="s">
        <v>229</v>
      </c>
      <c r="E4" s="578" t="s">
        <v>775</v>
      </c>
      <c r="F4" s="578" t="s">
        <v>243</v>
      </c>
      <c r="G4" s="578" t="s">
        <v>249</v>
      </c>
      <c r="H4" s="578" t="s">
        <v>287</v>
      </c>
      <c r="I4" s="578" t="s">
        <v>248</v>
      </c>
      <c r="J4" s="578" t="s">
        <v>228</v>
      </c>
      <c r="K4" s="578" t="s">
        <v>227</v>
      </c>
      <c r="L4" s="578" t="s">
        <v>271</v>
      </c>
      <c r="M4" s="578" t="s">
        <v>225</v>
      </c>
      <c r="N4" s="578" t="s">
        <v>253</v>
      </c>
      <c r="O4" s="578" t="s">
        <v>268</v>
      </c>
      <c r="P4" s="578" t="s">
        <v>498</v>
      </c>
      <c r="Q4" s="592" t="s">
        <v>928</v>
      </c>
      <c r="R4" s="577" t="s">
        <v>94</v>
      </c>
      <c r="S4" s="592" t="s">
        <v>929</v>
      </c>
      <c r="T4" s="578" t="s">
        <v>221</v>
      </c>
      <c r="U4" s="577" t="s">
        <v>96</v>
      </c>
      <c r="V4" s="593" t="s">
        <v>245</v>
      </c>
      <c r="W4" s="926"/>
    </row>
    <row r="5" spans="1:23" s="584" customFormat="1" ht="9.75" customHeight="1" x14ac:dyDescent="0.15">
      <c r="A5" s="233" t="s">
        <v>855</v>
      </c>
      <c r="B5" s="581">
        <v>22230511</v>
      </c>
      <c r="C5" s="582">
        <v>8350695</v>
      </c>
      <c r="D5" s="582">
        <v>3684331</v>
      </c>
      <c r="E5" s="582">
        <v>348813</v>
      </c>
      <c r="F5" s="582" t="s">
        <v>699</v>
      </c>
      <c r="G5" s="582">
        <v>293086</v>
      </c>
      <c r="H5" s="582" t="s">
        <v>699</v>
      </c>
      <c r="I5" s="582" t="s">
        <v>699</v>
      </c>
      <c r="J5" s="582">
        <v>2219347</v>
      </c>
      <c r="K5" s="582">
        <v>1148968</v>
      </c>
      <c r="L5" s="582">
        <v>405831</v>
      </c>
      <c r="M5" s="582">
        <v>151942</v>
      </c>
      <c r="N5" s="582" t="s">
        <v>699</v>
      </c>
      <c r="O5" s="582">
        <v>98377</v>
      </c>
      <c r="P5" s="582" t="s">
        <v>699</v>
      </c>
      <c r="Q5" s="582" t="s">
        <v>699</v>
      </c>
      <c r="R5" s="582" t="s">
        <v>699</v>
      </c>
      <c r="S5" s="582" t="s">
        <v>699</v>
      </c>
      <c r="T5" s="582" t="s">
        <v>699</v>
      </c>
      <c r="U5" s="582">
        <v>934572</v>
      </c>
      <c r="V5" s="582" t="s">
        <v>699</v>
      </c>
      <c r="W5" s="583" t="s">
        <v>512</v>
      </c>
    </row>
    <row r="6" spans="1:23" s="584" customFormat="1" ht="9.75" customHeight="1" x14ac:dyDescent="0.15">
      <c r="A6" s="237" t="s">
        <v>628</v>
      </c>
      <c r="B6" s="584">
        <v>28584890</v>
      </c>
      <c r="C6" s="584">
        <v>11225061</v>
      </c>
      <c r="D6" s="584">
        <v>3780521</v>
      </c>
      <c r="E6" s="584">
        <v>429688</v>
      </c>
      <c r="F6" s="584">
        <v>115626</v>
      </c>
      <c r="G6" s="584">
        <v>346799</v>
      </c>
      <c r="H6" s="584">
        <v>122280</v>
      </c>
      <c r="I6" s="584">
        <v>97751</v>
      </c>
      <c r="J6" s="584">
        <v>3303852</v>
      </c>
      <c r="K6" s="584">
        <v>1053722</v>
      </c>
      <c r="L6" s="584">
        <v>1340867</v>
      </c>
      <c r="M6" s="584">
        <v>1697</v>
      </c>
      <c r="N6" s="584">
        <v>23850</v>
      </c>
      <c r="O6" s="584">
        <v>559108</v>
      </c>
      <c r="P6" s="584">
        <v>49300</v>
      </c>
      <c r="Q6" s="584" t="s">
        <v>699</v>
      </c>
      <c r="R6" s="584">
        <v>196108</v>
      </c>
      <c r="S6" s="584">
        <v>72400</v>
      </c>
      <c r="T6" s="584">
        <v>123708</v>
      </c>
      <c r="U6" s="584">
        <v>2153160</v>
      </c>
      <c r="V6" s="584">
        <v>11502</v>
      </c>
      <c r="W6" s="585" t="s">
        <v>629</v>
      </c>
    </row>
    <row r="7" spans="1:23" s="584" customFormat="1" ht="9.75" customHeight="1" x14ac:dyDescent="0.15">
      <c r="A7" s="237" t="s">
        <v>856</v>
      </c>
      <c r="B7" s="584">
        <v>27334880</v>
      </c>
      <c r="C7" s="584">
        <v>9509832</v>
      </c>
      <c r="D7" s="584">
        <v>3936600</v>
      </c>
      <c r="E7" s="584">
        <v>1913893</v>
      </c>
      <c r="F7" s="584">
        <v>122830</v>
      </c>
      <c r="G7" s="584">
        <v>161351</v>
      </c>
      <c r="H7" s="584">
        <v>40000</v>
      </c>
      <c r="I7" s="584" t="s">
        <v>699</v>
      </c>
      <c r="J7" s="584">
        <v>1751453</v>
      </c>
      <c r="K7" s="584">
        <v>444836</v>
      </c>
      <c r="L7" s="584">
        <v>650159</v>
      </c>
      <c r="M7" s="584">
        <v>1697</v>
      </c>
      <c r="N7" s="584" t="s">
        <v>699</v>
      </c>
      <c r="O7" s="584">
        <v>486935</v>
      </c>
      <c r="P7" s="584" t="s">
        <v>699</v>
      </c>
      <c r="Q7" s="584">
        <v>78</v>
      </c>
      <c r="R7" s="584">
        <v>50050</v>
      </c>
      <c r="S7" s="584">
        <v>50050</v>
      </c>
      <c r="T7" s="584" t="s">
        <v>699</v>
      </c>
      <c r="U7" s="584">
        <v>1682584</v>
      </c>
      <c r="V7" s="584">
        <v>235250</v>
      </c>
      <c r="W7" s="585" t="s">
        <v>692</v>
      </c>
    </row>
    <row r="8" spans="1:23" s="584" customFormat="1" ht="9.75" customHeight="1" x14ac:dyDescent="0.15">
      <c r="A8" s="237" t="s">
        <v>857</v>
      </c>
      <c r="B8" s="584">
        <v>25165755</v>
      </c>
      <c r="C8" s="584">
        <v>9664635</v>
      </c>
      <c r="D8" s="584">
        <v>4672208</v>
      </c>
      <c r="E8" s="584">
        <v>1797826</v>
      </c>
      <c r="F8" s="584">
        <v>127595</v>
      </c>
      <c r="G8" s="584">
        <v>130005</v>
      </c>
      <c r="H8" s="584">
        <v>41457</v>
      </c>
      <c r="I8" s="584" t="s">
        <v>699</v>
      </c>
      <c r="J8" s="584">
        <v>1481985</v>
      </c>
      <c r="K8" s="584">
        <v>409717</v>
      </c>
      <c r="L8" s="584">
        <v>664530</v>
      </c>
      <c r="M8" s="584">
        <v>100000</v>
      </c>
      <c r="N8" s="584" t="s">
        <v>699</v>
      </c>
      <c r="O8" s="584">
        <v>239312</v>
      </c>
      <c r="P8" s="584" t="s">
        <v>699</v>
      </c>
      <c r="Q8" s="584" t="s">
        <v>699</v>
      </c>
      <c r="R8" s="584" t="s">
        <v>699</v>
      </c>
      <c r="S8" s="584" t="s">
        <v>699</v>
      </c>
      <c r="T8" s="584" t="s">
        <v>699</v>
      </c>
      <c r="U8" s="584">
        <v>208177</v>
      </c>
      <c r="V8" s="584" t="s">
        <v>699</v>
      </c>
      <c r="W8" s="585" t="s">
        <v>718</v>
      </c>
    </row>
    <row r="9" spans="1:23" s="584" customFormat="1" ht="9.75" customHeight="1" x14ac:dyDescent="0.15">
      <c r="A9" s="237" t="s">
        <v>858</v>
      </c>
      <c r="B9" s="584">
        <v>26117451</v>
      </c>
      <c r="C9" s="584">
        <v>10302995</v>
      </c>
      <c r="D9" s="584">
        <v>4140526</v>
      </c>
      <c r="E9" s="584">
        <v>2397808</v>
      </c>
      <c r="F9" s="584">
        <v>94200</v>
      </c>
      <c r="G9" s="584">
        <v>429865</v>
      </c>
      <c r="H9" s="584">
        <v>104856</v>
      </c>
      <c r="I9" s="584" t="s">
        <v>699</v>
      </c>
      <c r="J9" s="584">
        <v>1203035</v>
      </c>
      <c r="K9" s="584">
        <v>374306</v>
      </c>
      <c r="L9" s="584">
        <v>767459</v>
      </c>
      <c r="M9" s="584">
        <v>50006</v>
      </c>
      <c r="N9" s="584" t="s">
        <v>699</v>
      </c>
      <c r="O9" s="584">
        <v>740934</v>
      </c>
      <c r="P9" s="584" t="s">
        <v>699</v>
      </c>
      <c r="Q9" s="584" t="s">
        <v>699</v>
      </c>
      <c r="R9" s="584" t="s">
        <v>699</v>
      </c>
      <c r="S9" s="584" t="s">
        <v>699</v>
      </c>
      <c r="T9" s="584" t="s">
        <v>699</v>
      </c>
      <c r="U9" s="584">
        <v>382258</v>
      </c>
      <c r="V9" s="584">
        <v>50000</v>
      </c>
      <c r="W9" s="585" t="s">
        <v>859</v>
      </c>
    </row>
    <row r="10" spans="1:23" s="584" customFormat="1" ht="6.75" customHeight="1" x14ac:dyDescent="0.15">
      <c r="A10" s="586"/>
      <c r="W10" s="585"/>
    </row>
    <row r="11" spans="1:23" s="584" customFormat="1" ht="9.75" customHeight="1" x14ac:dyDescent="0.15">
      <c r="A11" s="237" t="s">
        <v>860</v>
      </c>
      <c r="B11" s="584">
        <v>24185427</v>
      </c>
      <c r="C11" s="584">
        <v>9179596</v>
      </c>
      <c r="D11" s="584">
        <v>4821786</v>
      </c>
      <c r="E11" s="584">
        <v>1740376</v>
      </c>
      <c r="F11" s="584">
        <v>92449</v>
      </c>
      <c r="G11" s="584">
        <v>175804</v>
      </c>
      <c r="H11" s="584">
        <v>108049</v>
      </c>
      <c r="I11" s="584" t="s">
        <v>699</v>
      </c>
      <c r="J11" s="584">
        <v>1195490</v>
      </c>
      <c r="K11" s="584">
        <v>173514</v>
      </c>
      <c r="L11" s="584">
        <v>637252</v>
      </c>
      <c r="M11" s="584" t="s">
        <v>699</v>
      </c>
      <c r="N11" s="584" t="s">
        <v>699</v>
      </c>
      <c r="O11" s="584">
        <v>234876</v>
      </c>
      <c r="P11" s="584" t="s">
        <v>699</v>
      </c>
      <c r="Q11" s="584" t="s">
        <v>699</v>
      </c>
      <c r="R11" s="584" t="s">
        <v>699</v>
      </c>
      <c r="S11" s="584" t="s">
        <v>699</v>
      </c>
      <c r="T11" s="584" t="s">
        <v>699</v>
      </c>
      <c r="U11" s="584">
        <v>96194</v>
      </c>
      <c r="V11" s="584" t="s">
        <v>699</v>
      </c>
      <c r="W11" s="585" t="s">
        <v>719</v>
      </c>
    </row>
    <row r="12" spans="1:23" s="584" customFormat="1" ht="9.75" customHeight="1" x14ac:dyDescent="0.15">
      <c r="A12" s="237" t="s">
        <v>861</v>
      </c>
      <c r="B12" s="584">
        <v>28206374</v>
      </c>
      <c r="C12" s="584">
        <v>11859807</v>
      </c>
      <c r="D12" s="584">
        <v>4374406</v>
      </c>
      <c r="E12" s="584">
        <v>2597593</v>
      </c>
      <c r="F12" s="584">
        <v>94200</v>
      </c>
      <c r="G12" s="584">
        <v>355749</v>
      </c>
      <c r="H12" s="584">
        <v>80412</v>
      </c>
      <c r="I12" s="584" t="s">
        <v>699</v>
      </c>
      <c r="J12" s="584">
        <v>1515939</v>
      </c>
      <c r="K12" s="584">
        <v>384410</v>
      </c>
      <c r="L12" s="584">
        <v>1223562</v>
      </c>
      <c r="M12" s="584">
        <v>50006</v>
      </c>
      <c r="N12" s="584" t="s">
        <v>699</v>
      </c>
      <c r="O12" s="584">
        <v>1183530</v>
      </c>
      <c r="P12" s="584" t="s">
        <v>699</v>
      </c>
      <c r="Q12" s="584" t="s">
        <v>699</v>
      </c>
      <c r="R12" s="584" t="s">
        <v>699</v>
      </c>
      <c r="S12" s="584" t="s">
        <v>699</v>
      </c>
      <c r="T12" s="584" t="s">
        <v>699</v>
      </c>
      <c r="U12" s="584">
        <v>526316</v>
      </c>
      <c r="V12" s="584">
        <v>100695</v>
      </c>
      <c r="W12" s="585" t="s">
        <v>862</v>
      </c>
    </row>
    <row r="13" spans="1:23" s="584" customFormat="1" ht="6.75" customHeight="1" x14ac:dyDescent="0.15">
      <c r="A13" s="586"/>
      <c r="W13" s="585"/>
    </row>
    <row r="14" spans="1:23" s="584" customFormat="1" ht="9.75" customHeight="1" x14ac:dyDescent="0.15">
      <c r="A14" s="237" t="s">
        <v>863</v>
      </c>
      <c r="B14" s="584">
        <v>6091123</v>
      </c>
      <c r="C14" s="584">
        <v>2527024</v>
      </c>
      <c r="D14" s="584">
        <v>1132365</v>
      </c>
      <c r="E14" s="584">
        <v>656178</v>
      </c>
      <c r="F14" s="584" t="s">
        <v>699</v>
      </c>
      <c r="G14" s="584">
        <v>94600</v>
      </c>
      <c r="H14" s="584">
        <v>66592</v>
      </c>
      <c r="I14" s="584" t="s">
        <v>699</v>
      </c>
      <c r="J14" s="584">
        <v>194323</v>
      </c>
      <c r="K14" s="584">
        <v>74788</v>
      </c>
      <c r="L14" s="584">
        <v>212623</v>
      </c>
      <c r="M14" s="584" t="s">
        <v>699</v>
      </c>
      <c r="N14" s="584" t="s">
        <v>699</v>
      </c>
      <c r="O14" s="584">
        <v>95555</v>
      </c>
      <c r="P14" s="584" t="s">
        <v>699</v>
      </c>
      <c r="Q14" s="584" t="s">
        <v>699</v>
      </c>
      <c r="R14" s="584" t="s">
        <v>699</v>
      </c>
      <c r="S14" s="584" t="s">
        <v>699</v>
      </c>
      <c r="T14" s="584" t="s">
        <v>699</v>
      </c>
      <c r="U14" s="584">
        <v>13348</v>
      </c>
      <c r="V14" s="584" t="s">
        <v>699</v>
      </c>
      <c r="W14" s="585" t="s">
        <v>720</v>
      </c>
    </row>
    <row r="15" spans="1:23" s="584" customFormat="1" ht="9.75" customHeight="1" x14ac:dyDescent="0.15">
      <c r="A15" s="237" t="s">
        <v>513</v>
      </c>
      <c r="B15" s="584">
        <v>5572857</v>
      </c>
      <c r="C15" s="584">
        <v>1941255</v>
      </c>
      <c r="D15" s="584">
        <v>798967</v>
      </c>
      <c r="E15" s="584">
        <v>358450</v>
      </c>
      <c r="F15" s="584" t="s">
        <v>699</v>
      </c>
      <c r="G15" s="584" t="s">
        <v>699</v>
      </c>
      <c r="H15" s="584">
        <v>38264</v>
      </c>
      <c r="I15" s="584" t="s">
        <v>699</v>
      </c>
      <c r="J15" s="584">
        <v>207732</v>
      </c>
      <c r="K15" s="584" t="s">
        <v>699</v>
      </c>
      <c r="L15" s="584">
        <v>361015</v>
      </c>
      <c r="M15" s="584" t="s">
        <v>699</v>
      </c>
      <c r="N15" s="584" t="s">
        <v>699</v>
      </c>
      <c r="O15" s="584">
        <v>176827</v>
      </c>
      <c r="P15" s="584" t="s">
        <v>699</v>
      </c>
      <c r="Q15" s="584" t="s">
        <v>699</v>
      </c>
      <c r="R15" s="584" t="s">
        <v>699</v>
      </c>
      <c r="S15" s="584" t="s">
        <v>699</v>
      </c>
      <c r="T15" s="584" t="s">
        <v>699</v>
      </c>
      <c r="U15" s="584">
        <v>49600</v>
      </c>
      <c r="V15" s="584" t="s">
        <v>699</v>
      </c>
      <c r="W15" s="585" t="s">
        <v>78</v>
      </c>
    </row>
    <row r="16" spans="1:23" s="584" customFormat="1" ht="9.75" customHeight="1" x14ac:dyDescent="0.15">
      <c r="A16" s="237" t="s">
        <v>514</v>
      </c>
      <c r="B16" s="584">
        <v>6723945</v>
      </c>
      <c r="C16" s="584">
        <v>2494620</v>
      </c>
      <c r="D16" s="584">
        <v>1212458</v>
      </c>
      <c r="E16" s="584">
        <v>540179</v>
      </c>
      <c r="F16" s="584">
        <v>44200</v>
      </c>
      <c r="G16" s="584">
        <v>122214</v>
      </c>
      <c r="H16" s="584" t="s">
        <v>699</v>
      </c>
      <c r="I16" s="584" t="s">
        <v>699</v>
      </c>
      <c r="J16" s="584">
        <v>235456</v>
      </c>
      <c r="K16" s="584">
        <v>119202</v>
      </c>
      <c r="L16" s="584">
        <v>23950</v>
      </c>
      <c r="M16" s="584" t="s">
        <v>699</v>
      </c>
      <c r="N16" s="584" t="s">
        <v>699</v>
      </c>
      <c r="O16" s="584">
        <v>196961</v>
      </c>
      <c r="P16" s="584" t="s">
        <v>699</v>
      </c>
      <c r="Q16" s="584" t="s">
        <v>699</v>
      </c>
      <c r="R16" s="584" t="s">
        <v>699</v>
      </c>
      <c r="S16" s="584" t="s">
        <v>699</v>
      </c>
      <c r="T16" s="584" t="s">
        <v>699</v>
      </c>
      <c r="U16" s="584">
        <v>68080</v>
      </c>
      <c r="V16" s="584">
        <v>50000</v>
      </c>
      <c r="W16" s="585" t="s">
        <v>79</v>
      </c>
    </row>
    <row r="17" spans="1:23" s="584" customFormat="1" ht="9.75" customHeight="1" x14ac:dyDescent="0.15">
      <c r="A17" s="237" t="s">
        <v>515</v>
      </c>
      <c r="B17" s="584">
        <v>7729526</v>
      </c>
      <c r="C17" s="584">
        <v>3340096</v>
      </c>
      <c r="D17" s="584">
        <v>996736</v>
      </c>
      <c r="E17" s="584">
        <v>843001</v>
      </c>
      <c r="F17" s="584">
        <v>50000</v>
      </c>
      <c r="G17" s="584">
        <v>213051</v>
      </c>
      <c r="H17" s="584" t="s">
        <v>699</v>
      </c>
      <c r="I17" s="584" t="s">
        <v>699</v>
      </c>
      <c r="J17" s="584">
        <v>565524</v>
      </c>
      <c r="K17" s="584">
        <v>180316</v>
      </c>
      <c r="L17" s="584">
        <v>169871</v>
      </c>
      <c r="M17" s="584">
        <v>50006</v>
      </c>
      <c r="N17" s="584" t="s">
        <v>699</v>
      </c>
      <c r="O17" s="584">
        <v>271591</v>
      </c>
      <c r="P17" s="584" t="s">
        <v>699</v>
      </c>
      <c r="Q17" s="584" t="s">
        <v>699</v>
      </c>
      <c r="R17" s="584" t="s">
        <v>699</v>
      </c>
      <c r="S17" s="584" t="s">
        <v>699</v>
      </c>
      <c r="T17" s="584" t="s">
        <v>699</v>
      </c>
      <c r="U17" s="584">
        <v>251230</v>
      </c>
      <c r="V17" s="584" t="s">
        <v>699</v>
      </c>
      <c r="W17" s="585" t="s">
        <v>80</v>
      </c>
    </row>
    <row r="18" spans="1:23" s="584" customFormat="1" ht="9.75" customHeight="1" x14ac:dyDescent="0.15">
      <c r="A18" s="237" t="s">
        <v>864</v>
      </c>
      <c r="B18" s="584">
        <v>8180046</v>
      </c>
      <c r="C18" s="584">
        <v>4083836</v>
      </c>
      <c r="D18" s="584">
        <v>1366245</v>
      </c>
      <c r="E18" s="584">
        <v>855963</v>
      </c>
      <c r="F18" s="584" t="s">
        <v>699</v>
      </c>
      <c r="G18" s="584">
        <v>20484</v>
      </c>
      <c r="H18" s="584">
        <v>42148</v>
      </c>
      <c r="I18" s="584" t="s">
        <v>699</v>
      </c>
      <c r="J18" s="584">
        <v>507227</v>
      </c>
      <c r="K18" s="584">
        <v>84892</v>
      </c>
      <c r="L18" s="584">
        <v>668726</v>
      </c>
      <c r="M18" s="584" t="s">
        <v>699</v>
      </c>
      <c r="N18" s="584" t="s">
        <v>699</v>
      </c>
      <c r="O18" s="584">
        <v>538151</v>
      </c>
      <c r="P18" s="584" t="s">
        <v>699</v>
      </c>
      <c r="Q18" s="584" t="s">
        <v>699</v>
      </c>
      <c r="R18" s="584" t="s">
        <v>699</v>
      </c>
      <c r="S18" s="584" t="s">
        <v>699</v>
      </c>
      <c r="T18" s="584" t="s">
        <v>699</v>
      </c>
      <c r="U18" s="584">
        <v>157406</v>
      </c>
      <c r="V18" s="584">
        <v>50695</v>
      </c>
      <c r="W18" s="585" t="s">
        <v>865</v>
      </c>
    </row>
    <row r="19" spans="1:23" s="584" customFormat="1" ht="6.75" customHeight="1" x14ac:dyDescent="0.15">
      <c r="A19" s="586"/>
      <c r="W19" s="585"/>
    </row>
    <row r="20" spans="1:23" s="584" customFormat="1" ht="9.75" customHeight="1" x14ac:dyDescent="0.15">
      <c r="A20" s="237" t="s">
        <v>866</v>
      </c>
      <c r="B20" s="584">
        <v>2226302</v>
      </c>
      <c r="C20" s="584">
        <v>878038</v>
      </c>
      <c r="D20" s="584">
        <v>328548</v>
      </c>
      <c r="E20" s="584">
        <v>235458</v>
      </c>
      <c r="F20" s="584" t="s">
        <v>699</v>
      </c>
      <c r="G20" s="584" t="s">
        <v>699</v>
      </c>
      <c r="H20" s="584">
        <v>22422</v>
      </c>
      <c r="I20" s="584" t="s">
        <v>699</v>
      </c>
      <c r="J20" s="584">
        <v>96532</v>
      </c>
      <c r="K20" s="584">
        <v>74788</v>
      </c>
      <c r="L20" s="584">
        <v>74790</v>
      </c>
      <c r="M20" s="584" t="s">
        <v>699</v>
      </c>
      <c r="N20" s="584" t="s">
        <v>699</v>
      </c>
      <c r="O20" s="584">
        <v>45500</v>
      </c>
      <c r="P20" s="584" t="s">
        <v>699</v>
      </c>
      <c r="Q20" s="584" t="s">
        <v>699</v>
      </c>
      <c r="R20" s="584" t="s">
        <v>699</v>
      </c>
      <c r="S20" s="584" t="s">
        <v>699</v>
      </c>
      <c r="T20" s="584" t="s">
        <v>699</v>
      </c>
      <c r="U20" s="584">
        <v>6674</v>
      </c>
      <c r="V20" s="584" t="s">
        <v>699</v>
      </c>
      <c r="W20" s="585" t="s">
        <v>721</v>
      </c>
    </row>
    <row r="21" spans="1:23" s="584" customFormat="1" ht="9.75" customHeight="1" x14ac:dyDescent="0.15">
      <c r="A21" s="237" t="s">
        <v>516</v>
      </c>
      <c r="B21" s="584">
        <v>1921522</v>
      </c>
      <c r="C21" s="584">
        <v>848322</v>
      </c>
      <c r="D21" s="584">
        <v>430880</v>
      </c>
      <c r="E21" s="584">
        <v>157003</v>
      </c>
      <c r="F21" s="584" t="s">
        <v>699</v>
      </c>
      <c r="G21" s="584">
        <v>24700</v>
      </c>
      <c r="H21" s="584" t="s">
        <v>699</v>
      </c>
      <c r="I21" s="584" t="s">
        <v>699</v>
      </c>
      <c r="J21" s="584">
        <v>47851</v>
      </c>
      <c r="K21" s="584" t="s">
        <v>699</v>
      </c>
      <c r="L21" s="584">
        <v>137833</v>
      </c>
      <c r="M21" s="584" t="s">
        <v>699</v>
      </c>
      <c r="N21" s="584" t="s">
        <v>699</v>
      </c>
      <c r="O21" s="584">
        <v>50055</v>
      </c>
      <c r="P21" s="584" t="s">
        <v>699</v>
      </c>
      <c r="Q21" s="584" t="s">
        <v>699</v>
      </c>
      <c r="R21" s="584" t="s">
        <v>699</v>
      </c>
      <c r="S21" s="584" t="s">
        <v>699</v>
      </c>
      <c r="T21" s="584" t="s">
        <v>699</v>
      </c>
      <c r="U21" s="584">
        <v>6674</v>
      </c>
      <c r="V21" s="584" t="s">
        <v>699</v>
      </c>
      <c r="W21" s="585" t="s">
        <v>66</v>
      </c>
    </row>
    <row r="22" spans="1:23" s="584" customFormat="1" ht="9.75" customHeight="1" x14ac:dyDescent="0.15">
      <c r="A22" s="237" t="s">
        <v>517</v>
      </c>
      <c r="B22" s="584">
        <v>1943299</v>
      </c>
      <c r="C22" s="584">
        <v>800664</v>
      </c>
      <c r="D22" s="584">
        <v>372937</v>
      </c>
      <c r="E22" s="584">
        <v>263717</v>
      </c>
      <c r="F22" s="584" t="s">
        <v>699</v>
      </c>
      <c r="G22" s="584">
        <v>69900</v>
      </c>
      <c r="H22" s="584">
        <v>44170</v>
      </c>
      <c r="I22" s="584" t="s">
        <v>699</v>
      </c>
      <c r="J22" s="584">
        <v>49940</v>
      </c>
      <c r="K22" s="584" t="s">
        <v>699</v>
      </c>
      <c r="L22" s="584" t="s">
        <v>699</v>
      </c>
      <c r="M22" s="584" t="s">
        <v>699</v>
      </c>
      <c r="N22" s="584" t="s">
        <v>699</v>
      </c>
      <c r="O22" s="584" t="s">
        <v>699</v>
      </c>
      <c r="P22" s="584" t="s">
        <v>699</v>
      </c>
      <c r="Q22" s="584" t="s">
        <v>699</v>
      </c>
      <c r="R22" s="584" t="s">
        <v>699</v>
      </c>
      <c r="S22" s="584" t="s">
        <v>699</v>
      </c>
      <c r="T22" s="584" t="s">
        <v>699</v>
      </c>
      <c r="U22" s="584" t="s">
        <v>699</v>
      </c>
      <c r="V22" s="584" t="s">
        <v>699</v>
      </c>
      <c r="W22" s="585" t="s">
        <v>67</v>
      </c>
    </row>
    <row r="23" spans="1:23" s="584" customFormat="1" ht="9.75" customHeight="1" x14ac:dyDescent="0.15">
      <c r="A23" s="237" t="s">
        <v>518</v>
      </c>
      <c r="B23" s="584">
        <v>1991944</v>
      </c>
      <c r="C23" s="584">
        <v>788947</v>
      </c>
      <c r="D23" s="584">
        <v>229141</v>
      </c>
      <c r="E23" s="584">
        <v>113943</v>
      </c>
      <c r="F23" s="584" t="s">
        <v>699</v>
      </c>
      <c r="G23" s="584" t="s">
        <v>699</v>
      </c>
      <c r="H23" s="584">
        <v>34183</v>
      </c>
      <c r="I23" s="584" t="s">
        <v>699</v>
      </c>
      <c r="J23" s="584">
        <v>108563</v>
      </c>
      <c r="K23" s="584" t="s">
        <v>699</v>
      </c>
      <c r="L23" s="584">
        <v>263468</v>
      </c>
      <c r="M23" s="584" t="s">
        <v>699</v>
      </c>
      <c r="N23" s="584" t="s">
        <v>699</v>
      </c>
      <c r="O23" s="584">
        <v>39649</v>
      </c>
      <c r="P23" s="584" t="s">
        <v>699</v>
      </c>
      <c r="Q23" s="584" t="s">
        <v>699</v>
      </c>
      <c r="R23" s="584" t="s">
        <v>699</v>
      </c>
      <c r="S23" s="584" t="s">
        <v>699</v>
      </c>
      <c r="T23" s="584" t="s">
        <v>699</v>
      </c>
      <c r="U23" s="584" t="s">
        <v>699</v>
      </c>
      <c r="V23" s="584" t="s">
        <v>699</v>
      </c>
      <c r="W23" s="585" t="s">
        <v>68</v>
      </c>
    </row>
    <row r="24" spans="1:23" s="584" customFormat="1" ht="9.75" customHeight="1" x14ac:dyDescent="0.15">
      <c r="A24" s="237" t="s">
        <v>519</v>
      </c>
      <c r="B24" s="584">
        <v>1684648</v>
      </c>
      <c r="C24" s="584">
        <v>527655</v>
      </c>
      <c r="D24" s="584">
        <v>250067</v>
      </c>
      <c r="E24" s="584">
        <v>127263</v>
      </c>
      <c r="F24" s="584" t="s">
        <v>699</v>
      </c>
      <c r="G24" s="584" t="s">
        <v>699</v>
      </c>
      <c r="H24" s="584">
        <v>4081</v>
      </c>
      <c r="I24" s="584" t="s">
        <v>699</v>
      </c>
      <c r="J24" s="584">
        <v>56669</v>
      </c>
      <c r="K24" s="584" t="s">
        <v>699</v>
      </c>
      <c r="L24" s="584" t="s">
        <v>699</v>
      </c>
      <c r="M24" s="584" t="s">
        <v>699</v>
      </c>
      <c r="N24" s="584" t="s">
        <v>699</v>
      </c>
      <c r="O24" s="584">
        <v>89575</v>
      </c>
      <c r="P24" s="584" t="s">
        <v>699</v>
      </c>
      <c r="Q24" s="584" t="s">
        <v>699</v>
      </c>
      <c r="R24" s="584" t="s">
        <v>699</v>
      </c>
      <c r="S24" s="584" t="s">
        <v>699</v>
      </c>
      <c r="T24" s="584" t="s">
        <v>699</v>
      </c>
      <c r="U24" s="584" t="s">
        <v>699</v>
      </c>
      <c r="V24" s="584" t="s">
        <v>699</v>
      </c>
      <c r="W24" s="585" t="s">
        <v>81</v>
      </c>
    </row>
    <row r="25" spans="1:23" s="584" customFormat="1" ht="9.75" customHeight="1" x14ac:dyDescent="0.15">
      <c r="A25" s="237" t="s">
        <v>520</v>
      </c>
      <c r="B25" s="584">
        <v>1896265</v>
      </c>
      <c r="C25" s="584">
        <v>624653</v>
      </c>
      <c r="D25" s="584">
        <v>319759</v>
      </c>
      <c r="E25" s="584">
        <v>117244</v>
      </c>
      <c r="F25" s="584" t="s">
        <v>699</v>
      </c>
      <c r="G25" s="584" t="s">
        <v>699</v>
      </c>
      <c r="H25" s="584" t="s">
        <v>699</v>
      </c>
      <c r="I25" s="584" t="s">
        <v>699</v>
      </c>
      <c r="J25" s="584">
        <v>42500</v>
      </c>
      <c r="K25" s="584" t="s">
        <v>699</v>
      </c>
      <c r="L25" s="584">
        <v>97547</v>
      </c>
      <c r="M25" s="584" t="s">
        <v>699</v>
      </c>
      <c r="N25" s="584" t="s">
        <v>699</v>
      </c>
      <c r="O25" s="584">
        <v>47603</v>
      </c>
      <c r="P25" s="584" t="s">
        <v>699</v>
      </c>
      <c r="Q25" s="584" t="s">
        <v>699</v>
      </c>
      <c r="R25" s="584" t="s">
        <v>699</v>
      </c>
      <c r="S25" s="584" t="s">
        <v>699</v>
      </c>
      <c r="T25" s="584" t="s">
        <v>699</v>
      </c>
      <c r="U25" s="584">
        <v>49600</v>
      </c>
      <c r="V25" s="584" t="s">
        <v>699</v>
      </c>
      <c r="W25" s="585" t="s">
        <v>82</v>
      </c>
    </row>
    <row r="26" spans="1:23" s="584" customFormat="1" ht="9.75" customHeight="1" x14ac:dyDescent="0.15">
      <c r="A26" s="237" t="s">
        <v>521</v>
      </c>
      <c r="B26" s="584">
        <v>2028186</v>
      </c>
      <c r="C26" s="584">
        <v>676230</v>
      </c>
      <c r="D26" s="584">
        <v>336663</v>
      </c>
      <c r="E26" s="584">
        <v>137373</v>
      </c>
      <c r="F26" s="584" t="s">
        <v>699</v>
      </c>
      <c r="G26" s="584">
        <v>41402</v>
      </c>
      <c r="H26" s="584" t="s">
        <v>699</v>
      </c>
      <c r="I26" s="584" t="s">
        <v>699</v>
      </c>
      <c r="J26" s="584">
        <v>73640</v>
      </c>
      <c r="K26" s="584">
        <v>37402</v>
      </c>
      <c r="L26" s="584" t="s">
        <v>699</v>
      </c>
      <c r="M26" s="584" t="s">
        <v>699</v>
      </c>
      <c r="N26" s="584" t="s">
        <v>699</v>
      </c>
      <c r="O26" s="584">
        <v>49750</v>
      </c>
      <c r="P26" s="584" t="s">
        <v>699</v>
      </c>
      <c r="Q26" s="584" t="s">
        <v>699</v>
      </c>
      <c r="R26" s="584" t="s">
        <v>699</v>
      </c>
      <c r="S26" s="584" t="s">
        <v>699</v>
      </c>
      <c r="T26" s="584" t="s">
        <v>699</v>
      </c>
      <c r="U26" s="584">
        <v>18080</v>
      </c>
      <c r="V26" s="584" t="s">
        <v>699</v>
      </c>
      <c r="W26" s="585" t="s">
        <v>83</v>
      </c>
    </row>
    <row r="27" spans="1:23" s="584" customFormat="1" ht="9.75" customHeight="1" x14ac:dyDescent="0.15">
      <c r="A27" s="237" t="s">
        <v>522</v>
      </c>
      <c r="B27" s="584">
        <v>2295906</v>
      </c>
      <c r="C27" s="584">
        <v>809730</v>
      </c>
      <c r="D27" s="584">
        <v>448427</v>
      </c>
      <c r="E27" s="584">
        <v>261161</v>
      </c>
      <c r="F27" s="584">
        <v>30000</v>
      </c>
      <c r="G27" s="584" t="s">
        <v>699</v>
      </c>
      <c r="H27" s="584" t="s">
        <v>699</v>
      </c>
      <c r="I27" s="584" t="s">
        <v>699</v>
      </c>
      <c r="J27" s="584">
        <v>14392</v>
      </c>
      <c r="K27" s="584">
        <v>31800</v>
      </c>
      <c r="L27" s="584">
        <v>23950</v>
      </c>
      <c r="M27" s="584" t="s">
        <v>699</v>
      </c>
      <c r="N27" s="584" t="s">
        <v>699</v>
      </c>
      <c r="O27" s="584" t="s">
        <v>699</v>
      </c>
      <c r="P27" s="584" t="s">
        <v>699</v>
      </c>
      <c r="Q27" s="584" t="s">
        <v>699</v>
      </c>
      <c r="R27" s="584" t="s">
        <v>699</v>
      </c>
      <c r="S27" s="584" t="s">
        <v>699</v>
      </c>
      <c r="T27" s="584" t="s">
        <v>699</v>
      </c>
      <c r="U27" s="584" t="s">
        <v>699</v>
      </c>
      <c r="V27" s="584" t="s">
        <v>699</v>
      </c>
      <c r="W27" s="585" t="s">
        <v>84</v>
      </c>
    </row>
    <row r="28" spans="1:23" s="584" customFormat="1" ht="9.75" customHeight="1" x14ac:dyDescent="0.15">
      <c r="A28" s="237" t="s">
        <v>523</v>
      </c>
      <c r="B28" s="584">
        <v>2399853</v>
      </c>
      <c r="C28" s="584">
        <v>1008660</v>
      </c>
      <c r="D28" s="584">
        <v>427368</v>
      </c>
      <c r="E28" s="584">
        <v>141645</v>
      </c>
      <c r="F28" s="584">
        <v>14200</v>
      </c>
      <c r="G28" s="584">
        <v>80812</v>
      </c>
      <c r="H28" s="584" t="s">
        <v>699</v>
      </c>
      <c r="I28" s="584" t="s">
        <v>699</v>
      </c>
      <c r="J28" s="584">
        <v>147424</v>
      </c>
      <c r="K28" s="584">
        <v>50000</v>
      </c>
      <c r="L28" s="584" t="s">
        <v>699</v>
      </c>
      <c r="M28" s="584" t="s">
        <v>699</v>
      </c>
      <c r="N28" s="584" t="s">
        <v>699</v>
      </c>
      <c r="O28" s="584">
        <v>147211</v>
      </c>
      <c r="P28" s="584" t="s">
        <v>699</v>
      </c>
      <c r="Q28" s="584" t="s">
        <v>699</v>
      </c>
      <c r="R28" s="584" t="s">
        <v>699</v>
      </c>
      <c r="S28" s="584" t="s">
        <v>699</v>
      </c>
      <c r="T28" s="584" t="s">
        <v>699</v>
      </c>
      <c r="U28" s="584">
        <v>50000</v>
      </c>
      <c r="V28" s="584">
        <v>50000</v>
      </c>
      <c r="W28" s="585" t="s">
        <v>85</v>
      </c>
    </row>
    <row r="29" spans="1:23" s="584" customFormat="1" ht="9.75" customHeight="1" x14ac:dyDescent="0.15">
      <c r="A29" s="237" t="s">
        <v>524</v>
      </c>
      <c r="B29" s="584">
        <v>2549004</v>
      </c>
      <c r="C29" s="584">
        <v>952343</v>
      </c>
      <c r="D29" s="584">
        <v>341289</v>
      </c>
      <c r="E29" s="584">
        <v>239411</v>
      </c>
      <c r="F29" s="584">
        <v>50000</v>
      </c>
      <c r="G29" s="584" t="s">
        <v>699</v>
      </c>
      <c r="H29" s="584" t="s">
        <v>699</v>
      </c>
      <c r="I29" s="584" t="s">
        <v>699</v>
      </c>
      <c r="J29" s="584">
        <v>95420</v>
      </c>
      <c r="K29" s="584">
        <v>129972</v>
      </c>
      <c r="L29" s="584">
        <v>96251</v>
      </c>
      <c r="M29" s="584" t="s">
        <v>699</v>
      </c>
      <c r="N29" s="584" t="s">
        <v>699</v>
      </c>
      <c r="O29" s="584" t="s">
        <v>699</v>
      </c>
      <c r="P29" s="584" t="s">
        <v>699</v>
      </c>
      <c r="Q29" s="584" t="s">
        <v>699</v>
      </c>
      <c r="R29" s="584" t="s">
        <v>699</v>
      </c>
      <c r="S29" s="584" t="s">
        <v>699</v>
      </c>
      <c r="T29" s="584" t="s">
        <v>699</v>
      </c>
      <c r="U29" s="584">
        <v>177990</v>
      </c>
      <c r="V29" s="584" t="s">
        <v>699</v>
      </c>
      <c r="W29" s="585" t="s">
        <v>69</v>
      </c>
    </row>
    <row r="30" spans="1:23" s="584" customFormat="1" ht="9.75" customHeight="1" x14ac:dyDescent="0.15">
      <c r="A30" s="237" t="s">
        <v>525</v>
      </c>
      <c r="B30" s="584">
        <v>2614287</v>
      </c>
      <c r="C30" s="584">
        <v>1192477</v>
      </c>
      <c r="D30" s="584">
        <v>313535</v>
      </c>
      <c r="E30" s="584">
        <v>359562</v>
      </c>
      <c r="F30" s="584" t="s">
        <v>699</v>
      </c>
      <c r="G30" s="584">
        <v>120395</v>
      </c>
      <c r="H30" s="584" t="s">
        <v>699</v>
      </c>
      <c r="I30" s="584" t="s">
        <v>699</v>
      </c>
      <c r="J30" s="584">
        <v>125262</v>
      </c>
      <c r="K30" s="584">
        <v>50344</v>
      </c>
      <c r="L30" s="584">
        <v>73620</v>
      </c>
      <c r="M30" s="584">
        <v>50006</v>
      </c>
      <c r="N30" s="584" t="s">
        <v>699</v>
      </c>
      <c r="O30" s="584">
        <v>99753</v>
      </c>
      <c r="P30" s="584" t="s">
        <v>699</v>
      </c>
      <c r="Q30" s="584" t="s">
        <v>699</v>
      </c>
      <c r="R30" s="584" t="s">
        <v>699</v>
      </c>
      <c r="S30" s="584" t="s">
        <v>699</v>
      </c>
      <c r="T30" s="584" t="s">
        <v>699</v>
      </c>
      <c r="U30" s="584">
        <v>73240</v>
      </c>
      <c r="V30" s="584" t="s">
        <v>699</v>
      </c>
      <c r="W30" s="585" t="s">
        <v>70</v>
      </c>
    </row>
    <row r="31" spans="1:23" s="584" customFormat="1" ht="9.75" customHeight="1" x14ac:dyDescent="0.15">
      <c r="A31" s="237" t="s">
        <v>526</v>
      </c>
      <c r="B31" s="584">
        <v>2566235</v>
      </c>
      <c r="C31" s="584">
        <v>1195276</v>
      </c>
      <c r="D31" s="584">
        <v>341912</v>
      </c>
      <c r="E31" s="584">
        <v>244028</v>
      </c>
      <c r="F31" s="584" t="s">
        <v>699</v>
      </c>
      <c r="G31" s="584">
        <v>92656</v>
      </c>
      <c r="H31" s="584" t="s">
        <v>699</v>
      </c>
      <c r="I31" s="584" t="s">
        <v>699</v>
      </c>
      <c r="J31" s="584">
        <v>344842</v>
      </c>
      <c r="K31" s="584" t="s">
        <v>699</v>
      </c>
      <c r="L31" s="584" t="s">
        <v>699</v>
      </c>
      <c r="M31" s="584" t="s">
        <v>699</v>
      </c>
      <c r="N31" s="584" t="s">
        <v>699</v>
      </c>
      <c r="O31" s="584">
        <v>171838</v>
      </c>
      <c r="P31" s="584" t="s">
        <v>699</v>
      </c>
      <c r="Q31" s="584" t="s">
        <v>699</v>
      </c>
      <c r="R31" s="584" t="s">
        <v>699</v>
      </c>
      <c r="S31" s="584" t="s">
        <v>699</v>
      </c>
      <c r="T31" s="584" t="s">
        <v>699</v>
      </c>
      <c r="U31" s="584" t="s">
        <v>699</v>
      </c>
      <c r="V31" s="584" t="s">
        <v>699</v>
      </c>
      <c r="W31" s="585" t="s">
        <v>71</v>
      </c>
    </row>
    <row r="32" spans="1:23" s="584" customFormat="1" ht="9.75" customHeight="1" x14ac:dyDescent="0.15">
      <c r="A32" s="237" t="s">
        <v>867</v>
      </c>
      <c r="B32" s="584">
        <v>3102886</v>
      </c>
      <c r="C32" s="584">
        <v>1746497</v>
      </c>
      <c r="D32" s="584">
        <v>597829</v>
      </c>
      <c r="E32" s="584">
        <v>369977</v>
      </c>
      <c r="F32" s="584" t="s">
        <v>699</v>
      </c>
      <c r="G32" s="584" t="s">
        <v>699</v>
      </c>
      <c r="H32" s="584" t="s">
        <v>699</v>
      </c>
      <c r="I32" s="584" t="s">
        <v>699</v>
      </c>
      <c r="J32" s="584">
        <v>217361</v>
      </c>
      <c r="K32" s="584">
        <v>29040</v>
      </c>
      <c r="L32" s="584">
        <v>245851</v>
      </c>
      <c r="M32" s="584" t="s">
        <v>699</v>
      </c>
      <c r="N32" s="584" t="s">
        <v>699</v>
      </c>
      <c r="O32" s="584">
        <v>286439</v>
      </c>
      <c r="P32" s="584" t="s">
        <v>699</v>
      </c>
      <c r="Q32" s="584" t="s">
        <v>699</v>
      </c>
      <c r="R32" s="584" t="s">
        <v>699</v>
      </c>
      <c r="S32" s="584" t="s">
        <v>699</v>
      </c>
      <c r="T32" s="584" t="s">
        <v>699</v>
      </c>
      <c r="U32" s="584">
        <v>30000</v>
      </c>
      <c r="V32" s="584" t="s">
        <v>699</v>
      </c>
      <c r="W32" s="585" t="s">
        <v>868</v>
      </c>
    </row>
    <row r="33" spans="1:23" s="584" customFormat="1" ht="9.75" customHeight="1" x14ac:dyDescent="0.15">
      <c r="A33" s="237" t="s">
        <v>527</v>
      </c>
      <c r="B33" s="584">
        <v>2624057</v>
      </c>
      <c r="C33" s="584">
        <v>1277676</v>
      </c>
      <c r="D33" s="584">
        <v>404033</v>
      </c>
      <c r="E33" s="584">
        <v>268716</v>
      </c>
      <c r="F33" s="584" t="s">
        <v>699</v>
      </c>
      <c r="G33" s="584" t="s">
        <v>699</v>
      </c>
      <c r="H33" s="584" t="s">
        <v>699</v>
      </c>
      <c r="I33" s="584" t="s">
        <v>699</v>
      </c>
      <c r="J33" s="584">
        <v>207496</v>
      </c>
      <c r="K33" s="584" t="s">
        <v>699</v>
      </c>
      <c r="L33" s="584">
        <v>285330</v>
      </c>
      <c r="M33" s="584" t="s">
        <v>699</v>
      </c>
      <c r="N33" s="584" t="s">
        <v>699</v>
      </c>
      <c r="O33" s="584">
        <v>112101</v>
      </c>
      <c r="P33" s="584" t="s">
        <v>699</v>
      </c>
      <c r="Q33" s="584" t="s">
        <v>699</v>
      </c>
      <c r="R33" s="584" t="s">
        <v>699</v>
      </c>
      <c r="S33" s="584" t="s">
        <v>699</v>
      </c>
      <c r="T33" s="584" t="s">
        <v>699</v>
      </c>
      <c r="U33" s="584">
        <v>70675</v>
      </c>
      <c r="V33" s="584">
        <v>50695</v>
      </c>
      <c r="W33" s="585" t="s">
        <v>66</v>
      </c>
    </row>
    <row r="34" spans="1:23" s="584" customFormat="1" ht="9.75" customHeight="1" x14ac:dyDescent="0.15">
      <c r="A34" s="242" t="s">
        <v>528</v>
      </c>
      <c r="B34" s="587">
        <v>2453103</v>
      </c>
      <c r="C34" s="588">
        <v>1059663</v>
      </c>
      <c r="D34" s="588">
        <v>364383</v>
      </c>
      <c r="E34" s="588">
        <v>217270</v>
      </c>
      <c r="F34" s="588" t="s">
        <v>699</v>
      </c>
      <c r="G34" s="588">
        <v>20484</v>
      </c>
      <c r="H34" s="588">
        <v>42148</v>
      </c>
      <c r="I34" s="588" t="s">
        <v>699</v>
      </c>
      <c r="J34" s="588">
        <v>82370</v>
      </c>
      <c r="K34" s="588">
        <v>55852</v>
      </c>
      <c r="L34" s="588">
        <v>137545</v>
      </c>
      <c r="M34" s="588" t="s">
        <v>699</v>
      </c>
      <c r="N34" s="588" t="s">
        <v>699</v>
      </c>
      <c r="O34" s="588">
        <v>139611</v>
      </c>
      <c r="P34" s="588" t="s">
        <v>699</v>
      </c>
      <c r="Q34" s="588" t="s">
        <v>699</v>
      </c>
      <c r="R34" s="588" t="s">
        <v>699</v>
      </c>
      <c r="S34" s="588" t="s">
        <v>699</v>
      </c>
      <c r="T34" s="588" t="s">
        <v>699</v>
      </c>
      <c r="U34" s="588">
        <v>56731</v>
      </c>
      <c r="V34" s="588" t="s">
        <v>699</v>
      </c>
      <c r="W34" s="589" t="s">
        <v>67</v>
      </c>
    </row>
    <row r="35" spans="1:23" ht="12" customHeight="1" x14ac:dyDescent="0.15"/>
    <row r="36" spans="1:23" ht="12" customHeight="1" x14ac:dyDescent="0.15"/>
    <row r="37" spans="1:23" ht="12" customHeight="1" x14ac:dyDescent="0.15">
      <c r="K37" s="590" t="s">
        <v>86</v>
      </c>
    </row>
    <row r="38" spans="1:23" s="576" customFormat="1" ht="21" customHeight="1" x14ac:dyDescent="0.15">
      <c r="A38" s="921" t="s">
        <v>150</v>
      </c>
      <c r="B38" s="591" t="s">
        <v>275</v>
      </c>
      <c r="C38" s="575"/>
      <c r="D38" s="575"/>
      <c r="E38" s="575"/>
      <c r="F38" s="575"/>
      <c r="G38" s="575"/>
      <c r="H38" s="575"/>
      <c r="I38" s="575"/>
      <c r="J38" s="575"/>
      <c r="K38" s="575"/>
      <c r="L38" s="575"/>
      <c r="M38" s="575"/>
      <c r="N38" s="575"/>
      <c r="O38" s="575"/>
      <c r="P38" s="575"/>
      <c r="Q38" s="575"/>
      <c r="R38" s="575"/>
      <c r="S38" s="575"/>
      <c r="T38" s="575"/>
      <c r="U38" s="575"/>
      <c r="V38" s="575"/>
      <c r="W38" s="924" t="s">
        <v>72</v>
      </c>
    </row>
    <row r="39" spans="1:23" s="576" customFormat="1" ht="21" customHeight="1" x14ac:dyDescent="0.15">
      <c r="A39" s="922"/>
      <c r="B39" s="591" t="s">
        <v>790</v>
      </c>
      <c r="C39" s="575"/>
      <c r="D39" s="575"/>
      <c r="E39" s="573"/>
      <c r="F39" s="574" t="s">
        <v>230</v>
      </c>
      <c r="G39" s="575"/>
      <c r="H39" s="575"/>
      <c r="I39" s="575"/>
      <c r="J39" s="573"/>
      <c r="K39" s="574" t="s">
        <v>215</v>
      </c>
      <c r="L39" s="573"/>
      <c r="M39" s="574" t="s">
        <v>214</v>
      </c>
      <c r="N39" s="575"/>
      <c r="O39" s="575"/>
      <c r="P39" s="575"/>
      <c r="Q39" s="575"/>
      <c r="R39" s="575"/>
      <c r="S39" s="573"/>
      <c r="T39" s="574" t="s">
        <v>930</v>
      </c>
      <c r="U39" s="575"/>
      <c r="V39" s="575"/>
      <c r="W39" s="925"/>
    </row>
    <row r="40" spans="1:23" s="576" customFormat="1" ht="52.5" customHeight="1" x14ac:dyDescent="0.15">
      <c r="A40" s="923"/>
      <c r="B40" s="578" t="s">
        <v>217</v>
      </c>
      <c r="C40" s="578" t="s">
        <v>265</v>
      </c>
      <c r="D40" s="578" t="s">
        <v>239</v>
      </c>
      <c r="E40" s="578" t="s">
        <v>780</v>
      </c>
      <c r="F40" s="577" t="s">
        <v>772</v>
      </c>
      <c r="G40" s="578" t="s">
        <v>283</v>
      </c>
      <c r="H40" s="578" t="s">
        <v>216</v>
      </c>
      <c r="I40" s="578" t="s">
        <v>282</v>
      </c>
      <c r="J40" s="578" t="s">
        <v>234</v>
      </c>
      <c r="K40" s="577" t="s">
        <v>21</v>
      </c>
      <c r="L40" s="578" t="s">
        <v>785</v>
      </c>
      <c r="M40" s="577" t="s">
        <v>45</v>
      </c>
      <c r="N40" s="578" t="s">
        <v>210</v>
      </c>
      <c r="O40" s="578" t="s">
        <v>931</v>
      </c>
      <c r="P40" s="578" t="s">
        <v>932</v>
      </c>
      <c r="Q40" s="578" t="s">
        <v>293</v>
      </c>
      <c r="R40" s="578" t="s">
        <v>360</v>
      </c>
      <c r="S40" s="592" t="s">
        <v>702</v>
      </c>
      <c r="T40" s="577" t="s">
        <v>280</v>
      </c>
      <c r="U40" s="578" t="s">
        <v>292</v>
      </c>
      <c r="V40" s="593" t="s">
        <v>279</v>
      </c>
      <c r="W40" s="926"/>
    </row>
    <row r="41" spans="1:23" s="584" customFormat="1" ht="9.75" customHeight="1" x14ac:dyDescent="0.15">
      <c r="A41" s="233" t="s">
        <v>855</v>
      </c>
      <c r="B41" s="581">
        <v>885368</v>
      </c>
      <c r="C41" s="582">
        <v>49204</v>
      </c>
      <c r="D41" s="582" t="s">
        <v>699</v>
      </c>
      <c r="E41" s="582" t="s">
        <v>699</v>
      </c>
      <c r="F41" s="582">
        <v>833501</v>
      </c>
      <c r="G41" s="582">
        <v>136060</v>
      </c>
      <c r="H41" s="582">
        <v>97652</v>
      </c>
      <c r="I41" s="582">
        <v>599789</v>
      </c>
      <c r="J41" s="582" t="s">
        <v>699</v>
      </c>
      <c r="K41" s="582">
        <v>122631</v>
      </c>
      <c r="L41" s="582">
        <v>122631</v>
      </c>
      <c r="M41" s="582">
        <v>2561014</v>
      </c>
      <c r="N41" s="582">
        <v>2229139</v>
      </c>
      <c r="O41" s="582" t="s">
        <v>699</v>
      </c>
      <c r="P41" s="582">
        <v>141069</v>
      </c>
      <c r="Q41" s="582">
        <v>180476</v>
      </c>
      <c r="R41" s="582">
        <v>10330</v>
      </c>
      <c r="S41" s="582" t="s">
        <v>699</v>
      </c>
      <c r="T41" s="582">
        <v>9428098</v>
      </c>
      <c r="U41" s="582">
        <v>154626</v>
      </c>
      <c r="V41" s="582">
        <v>9273472</v>
      </c>
      <c r="W41" s="583" t="s">
        <v>512</v>
      </c>
    </row>
    <row r="42" spans="1:23" s="584" customFormat="1" ht="9.75" customHeight="1" x14ac:dyDescent="0.15">
      <c r="A42" s="237" t="s">
        <v>628</v>
      </c>
      <c r="B42" s="584">
        <v>1744114</v>
      </c>
      <c r="C42" s="584">
        <v>347559</v>
      </c>
      <c r="D42" s="584" t="s">
        <v>699</v>
      </c>
      <c r="E42" s="584">
        <v>49985</v>
      </c>
      <c r="F42" s="584">
        <v>999279</v>
      </c>
      <c r="G42" s="584">
        <v>90681</v>
      </c>
      <c r="H42" s="584" t="s">
        <v>699</v>
      </c>
      <c r="I42" s="584">
        <v>908598</v>
      </c>
      <c r="J42" s="584" t="s">
        <v>699</v>
      </c>
      <c r="K42" s="584">
        <v>47468</v>
      </c>
      <c r="L42" s="584">
        <v>47468</v>
      </c>
      <c r="M42" s="584">
        <v>4048827</v>
      </c>
      <c r="N42" s="584">
        <v>3457245</v>
      </c>
      <c r="O42" s="584" t="s">
        <v>699</v>
      </c>
      <c r="P42" s="584">
        <v>518570</v>
      </c>
      <c r="Q42" s="584">
        <v>73012</v>
      </c>
      <c r="R42" s="584" t="s">
        <v>699</v>
      </c>
      <c r="S42" s="584" t="s">
        <v>699</v>
      </c>
      <c r="T42" s="584">
        <v>9914987</v>
      </c>
      <c r="U42" s="584">
        <v>79756</v>
      </c>
      <c r="V42" s="584">
        <v>9835231</v>
      </c>
      <c r="W42" s="585" t="s">
        <v>629</v>
      </c>
    </row>
    <row r="43" spans="1:23" s="584" customFormat="1" ht="9.75" customHeight="1" x14ac:dyDescent="0.15">
      <c r="A43" s="237" t="s">
        <v>856</v>
      </c>
      <c r="B43" s="584">
        <v>841627</v>
      </c>
      <c r="C43" s="584">
        <v>605707</v>
      </c>
      <c r="D43" s="584" t="s">
        <v>699</v>
      </c>
      <c r="E43" s="584" t="s">
        <v>699</v>
      </c>
      <c r="F43" s="584">
        <v>1127052</v>
      </c>
      <c r="G43" s="584">
        <v>90366</v>
      </c>
      <c r="H43" s="584">
        <v>97541</v>
      </c>
      <c r="I43" s="584">
        <v>939145</v>
      </c>
      <c r="J43" s="584" t="s">
        <v>699</v>
      </c>
      <c r="K43" s="584">
        <v>47600</v>
      </c>
      <c r="L43" s="584">
        <v>47600</v>
      </c>
      <c r="M43" s="584">
        <v>2992559</v>
      </c>
      <c r="N43" s="584">
        <v>2362551</v>
      </c>
      <c r="O43" s="584" t="s">
        <v>699</v>
      </c>
      <c r="P43" s="584">
        <v>582027</v>
      </c>
      <c r="Q43" s="584">
        <v>42737</v>
      </c>
      <c r="R43" s="584" t="s">
        <v>699</v>
      </c>
      <c r="S43" s="584">
        <v>5244</v>
      </c>
      <c r="T43" s="584">
        <v>11925203</v>
      </c>
      <c r="U43" s="584">
        <v>66837</v>
      </c>
      <c r="V43" s="584">
        <v>11858366</v>
      </c>
      <c r="W43" s="585" t="s">
        <v>692</v>
      </c>
    </row>
    <row r="44" spans="1:23" s="584" customFormat="1" ht="9.75" customHeight="1" x14ac:dyDescent="0.15">
      <c r="A44" s="237" t="s">
        <v>857</v>
      </c>
      <c r="B44" s="584">
        <v>208177</v>
      </c>
      <c r="C44" s="584" t="s">
        <v>699</v>
      </c>
      <c r="D44" s="584" t="s">
        <v>699</v>
      </c>
      <c r="E44" s="584" t="s">
        <v>699</v>
      </c>
      <c r="F44" s="584">
        <v>498100</v>
      </c>
      <c r="G44" s="584" t="s">
        <v>699</v>
      </c>
      <c r="H44" s="584">
        <v>99922</v>
      </c>
      <c r="I44" s="584">
        <v>398178</v>
      </c>
      <c r="J44" s="584" t="s">
        <v>699</v>
      </c>
      <c r="K44" s="584" t="s">
        <v>699</v>
      </c>
      <c r="L44" s="584" t="s">
        <v>699</v>
      </c>
      <c r="M44" s="584">
        <v>2459772</v>
      </c>
      <c r="N44" s="584">
        <v>1966666</v>
      </c>
      <c r="O44" s="584">
        <v>25663</v>
      </c>
      <c r="P44" s="584">
        <v>467443</v>
      </c>
      <c r="Q44" s="584" t="s">
        <v>699</v>
      </c>
      <c r="R44" s="584" t="s">
        <v>699</v>
      </c>
      <c r="S44" s="584" t="s">
        <v>699</v>
      </c>
      <c r="T44" s="584">
        <v>12335071</v>
      </c>
      <c r="U44" s="584">
        <v>56388</v>
      </c>
      <c r="V44" s="584">
        <v>12278683</v>
      </c>
      <c r="W44" s="585" t="s">
        <v>718</v>
      </c>
    </row>
    <row r="45" spans="1:23" s="584" customFormat="1" ht="9.75" customHeight="1" x14ac:dyDescent="0.15">
      <c r="A45" s="237" t="s">
        <v>858</v>
      </c>
      <c r="B45" s="584">
        <v>332258</v>
      </c>
      <c r="C45" s="584" t="s">
        <v>699</v>
      </c>
      <c r="D45" s="584" t="s">
        <v>699</v>
      </c>
      <c r="E45" s="584" t="s">
        <v>699</v>
      </c>
      <c r="F45" s="584">
        <v>572396</v>
      </c>
      <c r="G45" s="584">
        <v>95685</v>
      </c>
      <c r="H45" s="584" t="s">
        <v>699</v>
      </c>
      <c r="I45" s="584">
        <v>395010</v>
      </c>
      <c r="J45" s="584">
        <v>81701</v>
      </c>
      <c r="K45" s="584" t="s">
        <v>699</v>
      </c>
      <c r="L45" s="584" t="s">
        <v>699</v>
      </c>
      <c r="M45" s="584">
        <v>2453268</v>
      </c>
      <c r="N45" s="584">
        <v>2072475</v>
      </c>
      <c r="O45" s="584" t="s">
        <v>699</v>
      </c>
      <c r="P45" s="584">
        <v>380793</v>
      </c>
      <c r="Q45" s="584" t="s">
        <v>699</v>
      </c>
      <c r="R45" s="584" t="s">
        <v>699</v>
      </c>
      <c r="S45" s="584" t="s">
        <v>699</v>
      </c>
      <c r="T45" s="584">
        <v>12406534</v>
      </c>
      <c r="U45" s="584">
        <v>38950</v>
      </c>
      <c r="V45" s="584">
        <v>12367584</v>
      </c>
      <c r="W45" s="585" t="s">
        <v>859</v>
      </c>
    </row>
    <row r="46" spans="1:23" s="584" customFormat="1" ht="6.75" customHeight="1" x14ac:dyDescent="0.15">
      <c r="A46" s="586"/>
      <c r="W46" s="585"/>
    </row>
    <row r="47" spans="1:23" s="584" customFormat="1" ht="9.75" customHeight="1" x14ac:dyDescent="0.15">
      <c r="A47" s="237" t="s">
        <v>860</v>
      </c>
      <c r="B47" s="584">
        <v>96194</v>
      </c>
      <c r="C47" s="584" t="s">
        <v>699</v>
      </c>
      <c r="D47" s="584" t="s">
        <v>699</v>
      </c>
      <c r="E47" s="584" t="s">
        <v>699</v>
      </c>
      <c r="F47" s="584">
        <v>297373</v>
      </c>
      <c r="G47" s="584" t="s">
        <v>699</v>
      </c>
      <c r="H47" s="584" t="s">
        <v>699</v>
      </c>
      <c r="I47" s="584">
        <v>297373</v>
      </c>
      <c r="J47" s="584" t="s">
        <v>699</v>
      </c>
      <c r="K47" s="584" t="s">
        <v>699</v>
      </c>
      <c r="L47" s="584" t="s">
        <v>699</v>
      </c>
      <c r="M47" s="584">
        <v>2298957</v>
      </c>
      <c r="N47" s="584">
        <v>2007066</v>
      </c>
      <c r="O47" s="584">
        <v>13348</v>
      </c>
      <c r="P47" s="584">
        <v>278543</v>
      </c>
      <c r="Q47" s="584" t="s">
        <v>699</v>
      </c>
      <c r="R47" s="584" t="s">
        <v>699</v>
      </c>
      <c r="S47" s="584" t="s">
        <v>699</v>
      </c>
      <c r="T47" s="584">
        <v>12313307</v>
      </c>
      <c r="U47" s="584">
        <v>48751</v>
      </c>
      <c r="V47" s="584">
        <v>12264556</v>
      </c>
      <c r="W47" s="585" t="s">
        <v>719</v>
      </c>
    </row>
    <row r="48" spans="1:23" s="584" customFormat="1" ht="9.75" customHeight="1" x14ac:dyDescent="0.15">
      <c r="A48" s="237" t="s">
        <v>861</v>
      </c>
      <c r="B48" s="584">
        <v>379591</v>
      </c>
      <c r="C48" s="584" t="s">
        <v>699</v>
      </c>
      <c r="D48" s="584">
        <v>46030</v>
      </c>
      <c r="E48" s="584" t="s">
        <v>699</v>
      </c>
      <c r="F48" s="584">
        <v>622401</v>
      </c>
      <c r="G48" s="584">
        <v>95685</v>
      </c>
      <c r="H48" s="584" t="s">
        <v>699</v>
      </c>
      <c r="I48" s="584">
        <v>445015</v>
      </c>
      <c r="J48" s="584">
        <v>81701</v>
      </c>
      <c r="K48" s="584" t="s">
        <v>699</v>
      </c>
      <c r="L48" s="584" t="s">
        <v>699</v>
      </c>
      <c r="M48" s="584">
        <v>2760601</v>
      </c>
      <c r="N48" s="584">
        <v>2185021</v>
      </c>
      <c r="O48" s="584" t="s">
        <v>699</v>
      </c>
      <c r="P48" s="584">
        <v>575580</v>
      </c>
      <c r="Q48" s="584" t="s">
        <v>699</v>
      </c>
      <c r="R48" s="584" t="s">
        <v>699</v>
      </c>
      <c r="S48" s="584" t="s">
        <v>699</v>
      </c>
      <c r="T48" s="584">
        <v>12437249</v>
      </c>
      <c r="U48" s="584">
        <v>40012</v>
      </c>
      <c r="V48" s="584">
        <v>12397237</v>
      </c>
      <c r="W48" s="585" t="s">
        <v>862</v>
      </c>
    </row>
    <row r="49" spans="1:23" s="584" customFormat="1" ht="6.75" customHeight="1" x14ac:dyDescent="0.15">
      <c r="A49" s="586"/>
      <c r="W49" s="585"/>
    </row>
    <row r="50" spans="1:23" s="584" customFormat="1" ht="9.75" customHeight="1" x14ac:dyDescent="0.15">
      <c r="A50" s="237" t="s">
        <v>863</v>
      </c>
      <c r="B50" s="584">
        <v>13348</v>
      </c>
      <c r="C50" s="584" t="s">
        <v>699</v>
      </c>
      <c r="D50" s="584" t="s">
        <v>699</v>
      </c>
      <c r="E50" s="584" t="s">
        <v>699</v>
      </c>
      <c r="F50" s="584" t="s">
        <v>699</v>
      </c>
      <c r="G50" s="584" t="s">
        <v>699</v>
      </c>
      <c r="H50" s="584" t="s">
        <v>699</v>
      </c>
      <c r="I50" s="584" t="s">
        <v>699</v>
      </c>
      <c r="J50" s="584" t="s">
        <v>699</v>
      </c>
      <c r="K50" s="584" t="s">
        <v>699</v>
      </c>
      <c r="L50" s="584" t="s">
        <v>699</v>
      </c>
      <c r="M50" s="584">
        <v>574376</v>
      </c>
      <c r="N50" s="584">
        <v>500863</v>
      </c>
      <c r="O50" s="584" t="s">
        <v>699</v>
      </c>
      <c r="P50" s="584">
        <v>73513</v>
      </c>
      <c r="Q50" s="584" t="s">
        <v>699</v>
      </c>
      <c r="R50" s="584" t="s">
        <v>699</v>
      </c>
      <c r="S50" s="584" t="s">
        <v>699</v>
      </c>
      <c r="T50" s="584">
        <v>2976375</v>
      </c>
      <c r="U50" s="584">
        <v>10619</v>
      </c>
      <c r="V50" s="584">
        <v>2965756</v>
      </c>
      <c r="W50" s="585" t="s">
        <v>720</v>
      </c>
    </row>
    <row r="51" spans="1:23" s="584" customFormat="1" ht="9.75" customHeight="1" x14ac:dyDescent="0.15">
      <c r="A51" s="237" t="s">
        <v>513</v>
      </c>
      <c r="B51" s="584">
        <v>49600</v>
      </c>
      <c r="C51" s="584" t="s">
        <v>699</v>
      </c>
      <c r="D51" s="584" t="s">
        <v>699</v>
      </c>
      <c r="E51" s="584" t="s">
        <v>699</v>
      </c>
      <c r="F51" s="584">
        <v>179739</v>
      </c>
      <c r="G51" s="584">
        <v>48035</v>
      </c>
      <c r="H51" s="584" t="s">
        <v>699</v>
      </c>
      <c r="I51" s="584">
        <v>50003</v>
      </c>
      <c r="J51" s="584">
        <v>81701</v>
      </c>
      <c r="K51" s="584" t="s">
        <v>699</v>
      </c>
      <c r="L51" s="584" t="s">
        <v>699</v>
      </c>
      <c r="M51" s="584">
        <v>271193</v>
      </c>
      <c r="N51" s="584">
        <v>222143</v>
      </c>
      <c r="O51" s="584" t="s">
        <v>699</v>
      </c>
      <c r="P51" s="584">
        <v>49050</v>
      </c>
      <c r="Q51" s="584" t="s">
        <v>699</v>
      </c>
      <c r="R51" s="584" t="s">
        <v>699</v>
      </c>
      <c r="S51" s="584" t="s">
        <v>699</v>
      </c>
      <c r="T51" s="584">
        <v>3131070</v>
      </c>
      <c r="U51" s="584">
        <v>8345</v>
      </c>
      <c r="V51" s="584">
        <v>3122725</v>
      </c>
      <c r="W51" s="585" t="s">
        <v>78</v>
      </c>
    </row>
    <row r="52" spans="1:23" s="584" customFormat="1" ht="9.75" customHeight="1" x14ac:dyDescent="0.15">
      <c r="A52" s="237" t="s">
        <v>514</v>
      </c>
      <c r="B52" s="584">
        <v>18080</v>
      </c>
      <c r="C52" s="584" t="s">
        <v>699</v>
      </c>
      <c r="D52" s="584" t="s">
        <v>699</v>
      </c>
      <c r="E52" s="584" t="s">
        <v>699</v>
      </c>
      <c r="F52" s="584">
        <v>200001</v>
      </c>
      <c r="G52" s="584" t="s">
        <v>699</v>
      </c>
      <c r="H52" s="584" t="s">
        <v>699</v>
      </c>
      <c r="I52" s="584">
        <v>200001</v>
      </c>
      <c r="J52" s="584" t="s">
        <v>699</v>
      </c>
      <c r="K52" s="584" t="s">
        <v>699</v>
      </c>
      <c r="L52" s="584" t="s">
        <v>699</v>
      </c>
      <c r="M52" s="584">
        <v>748904</v>
      </c>
      <c r="N52" s="584">
        <v>626586</v>
      </c>
      <c r="O52" s="584" t="s">
        <v>699</v>
      </c>
      <c r="P52" s="584">
        <v>122318</v>
      </c>
      <c r="Q52" s="584" t="s">
        <v>699</v>
      </c>
      <c r="R52" s="584" t="s">
        <v>699</v>
      </c>
      <c r="S52" s="584" t="s">
        <v>699</v>
      </c>
      <c r="T52" s="584">
        <v>3212340</v>
      </c>
      <c r="U52" s="584">
        <v>10956</v>
      </c>
      <c r="V52" s="584">
        <v>3201384</v>
      </c>
      <c r="W52" s="585" t="s">
        <v>79</v>
      </c>
    </row>
    <row r="53" spans="1:23" s="584" customFormat="1" ht="9.75" customHeight="1" x14ac:dyDescent="0.15">
      <c r="A53" s="237" t="s">
        <v>515</v>
      </c>
      <c r="B53" s="584">
        <v>251230</v>
      </c>
      <c r="C53" s="584" t="s">
        <v>699</v>
      </c>
      <c r="D53" s="584" t="s">
        <v>699</v>
      </c>
      <c r="E53" s="584" t="s">
        <v>699</v>
      </c>
      <c r="F53" s="584">
        <v>192656</v>
      </c>
      <c r="G53" s="584">
        <v>47650</v>
      </c>
      <c r="H53" s="584" t="s">
        <v>699</v>
      </c>
      <c r="I53" s="584">
        <v>145006</v>
      </c>
      <c r="J53" s="584" t="s">
        <v>699</v>
      </c>
      <c r="K53" s="584" t="s">
        <v>699</v>
      </c>
      <c r="L53" s="584" t="s">
        <v>699</v>
      </c>
      <c r="M53" s="584">
        <v>858795</v>
      </c>
      <c r="N53" s="584">
        <v>722883</v>
      </c>
      <c r="O53" s="584" t="s">
        <v>699</v>
      </c>
      <c r="P53" s="584">
        <v>135912</v>
      </c>
      <c r="Q53" s="584" t="s">
        <v>699</v>
      </c>
      <c r="R53" s="584" t="s">
        <v>699</v>
      </c>
      <c r="S53" s="584" t="s">
        <v>699</v>
      </c>
      <c r="T53" s="584">
        <v>3086749</v>
      </c>
      <c r="U53" s="584">
        <v>9030</v>
      </c>
      <c r="V53" s="584">
        <v>3077719</v>
      </c>
      <c r="W53" s="585" t="s">
        <v>80</v>
      </c>
    </row>
    <row r="54" spans="1:23" s="584" customFormat="1" ht="9.75" customHeight="1" x14ac:dyDescent="0.15">
      <c r="A54" s="237" t="s">
        <v>864</v>
      </c>
      <c r="B54" s="584">
        <v>60681</v>
      </c>
      <c r="C54" s="584" t="s">
        <v>699</v>
      </c>
      <c r="D54" s="584">
        <v>46030</v>
      </c>
      <c r="E54" s="584" t="s">
        <v>699</v>
      </c>
      <c r="F54" s="584">
        <v>50005</v>
      </c>
      <c r="G54" s="584" t="s">
        <v>699</v>
      </c>
      <c r="H54" s="584" t="s">
        <v>699</v>
      </c>
      <c r="I54" s="584">
        <v>50005</v>
      </c>
      <c r="J54" s="584" t="s">
        <v>699</v>
      </c>
      <c r="K54" s="584" t="s">
        <v>699</v>
      </c>
      <c r="L54" s="584" t="s">
        <v>699</v>
      </c>
      <c r="M54" s="584">
        <v>881709</v>
      </c>
      <c r="N54" s="584">
        <v>613409</v>
      </c>
      <c r="O54" s="584" t="s">
        <v>699</v>
      </c>
      <c r="P54" s="584">
        <v>268300</v>
      </c>
      <c r="Q54" s="584" t="s">
        <v>699</v>
      </c>
      <c r="R54" s="584" t="s">
        <v>699</v>
      </c>
      <c r="S54" s="584" t="s">
        <v>699</v>
      </c>
      <c r="T54" s="584">
        <v>3007090</v>
      </c>
      <c r="U54" s="584">
        <v>11681</v>
      </c>
      <c r="V54" s="584">
        <v>2995409</v>
      </c>
      <c r="W54" s="585" t="s">
        <v>865</v>
      </c>
    </row>
    <row r="55" spans="1:23" s="584" customFormat="1" ht="6.75" customHeight="1" x14ac:dyDescent="0.15">
      <c r="A55" s="586"/>
      <c r="W55" s="585"/>
    </row>
    <row r="56" spans="1:23" s="584" customFormat="1" ht="9.75" customHeight="1" x14ac:dyDescent="0.15">
      <c r="A56" s="237" t="s">
        <v>866</v>
      </c>
      <c r="B56" s="584">
        <v>6674</v>
      </c>
      <c r="C56" s="584" t="s">
        <v>699</v>
      </c>
      <c r="D56" s="584" t="s">
        <v>699</v>
      </c>
      <c r="E56" s="584" t="s">
        <v>699</v>
      </c>
      <c r="F56" s="584" t="s">
        <v>699</v>
      </c>
      <c r="G56" s="584" t="s">
        <v>699</v>
      </c>
      <c r="H56" s="584" t="s">
        <v>699</v>
      </c>
      <c r="I56" s="584" t="s">
        <v>699</v>
      </c>
      <c r="J56" s="584" t="s">
        <v>699</v>
      </c>
      <c r="K56" s="584" t="s">
        <v>699</v>
      </c>
      <c r="L56" s="584" t="s">
        <v>699</v>
      </c>
      <c r="M56" s="584">
        <v>354570</v>
      </c>
      <c r="N56" s="584">
        <v>354570</v>
      </c>
      <c r="O56" s="584" t="s">
        <v>699</v>
      </c>
      <c r="P56" s="584" t="s">
        <v>699</v>
      </c>
      <c r="Q56" s="584" t="s">
        <v>699</v>
      </c>
      <c r="R56" s="584" t="s">
        <v>699</v>
      </c>
      <c r="S56" s="584" t="s">
        <v>699</v>
      </c>
      <c r="T56" s="584">
        <v>987020</v>
      </c>
      <c r="U56" s="584">
        <v>4432</v>
      </c>
      <c r="V56" s="584">
        <v>982588</v>
      </c>
      <c r="W56" s="585" t="s">
        <v>721</v>
      </c>
    </row>
    <row r="57" spans="1:23" s="584" customFormat="1" ht="9.75" customHeight="1" x14ac:dyDescent="0.15">
      <c r="A57" s="237" t="s">
        <v>516</v>
      </c>
      <c r="B57" s="584">
        <v>6674</v>
      </c>
      <c r="C57" s="584" t="s">
        <v>699</v>
      </c>
      <c r="D57" s="584" t="s">
        <v>699</v>
      </c>
      <c r="E57" s="584" t="s">
        <v>699</v>
      </c>
      <c r="F57" s="584" t="s">
        <v>699</v>
      </c>
      <c r="G57" s="584" t="s">
        <v>699</v>
      </c>
      <c r="H57" s="584" t="s">
        <v>699</v>
      </c>
      <c r="I57" s="584" t="s">
        <v>699</v>
      </c>
      <c r="J57" s="584" t="s">
        <v>699</v>
      </c>
      <c r="K57" s="584" t="s">
        <v>699</v>
      </c>
      <c r="L57" s="584" t="s">
        <v>699</v>
      </c>
      <c r="M57" s="584">
        <v>121927</v>
      </c>
      <c r="N57" s="584">
        <v>97943</v>
      </c>
      <c r="O57" s="584" t="s">
        <v>699</v>
      </c>
      <c r="P57" s="584">
        <v>23984</v>
      </c>
      <c r="Q57" s="584" t="s">
        <v>699</v>
      </c>
      <c r="R57" s="584" t="s">
        <v>699</v>
      </c>
      <c r="S57" s="584" t="s">
        <v>699</v>
      </c>
      <c r="T57" s="584">
        <v>944599</v>
      </c>
      <c r="U57" s="584">
        <v>3039</v>
      </c>
      <c r="V57" s="584">
        <v>941560</v>
      </c>
      <c r="W57" s="585" t="s">
        <v>66</v>
      </c>
    </row>
    <row r="58" spans="1:23" s="584" customFormat="1" ht="9.75" customHeight="1" x14ac:dyDescent="0.15">
      <c r="A58" s="237" t="s">
        <v>517</v>
      </c>
      <c r="B58" s="584" t="s">
        <v>699</v>
      </c>
      <c r="C58" s="584" t="s">
        <v>699</v>
      </c>
      <c r="D58" s="584" t="s">
        <v>699</v>
      </c>
      <c r="E58" s="584" t="s">
        <v>699</v>
      </c>
      <c r="F58" s="584" t="s">
        <v>699</v>
      </c>
      <c r="G58" s="584" t="s">
        <v>699</v>
      </c>
      <c r="H58" s="584" t="s">
        <v>699</v>
      </c>
      <c r="I58" s="584" t="s">
        <v>699</v>
      </c>
      <c r="J58" s="584" t="s">
        <v>699</v>
      </c>
      <c r="K58" s="584" t="s">
        <v>699</v>
      </c>
      <c r="L58" s="584" t="s">
        <v>699</v>
      </c>
      <c r="M58" s="584">
        <v>97879</v>
      </c>
      <c r="N58" s="584">
        <v>48350</v>
      </c>
      <c r="O58" s="584" t="s">
        <v>699</v>
      </c>
      <c r="P58" s="584">
        <v>49529</v>
      </c>
      <c r="Q58" s="584" t="s">
        <v>699</v>
      </c>
      <c r="R58" s="584" t="s">
        <v>699</v>
      </c>
      <c r="S58" s="584" t="s">
        <v>699</v>
      </c>
      <c r="T58" s="584">
        <v>1044756</v>
      </c>
      <c r="U58" s="584">
        <v>3148</v>
      </c>
      <c r="V58" s="584">
        <v>1041608</v>
      </c>
      <c r="W58" s="585" t="s">
        <v>67</v>
      </c>
    </row>
    <row r="59" spans="1:23" s="584" customFormat="1" ht="9.75" customHeight="1" x14ac:dyDescent="0.15">
      <c r="A59" s="237" t="s">
        <v>518</v>
      </c>
      <c r="B59" s="584" t="s">
        <v>699</v>
      </c>
      <c r="C59" s="584" t="s">
        <v>699</v>
      </c>
      <c r="D59" s="584" t="s">
        <v>699</v>
      </c>
      <c r="E59" s="584" t="s">
        <v>699</v>
      </c>
      <c r="F59" s="584">
        <v>129736</v>
      </c>
      <c r="G59" s="584">
        <v>48035</v>
      </c>
      <c r="H59" s="584" t="s">
        <v>699</v>
      </c>
      <c r="I59" s="584" t="s">
        <v>699</v>
      </c>
      <c r="J59" s="584">
        <v>81701</v>
      </c>
      <c r="K59" s="584" t="s">
        <v>699</v>
      </c>
      <c r="L59" s="584" t="s">
        <v>699</v>
      </c>
      <c r="M59" s="584" t="s">
        <v>699</v>
      </c>
      <c r="N59" s="584" t="s">
        <v>699</v>
      </c>
      <c r="O59" s="584" t="s">
        <v>699</v>
      </c>
      <c r="P59" s="584" t="s">
        <v>699</v>
      </c>
      <c r="Q59" s="584" t="s">
        <v>699</v>
      </c>
      <c r="R59" s="584" t="s">
        <v>699</v>
      </c>
      <c r="S59" s="584" t="s">
        <v>699</v>
      </c>
      <c r="T59" s="584">
        <v>1073261</v>
      </c>
      <c r="U59" s="584">
        <v>3430</v>
      </c>
      <c r="V59" s="584">
        <v>1069831</v>
      </c>
      <c r="W59" s="585" t="s">
        <v>68</v>
      </c>
    </row>
    <row r="60" spans="1:23" s="584" customFormat="1" ht="9.75" customHeight="1" x14ac:dyDescent="0.15">
      <c r="A60" s="237" t="s">
        <v>519</v>
      </c>
      <c r="B60" s="584" t="s">
        <v>699</v>
      </c>
      <c r="C60" s="584" t="s">
        <v>699</v>
      </c>
      <c r="D60" s="584" t="s">
        <v>699</v>
      </c>
      <c r="E60" s="584" t="s">
        <v>699</v>
      </c>
      <c r="F60" s="584" t="s">
        <v>699</v>
      </c>
      <c r="G60" s="584" t="s">
        <v>699</v>
      </c>
      <c r="H60" s="584" t="s">
        <v>699</v>
      </c>
      <c r="I60" s="584" t="s">
        <v>699</v>
      </c>
      <c r="J60" s="584" t="s">
        <v>699</v>
      </c>
      <c r="K60" s="584" t="s">
        <v>699</v>
      </c>
      <c r="L60" s="584" t="s">
        <v>699</v>
      </c>
      <c r="M60" s="584">
        <v>145010</v>
      </c>
      <c r="N60" s="584">
        <v>145010</v>
      </c>
      <c r="O60" s="584" t="s">
        <v>699</v>
      </c>
      <c r="P60" s="584" t="s">
        <v>699</v>
      </c>
      <c r="Q60" s="584" t="s">
        <v>699</v>
      </c>
      <c r="R60" s="584" t="s">
        <v>699</v>
      </c>
      <c r="S60" s="584" t="s">
        <v>699</v>
      </c>
      <c r="T60" s="584">
        <v>1011983</v>
      </c>
      <c r="U60" s="584">
        <v>2619</v>
      </c>
      <c r="V60" s="584">
        <v>1009364</v>
      </c>
      <c r="W60" s="585" t="s">
        <v>81</v>
      </c>
    </row>
    <row r="61" spans="1:23" s="584" customFormat="1" ht="9.75" customHeight="1" x14ac:dyDescent="0.15">
      <c r="A61" s="237" t="s">
        <v>520</v>
      </c>
      <c r="B61" s="584">
        <v>49600</v>
      </c>
      <c r="C61" s="584" t="s">
        <v>699</v>
      </c>
      <c r="D61" s="584" t="s">
        <v>699</v>
      </c>
      <c r="E61" s="584" t="s">
        <v>699</v>
      </c>
      <c r="F61" s="584">
        <v>50003</v>
      </c>
      <c r="G61" s="584" t="s">
        <v>699</v>
      </c>
      <c r="H61" s="584" t="s">
        <v>699</v>
      </c>
      <c r="I61" s="584">
        <v>50003</v>
      </c>
      <c r="J61" s="584" t="s">
        <v>699</v>
      </c>
      <c r="K61" s="584" t="s">
        <v>699</v>
      </c>
      <c r="L61" s="584" t="s">
        <v>699</v>
      </c>
      <c r="M61" s="584">
        <v>126183</v>
      </c>
      <c r="N61" s="584">
        <v>77133</v>
      </c>
      <c r="O61" s="584" t="s">
        <v>699</v>
      </c>
      <c r="P61" s="584">
        <v>49050</v>
      </c>
      <c r="Q61" s="584" t="s">
        <v>699</v>
      </c>
      <c r="R61" s="584" t="s">
        <v>699</v>
      </c>
      <c r="S61" s="584" t="s">
        <v>699</v>
      </c>
      <c r="T61" s="584">
        <v>1045826</v>
      </c>
      <c r="U61" s="584">
        <v>2296</v>
      </c>
      <c r="V61" s="584">
        <v>1043530</v>
      </c>
      <c r="W61" s="585" t="s">
        <v>82</v>
      </c>
    </row>
    <row r="62" spans="1:23" s="584" customFormat="1" ht="9.75" customHeight="1" x14ac:dyDescent="0.15">
      <c r="A62" s="237" t="s">
        <v>521</v>
      </c>
      <c r="B62" s="584">
        <v>18080</v>
      </c>
      <c r="C62" s="584" t="s">
        <v>699</v>
      </c>
      <c r="D62" s="584" t="s">
        <v>699</v>
      </c>
      <c r="E62" s="584" t="s">
        <v>699</v>
      </c>
      <c r="F62" s="584">
        <v>50050</v>
      </c>
      <c r="G62" s="584" t="s">
        <v>699</v>
      </c>
      <c r="H62" s="584" t="s">
        <v>699</v>
      </c>
      <c r="I62" s="584">
        <v>50050</v>
      </c>
      <c r="J62" s="584" t="s">
        <v>699</v>
      </c>
      <c r="K62" s="584" t="s">
        <v>699</v>
      </c>
      <c r="L62" s="584" t="s">
        <v>699</v>
      </c>
      <c r="M62" s="584">
        <v>147387</v>
      </c>
      <c r="N62" s="584">
        <v>147387</v>
      </c>
      <c r="O62" s="584" t="s">
        <v>699</v>
      </c>
      <c r="P62" s="584" t="s">
        <v>699</v>
      </c>
      <c r="Q62" s="584" t="s">
        <v>699</v>
      </c>
      <c r="R62" s="584" t="s">
        <v>699</v>
      </c>
      <c r="S62" s="584" t="s">
        <v>699</v>
      </c>
      <c r="T62" s="584">
        <v>1136439</v>
      </c>
      <c r="U62" s="584">
        <v>4054</v>
      </c>
      <c r="V62" s="584">
        <v>1132385</v>
      </c>
      <c r="W62" s="585" t="s">
        <v>83</v>
      </c>
    </row>
    <row r="63" spans="1:23" s="584" customFormat="1" ht="9.75" customHeight="1" x14ac:dyDescent="0.15">
      <c r="A63" s="237" t="s">
        <v>522</v>
      </c>
      <c r="B63" s="584" t="s">
        <v>699</v>
      </c>
      <c r="C63" s="584" t="s">
        <v>699</v>
      </c>
      <c r="D63" s="584" t="s">
        <v>699</v>
      </c>
      <c r="E63" s="584" t="s">
        <v>699</v>
      </c>
      <c r="F63" s="584">
        <v>49950</v>
      </c>
      <c r="G63" s="584" t="s">
        <v>699</v>
      </c>
      <c r="H63" s="584" t="s">
        <v>699</v>
      </c>
      <c r="I63" s="584">
        <v>49950</v>
      </c>
      <c r="J63" s="584" t="s">
        <v>699</v>
      </c>
      <c r="K63" s="584" t="s">
        <v>699</v>
      </c>
      <c r="L63" s="584" t="s">
        <v>699</v>
      </c>
      <c r="M63" s="584">
        <v>358038</v>
      </c>
      <c r="N63" s="584">
        <v>244142</v>
      </c>
      <c r="O63" s="584" t="s">
        <v>699</v>
      </c>
      <c r="P63" s="584">
        <v>113896</v>
      </c>
      <c r="Q63" s="584" t="s">
        <v>699</v>
      </c>
      <c r="R63" s="584" t="s">
        <v>699</v>
      </c>
      <c r="S63" s="584" t="s">
        <v>699</v>
      </c>
      <c r="T63" s="584">
        <v>1078188</v>
      </c>
      <c r="U63" s="584">
        <v>4080</v>
      </c>
      <c r="V63" s="584">
        <v>1074108</v>
      </c>
      <c r="W63" s="585" t="s">
        <v>84</v>
      </c>
    </row>
    <row r="64" spans="1:23" s="584" customFormat="1" ht="9.75" customHeight="1" x14ac:dyDescent="0.15">
      <c r="A64" s="237" t="s">
        <v>523</v>
      </c>
      <c r="B64" s="584" t="s">
        <v>699</v>
      </c>
      <c r="C64" s="584" t="s">
        <v>699</v>
      </c>
      <c r="D64" s="584" t="s">
        <v>699</v>
      </c>
      <c r="E64" s="584" t="s">
        <v>699</v>
      </c>
      <c r="F64" s="584">
        <v>100001</v>
      </c>
      <c r="G64" s="584" t="s">
        <v>699</v>
      </c>
      <c r="H64" s="584" t="s">
        <v>699</v>
      </c>
      <c r="I64" s="584">
        <v>100001</v>
      </c>
      <c r="J64" s="584" t="s">
        <v>699</v>
      </c>
      <c r="K64" s="584" t="s">
        <v>699</v>
      </c>
      <c r="L64" s="584" t="s">
        <v>699</v>
      </c>
      <c r="M64" s="584">
        <v>243479</v>
      </c>
      <c r="N64" s="584">
        <v>235057</v>
      </c>
      <c r="O64" s="584" t="s">
        <v>699</v>
      </c>
      <c r="P64" s="584">
        <v>8422</v>
      </c>
      <c r="Q64" s="584" t="s">
        <v>699</v>
      </c>
      <c r="R64" s="584" t="s">
        <v>699</v>
      </c>
      <c r="S64" s="584" t="s">
        <v>699</v>
      </c>
      <c r="T64" s="584">
        <v>997713</v>
      </c>
      <c r="U64" s="584">
        <v>2822</v>
      </c>
      <c r="V64" s="584">
        <v>994891</v>
      </c>
      <c r="W64" s="585" t="s">
        <v>85</v>
      </c>
    </row>
    <row r="65" spans="1:23" s="584" customFormat="1" ht="9.75" customHeight="1" x14ac:dyDescent="0.15">
      <c r="A65" s="237" t="s">
        <v>524</v>
      </c>
      <c r="B65" s="584">
        <v>177990</v>
      </c>
      <c r="C65" s="584" t="s">
        <v>699</v>
      </c>
      <c r="D65" s="584" t="s">
        <v>699</v>
      </c>
      <c r="E65" s="584" t="s">
        <v>699</v>
      </c>
      <c r="F65" s="584">
        <v>50003</v>
      </c>
      <c r="G65" s="584" t="s">
        <v>699</v>
      </c>
      <c r="H65" s="584" t="s">
        <v>699</v>
      </c>
      <c r="I65" s="584">
        <v>50003</v>
      </c>
      <c r="J65" s="584" t="s">
        <v>699</v>
      </c>
      <c r="K65" s="584" t="s">
        <v>699</v>
      </c>
      <c r="L65" s="584" t="s">
        <v>699</v>
      </c>
      <c r="M65" s="584">
        <v>338024</v>
      </c>
      <c r="N65" s="584">
        <v>288021</v>
      </c>
      <c r="O65" s="584" t="s">
        <v>699</v>
      </c>
      <c r="P65" s="584">
        <v>50003</v>
      </c>
      <c r="Q65" s="584" t="s">
        <v>699</v>
      </c>
      <c r="R65" s="584" t="s">
        <v>699</v>
      </c>
      <c r="S65" s="584" t="s">
        <v>699</v>
      </c>
      <c r="T65" s="584">
        <v>1030644</v>
      </c>
      <c r="U65" s="584">
        <v>2446</v>
      </c>
      <c r="V65" s="584">
        <v>1028198</v>
      </c>
      <c r="W65" s="585" t="s">
        <v>69</v>
      </c>
    </row>
    <row r="66" spans="1:23" s="584" customFormat="1" ht="9.75" customHeight="1" x14ac:dyDescent="0.15">
      <c r="A66" s="237" t="s">
        <v>525</v>
      </c>
      <c r="B66" s="584">
        <v>73240</v>
      </c>
      <c r="C66" s="584" t="s">
        <v>699</v>
      </c>
      <c r="D66" s="584" t="s">
        <v>699</v>
      </c>
      <c r="E66" s="584" t="s">
        <v>699</v>
      </c>
      <c r="F66" s="584">
        <v>97600</v>
      </c>
      <c r="G66" s="584">
        <v>47650</v>
      </c>
      <c r="H66" s="584" t="s">
        <v>699</v>
      </c>
      <c r="I66" s="584">
        <v>49950</v>
      </c>
      <c r="J66" s="584" t="s">
        <v>699</v>
      </c>
      <c r="K66" s="584" t="s">
        <v>699</v>
      </c>
      <c r="L66" s="584" t="s">
        <v>699</v>
      </c>
      <c r="M66" s="584">
        <v>190684</v>
      </c>
      <c r="N66" s="584">
        <v>147729</v>
      </c>
      <c r="O66" s="584" t="s">
        <v>699</v>
      </c>
      <c r="P66" s="584">
        <v>42955</v>
      </c>
      <c r="Q66" s="584" t="s">
        <v>699</v>
      </c>
      <c r="R66" s="584" t="s">
        <v>699</v>
      </c>
      <c r="S66" s="584" t="s">
        <v>699</v>
      </c>
      <c r="T66" s="584">
        <v>1060286</v>
      </c>
      <c r="U66" s="584">
        <v>2165</v>
      </c>
      <c r="V66" s="584">
        <v>1058121</v>
      </c>
      <c r="W66" s="585" t="s">
        <v>70</v>
      </c>
    </row>
    <row r="67" spans="1:23" s="584" customFormat="1" ht="9.75" customHeight="1" x14ac:dyDescent="0.15">
      <c r="A67" s="237" t="s">
        <v>526</v>
      </c>
      <c r="B67" s="584" t="s">
        <v>699</v>
      </c>
      <c r="C67" s="584" t="s">
        <v>699</v>
      </c>
      <c r="D67" s="584" t="s">
        <v>699</v>
      </c>
      <c r="E67" s="584" t="s">
        <v>699</v>
      </c>
      <c r="F67" s="584">
        <v>45053</v>
      </c>
      <c r="G67" s="584" t="s">
        <v>699</v>
      </c>
      <c r="H67" s="584" t="s">
        <v>699</v>
      </c>
      <c r="I67" s="584">
        <v>45053</v>
      </c>
      <c r="J67" s="584" t="s">
        <v>699</v>
      </c>
      <c r="K67" s="584" t="s">
        <v>699</v>
      </c>
      <c r="L67" s="584" t="s">
        <v>699</v>
      </c>
      <c r="M67" s="584">
        <v>330087</v>
      </c>
      <c r="N67" s="584">
        <v>287133</v>
      </c>
      <c r="O67" s="584" t="s">
        <v>699</v>
      </c>
      <c r="P67" s="584">
        <v>42954</v>
      </c>
      <c r="Q67" s="584" t="s">
        <v>699</v>
      </c>
      <c r="R67" s="584" t="s">
        <v>699</v>
      </c>
      <c r="S67" s="584" t="s">
        <v>699</v>
      </c>
      <c r="T67" s="584">
        <v>995819</v>
      </c>
      <c r="U67" s="584">
        <v>4419</v>
      </c>
      <c r="V67" s="584">
        <v>991400</v>
      </c>
      <c r="W67" s="585" t="s">
        <v>71</v>
      </c>
    </row>
    <row r="68" spans="1:23" s="584" customFormat="1" ht="9.75" customHeight="1" x14ac:dyDescent="0.15">
      <c r="A68" s="237" t="s">
        <v>867</v>
      </c>
      <c r="B68" s="584">
        <v>30000</v>
      </c>
      <c r="C68" s="584" t="s">
        <v>699</v>
      </c>
      <c r="D68" s="584" t="s">
        <v>699</v>
      </c>
      <c r="E68" s="584" t="s">
        <v>699</v>
      </c>
      <c r="F68" s="584" t="s">
        <v>699</v>
      </c>
      <c r="G68" s="584" t="s">
        <v>699</v>
      </c>
      <c r="H68" s="584" t="s">
        <v>699</v>
      </c>
      <c r="I68" s="584" t="s">
        <v>699</v>
      </c>
      <c r="J68" s="584" t="s">
        <v>699</v>
      </c>
      <c r="K68" s="584" t="s">
        <v>699</v>
      </c>
      <c r="L68" s="584" t="s">
        <v>699</v>
      </c>
      <c r="M68" s="584">
        <v>376207</v>
      </c>
      <c r="N68" s="584">
        <v>330687</v>
      </c>
      <c r="O68" s="584" t="s">
        <v>699</v>
      </c>
      <c r="P68" s="584">
        <v>45520</v>
      </c>
      <c r="Q68" s="584" t="s">
        <v>699</v>
      </c>
      <c r="R68" s="584" t="s">
        <v>699</v>
      </c>
      <c r="S68" s="584" t="s">
        <v>699</v>
      </c>
      <c r="T68" s="584">
        <v>950182</v>
      </c>
      <c r="U68" s="584">
        <v>4222</v>
      </c>
      <c r="V68" s="584">
        <v>945960</v>
      </c>
      <c r="W68" s="585" t="s">
        <v>868</v>
      </c>
    </row>
    <row r="69" spans="1:23" s="584" customFormat="1" ht="9.75" customHeight="1" x14ac:dyDescent="0.15">
      <c r="A69" s="237" t="s">
        <v>527</v>
      </c>
      <c r="B69" s="584">
        <v>19980</v>
      </c>
      <c r="C69" s="584" t="s">
        <v>699</v>
      </c>
      <c r="D69" s="584" t="s">
        <v>699</v>
      </c>
      <c r="E69" s="584" t="s">
        <v>699</v>
      </c>
      <c r="F69" s="584">
        <v>50005</v>
      </c>
      <c r="G69" s="584" t="s">
        <v>699</v>
      </c>
      <c r="H69" s="584" t="s">
        <v>699</v>
      </c>
      <c r="I69" s="584">
        <v>50005</v>
      </c>
      <c r="J69" s="584" t="s">
        <v>699</v>
      </c>
      <c r="K69" s="584" t="s">
        <v>699</v>
      </c>
      <c r="L69" s="584" t="s">
        <v>699</v>
      </c>
      <c r="M69" s="584">
        <v>286741</v>
      </c>
      <c r="N69" s="584">
        <v>186668</v>
      </c>
      <c r="O69" s="584" t="s">
        <v>699</v>
      </c>
      <c r="P69" s="584">
        <v>100073</v>
      </c>
      <c r="Q69" s="584" t="s">
        <v>699</v>
      </c>
      <c r="R69" s="584" t="s">
        <v>699</v>
      </c>
      <c r="S69" s="584" t="s">
        <v>699</v>
      </c>
      <c r="T69" s="584">
        <v>938960</v>
      </c>
      <c r="U69" s="584">
        <v>3305</v>
      </c>
      <c r="V69" s="584">
        <v>935655</v>
      </c>
      <c r="W69" s="585" t="s">
        <v>66</v>
      </c>
    </row>
    <row r="70" spans="1:23" s="584" customFormat="1" ht="9.75" customHeight="1" x14ac:dyDescent="0.15">
      <c r="A70" s="242" t="s">
        <v>528</v>
      </c>
      <c r="B70" s="587">
        <v>10701</v>
      </c>
      <c r="C70" s="588" t="s">
        <v>699</v>
      </c>
      <c r="D70" s="588">
        <v>46030</v>
      </c>
      <c r="E70" s="588" t="s">
        <v>699</v>
      </c>
      <c r="F70" s="588" t="s">
        <v>699</v>
      </c>
      <c r="G70" s="588" t="s">
        <v>699</v>
      </c>
      <c r="H70" s="588" t="s">
        <v>699</v>
      </c>
      <c r="I70" s="588" t="s">
        <v>699</v>
      </c>
      <c r="J70" s="588" t="s">
        <v>699</v>
      </c>
      <c r="K70" s="588" t="s">
        <v>699</v>
      </c>
      <c r="L70" s="588" t="s">
        <v>699</v>
      </c>
      <c r="M70" s="588">
        <v>218761</v>
      </c>
      <c r="N70" s="588">
        <v>96054</v>
      </c>
      <c r="O70" s="588" t="s">
        <v>699</v>
      </c>
      <c r="P70" s="588">
        <v>122707</v>
      </c>
      <c r="Q70" s="588" t="s">
        <v>699</v>
      </c>
      <c r="R70" s="588" t="s">
        <v>699</v>
      </c>
      <c r="S70" s="588" t="s">
        <v>699</v>
      </c>
      <c r="T70" s="588">
        <v>1117948</v>
      </c>
      <c r="U70" s="588">
        <v>4154</v>
      </c>
      <c r="V70" s="588">
        <v>1113794</v>
      </c>
      <c r="W70" s="589" t="s">
        <v>67</v>
      </c>
    </row>
    <row r="71" spans="1:23" ht="12" customHeight="1" x14ac:dyDescent="0.15"/>
    <row r="72" spans="1:23" ht="12" customHeight="1" x14ac:dyDescent="0.15"/>
    <row r="73" spans="1:23" ht="12" customHeight="1" x14ac:dyDescent="0.15">
      <c r="K73" s="590" t="s">
        <v>86</v>
      </c>
      <c r="V73" s="610" t="s">
        <v>894</v>
      </c>
    </row>
    <row r="74" spans="1:23" s="576" customFormat="1" ht="21" customHeight="1" x14ac:dyDescent="0.15">
      <c r="A74" s="921" t="s">
        <v>150</v>
      </c>
      <c r="B74" s="574" t="s">
        <v>274</v>
      </c>
      <c r="C74" s="575"/>
      <c r="D74" s="575"/>
      <c r="E74" s="575"/>
      <c r="F74" s="575"/>
      <c r="G74" s="575"/>
      <c r="H74" s="575"/>
      <c r="I74" s="575"/>
      <c r="J74" s="575"/>
      <c r="K74" s="575"/>
      <c r="L74" s="575"/>
      <c r="M74" s="575"/>
      <c r="N74" s="575"/>
      <c r="O74" s="575"/>
      <c r="P74" s="575"/>
      <c r="Q74" s="575"/>
      <c r="R74" s="575"/>
      <c r="S74" s="575"/>
      <c r="T74" s="575"/>
      <c r="U74" s="575"/>
      <c r="V74" s="575"/>
      <c r="W74" s="924" t="s">
        <v>72</v>
      </c>
    </row>
    <row r="75" spans="1:23" s="576" customFormat="1" ht="21" customHeight="1" x14ac:dyDescent="0.15">
      <c r="A75" s="922"/>
      <c r="B75" s="927" t="s">
        <v>273</v>
      </c>
      <c r="C75" s="574" t="s">
        <v>238</v>
      </c>
      <c r="D75" s="575"/>
      <c r="E75" s="575"/>
      <c r="F75" s="575"/>
      <c r="G75" s="575"/>
      <c r="H75" s="575"/>
      <c r="I75" s="575"/>
      <c r="J75" s="575"/>
      <c r="K75" s="575"/>
      <c r="L75" s="575"/>
      <c r="M75" s="575"/>
      <c r="N75" s="573"/>
      <c r="O75" s="574" t="s">
        <v>231</v>
      </c>
      <c r="P75" s="575"/>
      <c r="Q75" s="575"/>
      <c r="R75" s="573"/>
      <c r="S75" s="574" t="s">
        <v>230</v>
      </c>
      <c r="T75" s="575"/>
      <c r="U75" s="573"/>
      <c r="V75" s="574" t="s">
        <v>215</v>
      </c>
      <c r="W75" s="925"/>
    </row>
    <row r="76" spans="1:23" s="576" customFormat="1" ht="52.5" customHeight="1" x14ac:dyDescent="0.15">
      <c r="A76" s="923"/>
      <c r="B76" s="928"/>
      <c r="C76" s="577" t="s">
        <v>770</v>
      </c>
      <c r="D76" s="578" t="s">
        <v>229</v>
      </c>
      <c r="E76" s="578" t="s">
        <v>775</v>
      </c>
      <c r="F76" s="578" t="s">
        <v>243</v>
      </c>
      <c r="G76" s="578" t="s">
        <v>287</v>
      </c>
      <c r="H76" s="578" t="s">
        <v>228</v>
      </c>
      <c r="I76" s="578" t="s">
        <v>227</v>
      </c>
      <c r="J76" s="578" t="s">
        <v>271</v>
      </c>
      <c r="K76" s="578" t="s">
        <v>225</v>
      </c>
      <c r="L76" s="578" t="s">
        <v>253</v>
      </c>
      <c r="M76" s="578" t="s">
        <v>268</v>
      </c>
      <c r="N76" s="578" t="s">
        <v>498</v>
      </c>
      <c r="O76" s="577" t="s">
        <v>96</v>
      </c>
      <c r="P76" s="578" t="s">
        <v>217</v>
      </c>
      <c r="Q76" s="578" t="s">
        <v>265</v>
      </c>
      <c r="R76" s="578" t="s">
        <v>239</v>
      </c>
      <c r="S76" s="577" t="s">
        <v>772</v>
      </c>
      <c r="T76" s="578" t="s">
        <v>283</v>
      </c>
      <c r="U76" s="578" t="s">
        <v>216</v>
      </c>
      <c r="V76" s="580" t="s">
        <v>21</v>
      </c>
      <c r="W76" s="926"/>
    </row>
    <row r="77" spans="1:23" s="584" customFormat="1" ht="9.75" customHeight="1" x14ac:dyDescent="0.15">
      <c r="A77" s="233" t="s">
        <v>855</v>
      </c>
      <c r="B77" s="581">
        <v>3344951</v>
      </c>
      <c r="C77" s="582">
        <v>2782497</v>
      </c>
      <c r="D77" s="582">
        <v>1528548</v>
      </c>
      <c r="E77" s="582">
        <v>33364</v>
      </c>
      <c r="F77" s="582" t="s">
        <v>699</v>
      </c>
      <c r="G77" s="582" t="s">
        <v>699</v>
      </c>
      <c r="H77" s="582">
        <v>819445</v>
      </c>
      <c r="I77" s="582">
        <v>401140</v>
      </c>
      <c r="J77" s="582" t="s">
        <v>699</v>
      </c>
      <c r="K77" s="582" t="s">
        <v>699</v>
      </c>
      <c r="L77" s="582" t="s">
        <v>699</v>
      </c>
      <c r="M77" s="582" t="s">
        <v>699</v>
      </c>
      <c r="N77" s="582" t="s">
        <v>699</v>
      </c>
      <c r="O77" s="582">
        <v>184359</v>
      </c>
      <c r="P77" s="582">
        <v>184359</v>
      </c>
      <c r="Q77" s="582" t="s">
        <v>699</v>
      </c>
      <c r="R77" s="582" t="s">
        <v>699</v>
      </c>
      <c r="S77" s="582" t="s">
        <v>699</v>
      </c>
      <c r="T77" s="582" t="s">
        <v>699</v>
      </c>
      <c r="U77" s="582" t="s">
        <v>699</v>
      </c>
      <c r="V77" s="582" t="s">
        <v>699</v>
      </c>
      <c r="W77" s="583" t="s">
        <v>512</v>
      </c>
    </row>
    <row r="78" spans="1:23" s="584" customFormat="1" ht="9.75" customHeight="1" x14ac:dyDescent="0.15">
      <c r="A78" s="237" t="s">
        <v>628</v>
      </c>
      <c r="B78" s="584">
        <v>4400750</v>
      </c>
      <c r="C78" s="584">
        <v>3767249</v>
      </c>
      <c r="D78" s="584">
        <v>2031958</v>
      </c>
      <c r="E78" s="584" t="s">
        <v>699</v>
      </c>
      <c r="F78" s="584">
        <v>59726</v>
      </c>
      <c r="G78" s="584">
        <v>122280</v>
      </c>
      <c r="H78" s="584">
        <v>694676</v>
      </c>
      <c r="I78" s="584">
        <v>615608</v>
      </c>
      <c r="J78" s="584">
        <v>122211</v>
      </c>
      <c r="K78" s="584" t="s">
        <v>699</v>
      </c>
      <c r="L78" s="584">
        <v>23850</v>
      </c>
      <c r="M78" s="584">
        <v>47640</v>
      </c>
      <c r="N78" s="584">
        <v>49300</v>
      </c>
      <c r="O78" s="584">
        <v>336009</v>
      </c>
      <c r="P78" s="584">
        <v>336009</v>
      </c>
      <c r="Q78" s="584" t="s">
        <v>699</v>
      </c>
      <c r="R78" s="584" t="s">
        <v>699</v>
      </c>
      <c r="S78" s="584" t="s">
        <v>699</v>
      </c>
      <c r="T78" s="584" t="s">
        <v>699</v>
      </c>
      <c r="U78" s="584" t="s">
        <v>699</v>
      </c>
      <c r="V78" s="584" t="s">
        <v>699</v>
      </c>
      <c r="W78" s="585" t="s">
        <v>629</v>
      </c>
    </row>
    <row r="79" spans="1:23" s="584" customFormat="1" ht="9.75" customHeight="1" x14ac:dyDescent="0.15">
      <c r="A79" s="237" t="s">
        <v>856</v>
      </c>
      <c r="B79" s="584">
        <v>4161292</v>
      </c>
      <c r="C79" s="584">
        <v>3670648</v>
      </c>
      <c r="D79" s="584">
        <v>1972693</v>
      </c>
      <c r="E79" s="584" t="s">
        <v>699</v>
      </c>
      <c r="F79" s="584">
        <v>122830</v>
      </c>
      <c r="G79" s="584">
        <v>40000</v>
      </c>
      <c r="H79" s="584">
        <v>1090715</v>
      </c>
      <c r="I79" s="584">
        <v>213642</v>
      </c>
      <c r="J79" s="584">
        <v>57134</v>
      </c>
      <c r="K79" s="584" t="s">
        <v>699</v>
      </c>
      <c r="L79" s="584" t="s">
        <v>699</v>
      </c>
      <c r="M79" s="584">
        <v>173634</v>
      </c>
      <c r="N79" s="584" t="s">
        <v>699</v>
      </c>
      <c r="O79" s="584">
        <v>255752</v>
      </c>
      <c r="P79" s="584">
        <v>217252</v>
      </c>
      <c r="Q79" s="584">
        <v>38500</v>
      </c>
      <c r="R79" s="584" t="s">
        <v>699</v>
      </c>
      <c r="S79" s="584" t="s">
        <v>699</v>
      </c>
      <c r="T79" s="584" t="s">
        <v>699</v>
      </c>
      <c r="U79" s="584" t="s">
        <v>699</v>
      </c>
      <c r="V79" s="584">
        <v>47600</v>
      </c>
      <c r="W79" s="585" t="s">
        <v>692</v>
      </c>
    </row>
    <row r="80" spans="1:23" s="584" customFormat="1" ht="9.75" customHeight="1" x14ac:dyDescent="0.15">
      <c r="A80" s="237" t="s">
        <v>857</v>
      </c>
      <c r="B80" s="584">
        <v>3564883</v>
      </c>
      <c r="C80" s="584">
        <v>3279777</v>
      </c>
      <c r="D80" s="584">
        <v>1846851</v>
      </c>
      <c r="E80" s="584" t="s">
        <v>699</v>
      </c>
      <c r="F80" s="584">
        <v>117595</v>
      </c>
      <c r="G80" s="584" t="s">
        <v>699</v>
      </c>
      <c r="H80" s="584">
        <v>868069</v>
      </c>
      <c r="I80" s="584">
        <v>347262</v>
      </c>
      <c r="J80" s="584" t="s">
        <v>699</v>
      </c>
      <c r="K80" s="584">
        <v>100000</v>
      </c>
      <c r="L80" s="584" t="s">
        <v>699</v>
      </c>
      <c r="M80" s="584" t="s">
        <v>699</v>
      </c>
      <c r="N80" s="584" t="s">
        <v>699</v>
      </c>
      <c r="O80" s="584">
        <v>107102</v>
      </c>
      <c r="P80" s="584">
        <v>107102</v>
      </c>
      <c r="Q80" s="584" t="s">
        <v>699</v>
      </c>
      <c r="R80" s="584" t="s">
        <v>699</v>
      </c>
      <c r="S80" s="584">
        <v>49872</v>
      </c>
      <c r="T80" s="584" t="s">
        <v>699</v>
      </c>
      <c r="U80" s="584">
        <v>49872</v>
      </c>
      <c r="V80" s="584" t="s">
        <v>699</v>
      </c>
      <c r="W80" s="585" t="s">
        <v>718</v>
      </c>
    </row>
    <row r="81" spans="1:23" s="584" customFormat="1" ht="9.75" customHeight="1" x14ac:dyDescent="0.15">
      <c r="A81" s="237" t="s">
        <v>858</v>
      </c>
      <c r="B81" s="584">
        <v>3367370</v>
      </c>
      <c r="C81" s="584">
        <v>3125748</v>
      </c>
      <c r="D81" s="584">
        <v>1836797</v>
      </c>
      <c r="E81" s="584">
        <v>49900</v>
      </c>
      <c r="F81" s="584" t="s">
        <v>699</v>
      </c>
      <c r="G81" s="584" t="s">
        <v>699</v>
      </c>
      <c r="H81" s="584">
        <v>937937</v>
      </c>
      <c r="I81" s="584">
        <v>274894</v>
      </c>
      <c r="J81" s="584" t="s">
        <v>699</v>
      </c>
      <c r="K81" s="584" t="s">
        <v>699</v>
      </c>
      <c r="L81" s="584" t="s">
        <v>699</v>
      </c>
      <c r="M81" s="584">
        <v>26220</v>
      </c>
      <c r="N81" s="584" t="s">
        <v>699</v>
      </c>
      <c r="O81" s="584">
        <v>99980</v>
      </c>
      <c r="P81" s="584">
        <v>99980</v>
      </c>
      <c r="Q81" s="584" t="s">
        <v>699</v>
      </c>
      <c r="R81" s="584" t="s">
        <v>699</v>
      </c>
      <c r="S81" s="584">
        <v>47650</v>
      </c>
      <c r="T81" s="584">
        <v>47650</v>
      </c>
      <c r="U81" s="584" t="s">
        <v>699</v>
      </c>
      <c r="V81" s="584" t="s">
        <v>699</v>
      </c>
      <c r="W81" s="585" t="s">
        <v>859</v>
      </c>
    </row>
    <row r="82" spans="1:23" s="584" customFormat="1" ht="6.75" customHeight="1" x14ac:dyDescent="0.15">
      <c r="A82" s="586"/>
      <c r="W82" s="585"/>
    </row>
    <row r="83" spans="1:23" s="584" customFormat="1" ht="9.75" customHeight="1" x14ac:dyDescent="0.15">
      <c r="A83" s="237" t="s">
        <v>860</v>
      </c>
      <c r="B83" s="584">
        <v>3278190</v>
      </c>
      <c r="C83" s="584">
        <v>3068564</v>
      </c>
      <c r="D83" s="584">
        <v>1996822</v>
      </c>
      <c r="E83" s="584">
        <v>49900</v>
      </c>
      <c r="F83" s="584">
        <v>82449</v>
      </c>
      <c r="G83" s="584" t="s">
        <v>699</v>
      </c>
      <c r="H83" s="584">
        <v>814720</v>
      </c>
      <c r="I83" s="584">
        <v>124673</v>
      </c>
      <c r="J83" s="584" t="s">
        <v>699</v>
      </c>
      <c r="K83" s="584" t="s">
        <v>699</v>
      </c>
      <c r="L83" s="584" t="s">
        <v>699</v>
      </c>
      <c r="M83" s="584" t="s">
        <v>699</v>
      </c>
      <c r="N83" s="584" t="s">
        <v>699</v>
      </c>
      <c r="O83" s="584">
        <v>31776</v>
      </c>
      <c r="P83" s="584">
        <v>31776</v>
      </c>
      <c r="Q83" s="584" t="s">
        <v>699</v>
      </c>
      <c r="R83" s="584" t="s">
        <v>699</v>
      </c>
      <c r="S83" s="584" t="s">
        <v>699</v>
      </c>
      <c r="T83" s="584" t="s">
        <v>699</v>
      </c>
      <c r="U83" s="584" t="s">
        <v>699</v>
      </c>
      <c r="V83" s="584" t="s">
        <v>699</v>
      </c>
      <c r="W83" s="585" t="s">
        <v>719</v>
      </c>
    </row>
    <row r="84" spans="1:23" s="584" customFormat="1" ht="9.75" customHeight="1" x14ac:dyDescent="0.15">
      <c r="A84" s="237" t="s">
        <v>861</v>
      </c>
      <c r="B84" s="584">
        <v>3837462</v>
      </c>
      <c r="C84" s="584">
        <v>3589109</v>
      </c>
      <c r="D84" s="584">
        <v>1768048</v>
      </c>
      <c r="E84" s="584" t="s">
        <v>699</v>
      </c>
      <c r="F84" s="584" t="s">
        <v>699</v>
      </c>
      <c r="G84" s="584" t="s">
        <v>699</v>
      </c>
      <c r="H84" s="584">
        <v>1201368</v>
      </c>
      <c r="I84" s="584">
        <v>279148</v>
      </c>
      <c r="J84" s="584">
        <v>194916</v>
      </c>
      <c r="K84" s="584" t="s">
        <v>699</v>
      </c>
      <c r="L84" s="584" t="s">
        <v>699</v>
      </c>
      <c r="M84" s="584">
        <v>145629</v>
      </c>
      <c r="N84" s="584" t="s">
        <v>699</v>
      </c>
      <c r="O84" s="584">
        <v>156711</v>
      </c>
      <c r="P84" s="584">
        <v>110681</v>
      </c>
      <c r="Q84" s="584" t="s">
        <v>699</v>
      </c>
      <c r="R84" s="584">
        <v>46030</v>
      </c>
      <c r="S84" s="584">
        <v>47650</v>
      </c>
      <c r="T84" s="584">
        <v>47650</v>
      </c>
      <c r="U84" s="584" t="s">
        <v>699</v>
      </c>
      <c r="V84" s="584" t="s">
        <v>699</v>
      </c>
      <c r="W84" s="585" t="s">
        <v>862</v>
      </c>
    </row>
    <row r="85" spans="1:23" s="584" customFormat="1" ht="6.75" customHeight="1" x14ac:dyDescent="0.15">
      <c r="A85" s="586"/>
      <c r="W85" s="585"/>
    </row>
    <row r="86" spans="1:23" s="584" customFormat="1" ht="9.75" customHeight="1" x14ac:dyDescent="0.15">
      <c r="A86" s="237" t="s">
        <v>863</v>
      </c>
      <c r="B86" s="584">
        <v>1167949</v>
      </c>
      <c r="C86" s="584">
        <v>1115375</v>
      </c>
      <c r="D86" s="584">
        <v>844215</v>
      </c>
      <c r="E86" s="584">
        <v>49900</v>
      </c>
      <c r="F86" s="584" t="s">
        <v>699</v>
      </c>
      <c r="G86" s="584" t="s">
        <v>699</v>
      </c>
      <c r="H86" s="584">
        <v>146472</v>
      </c>
      <c r="I86" s="584">
        <v>74788</v>
      </c>
      <c r="J86" s="584" t="s">
        <v>699</v>
      </c>
      <c r="K86" s="584" t="s">
        <v>699</v>
      </c>
      <c r="L86" s="584" t="s">
        <v>699</v>
      </c>
      <c r="M86" s="584" t="s">
        <v>699</v>
      </c>
      <c r="N86" s="584" t="s">
        <v>699</v>
      </c>
      <c r="O86" s="584" t="s">
        <v>699</v>
      </c>
      <c r="P86" s="584" t="s">
        <v>699</v>
      </c>
      <c r="Q86" s="584" t="s">
        <v>699</v>
      </c>
      <c r="R86" s="584" t="s">
        <v>699</v>
      </c>
      <c r="S86" s="584" t="s">
        <v>699</v>
      </c>
      <c r="T86" s="584" t="s">
        <v>699</v>
      </c>
      <c r="U86" s="584" t="s">
        <v>699</v>
      </c>
      <c r="V86" s="584" t="s">
        <v>699</v>
      </c>
      <c r="W86" s="585" t="s">
        <v>720</v>
      </c>
    </row>
    <row r="87" spans="1:23" s="584" customFormat="1" ht="9.75" customHeight="1" x14ac:dyDescent="0.15">
      <c r="A87" s="237" t="s">
        <v>513</v>
      </c>
      <c r="B87" s="584">
        <v>351609</v>
      </c>
      <c r="C87" s="584">
        <v>319399</v>
      </c>
      <c r="D87" s="584">
        <v>290811</v>
      </c>
      <c r="E87" s="584" t="s">
        <v>699</v>
      </c>
      <c r="F87" s="584" t="s">
        <v>699</v>
      </c>
      <c r="G87" s="584" t="s">
        <v>699</v>
      </c>
      <c r="H87" s="584">
        <v>28588</v>
      </c>
      <c r="I87" s="584" t="s">
        <v>699</v>
      </c>
      <c r="J87" s="584" t="s">
        <v>699</v>
      </c>
      <c r="K87" s="584" t="s">
        <v>699</v>
      </c>
      <c r="L87" s="584" t="s">
        <v>699</v>
      </c>
      <c r="M87" s="584" t="s">
        <v>699</v>
      </c>
      <c r="N87" s="584" t="s">
        <v>699</v>
      </c>
      <c r="O87" s="584" t="s">
        <v>699</v>
      </c>
      <c r="P87" s="584" t="s">
        <v>699</v>
      </c>
      <c r="Q87" s="584" t="s">
        <v>699</v>
      </c>
      <c r="R87" s="584" t="s">
        <v>699</v>
      </c>
      <c r="S87" s="584" t="s">
        <v>699</v>
      </c>
      <c r="T87" s="584" t="s">
        <v>699</v>
      </c>
      <c r="U87" s="584" t="s">
        <v>699</v>
      </c>
      <c r="V87" s="584" t="s">
        <v>699</v>
      </c>
      <c r="W87" s="585" t="s">
        <v>78</v>
      </c>
    </row>
    <row r="88" spans="1:23" s="584" customFormat="1" ht="9.75" customHeight="1" x14ac:dyDescent="0.15">
      <c r="A88" s="237" t="s">
        <v>514</v>
      </c>
      <c r="B88" s="584">
        <v>476398</v>
      </c>
      <c r="C88" s="584">
        <v>470944</v>
      </c>
      <c r="D88" s="584">
        <v>223580</v>
      </c>
      <c r="E88" s="584" t="s">
        <v>699</v>
      </c>
      <c r="F88" s="584" t="s">
        <v>699</v>
      </c>
      <c r="G88" s="584" t="s">
        <v>699</v>
      </c>
      <c r="H88" s="584">
        <v>197364</v>
      </c>
      <c r="I88" s="584">
        <v>50000</v>
      </c>
      <c r="J88" s="584" t="s">
        <v>699</v>
      </c>
      <c r="K88" s="584" t="s">
        <v>699</v>
      </c>
      <c r="L88" s="584" t="s">
        <v>699</v>
      </c>
      <c r="M88" s="584" t="s">
        <v>699</v>
      </c>
      <c r="N88" s="584" t="s">
        <v>699</v>
      </c>
      <c r="O88" s="584" t="s">
        <v>699</v>
      </c>
      <c r="P88" s="584" t="s">
        <v>699</v>
      </c>
      <c r="Q88" s="584" t="s">
        <v>699</v>
      </c>
      <c r="R88" s="584" t="s">
        <v>699</v>
      </c>
      <c r="S88" s="584" t="s">
        <v>699</v>
      </c>
      <c r="T88" s="584" t="s">
        <v>699</v>
      </c>
      <c r="U88" s="584" t="s">
        <v>699</v>
      </c>
      <c r="V88" s="584" t="s">
        <v>699</v>
      </c>
      <c r="W88" s="585" t="s">
        <v>79</v>
      </c>
    </row>
    <row r="89" spans="1:23" s="584" customFormat="1" ht="9.75" customHeight="1" x14ac:dyDescent="0.15">
      <c r="A89" s="237" t="s">
        <v>515</v>
      </c>
      <c r="B89" s="584">
        <v>1371414</v>
      </c>
      <c r="C89" s="584">
        <v>1220030</v>
      </c>
      <c r="D89" s="584">
        <v>478191</v>
      </c>
      <c r="E89" s="584" t="s">
        <v>699</v>
      </c>
      <c r="F89" s="584" t="s">
        <v>699</v>
      </c>
      <c r="G89" s="584" t="s">
        <v>699</v>
      </c>
      <c r="H89" s="584">
        <v>565513</v>
      </c>
      <c r="I89" s="584">
        <v>150106</v>
      </c>
      <c r="J89" s="584" t="s">
        <v>699</v>
      </c>
      <c r="K89" s="584" t="s">
        <v>699</v>
      </c>
      <c r="L89" s="584" t="s">
        <v>699</v>
      </c>
      <c r="M89" s="584">
        <v>26220</v>
      </c>
      <c r="N89" s="584" t="s">
        <v>699</v>
      </c>
      <c r="O89" s="584">
        <v>99980</v>
      </c>
      <c r="P89" s="584">
        <v>99980</v>
      </c>
      <c r="Q89" s="584" t="s">
        <v>699</v>
      </c>
      <c r="R89" s="584" t="s">
        <v>699</v>
      </c>
      <c r="S89" s="584">
        <v>47650</v>
      </c>
      <c r="T89" s="584">
        <v>47650</v>
      </c>
      <c r="U89" s="584" t="s">
        <v>699</v>
      </c>
      <c r="V89" s="584" t="s">
        <v>699</v>
      </c>
      <c r="W89" s="585" t="s">
        <v>80</v>
      </c>
    </row>
    <row r="90" spans="1:23" s="584" customFormat="1" ht="9.75" customHeight="1" x14ac:dyDescent="0.15">
      <c r="A90" s="237" t="s">
        <v>864</v>
      </c>
      <c r="B90" s="584">
        <v>1638041</v>
      </c>
      <c r="C90" s="584">
        <v>1578736</v>
      </c>
      <c r="D90" s="584">
        <v>775466</v>
      </c>
      <c r="E90" s="584" t="s">
        <v>699</v>
      </c>
      <c r="F90" s="584" t="s">
        <v>699</v>
      </c>
      <c r="G90" s="584" t="s">
        <v>699</v>
      </c>
      <c r="H90" s="584">
        <v>409903</v>
      </c>
      <c r="I90" s="584">
        <v>79042</v>
      </c>
      <c r="J90" s="584">
        <v>194916</v>
      </c>
      <c r="K90" s="584" t="s">
        <v>699</v>
      </c>
      <c r="L90" s="584" t="s">
        <v>699</v>
      </c>
      <c r="M90" s="584">
        <v>119409</v>
      </c>
      <c r="N90" s="584" t="s">
        <v>699</v>
      </c>
      <c r="O90" s="584">
        <v>56731</v>
      </c>
      <c r="P90" s="584">
        <v>10701</v>
      </c>
      <c r="Q90" s="584" t="s">
        <v>699</v>
      </c>
      <c r="R90" s="584">
        <v>46030</v>
      </c>
      <c r="S90" s="584" t="s">
        <v>699</v>
      </c>
      <c r="T90" s="584" t="s">
        <v>699</v>
      </c>
      <c r="U90" s="584" t="s">
        <v>699</v>
      </c>
      <c r="V90" s="584" t="s">
        <v>699</v>
      </c>
      <c r="W90" s="585" t="s">
        <v>865</v>
      </c>
    </row>
    <row r="91" spans="1:23" s="584" customFormat="1" ht="6.75" customHeight="1" x14ac:dyDescent="0.15">
      <c r="A91" s="586"/>
      <c r="W91" s="585"/>
    </row>
    <row r="92" spans="1:23" s="584" customFormat="1" ht="9.75" customHeight="1" x14ac:dyDescent="0.15">
      <c r="A92" s="237" t="s">
        <v>866</v>
      </c>
      <c r="B92" s="584">
        <v>502126</v>
      </c>
      <c r="C92" s="584">
        <v>501280</v>
      </c>
      <c r="D92" s="584">
        <v>280060</v>
      </c>
      <c r="E92" s="584">
        <v>49900</v>
      </c>
      <c r="F92" s="584" t="s">
        <v>699</v>
      </c>
      <c r="G92" s="584" t="s">
        <v>699</v>
      </c>
      <c r="H92" s="584">
        <v>96532</v>
      </c>
      <c r="I92" s="584">
        <v>74788</v>
      </c>
      <c r="J92" s="584" t="s">
        <v>699</v>
      </c>
      <c r="K92" s="584" t="s">
        <v>699</v>
      </c>
      <c r="L92" s="584" t="s">
        <v>699</v>
      </c>
      <c r="M92" s="584" t="s">
        <v>699</v>
      </c>
      <c r="N92" s="584" t="s">
        <v>699</v>
      </c>
      <c r="O92" s="584" t="s">
        <v>699</v>
      </c>
      <c r="P92" s="584" t="s">
        <v>699</v>
      </c>
      <c r="Q92" s="584" t="s">
        <v>699</v>
      </c>
      <c r="R92" s="584" t="s">
        <v>699</v>
      </c>
      <c r="S92" s="584" t="s">
        <v>699</v>
      </c>
      <c r="T92" s="584" t="s">
        <v>699</v>
      </c>
      <c r="U92" s="584" t="s">
        <v>699</v>
      </c>
      <c r="V92" s="584" t="s">
        <v>699</v>
      </c>
      <c r="W92" s="585" t="s">
        <v>721</v>
      </c>
    </row>
    <row r="93" spans="1:23" s="584" customFormat="1" ht="9.75" customHeight="1" x14ac:dyDescent="0.15">
      <c r="A93" s="237" t="s">
        <v>516</v>
      </c>
      <c r="B93" s="584">
        <v>408736</v>
      </c>
      <c r="C93" s="584">
        <v>358008</v>
      </c>
      <c r="D93" s="584">
        <v>358008</v>
      </c>
      <c r="E93" s="584" t="s">
        <v>699</v>
      </c>
      <c r="F93" s="584" t="s">
        <v>699</v>
      </c>
      <c r="G93" s="584" t="s">
        <v>699</v>
      </c>
      <c r="H93" s="584" t="s">
        <v>699</v>
      </c>
      <c r="I93" s="584" t="s">
        <v>699</v>
      </c>
      <c r="J93" s="584" t="s">
        <v>699</v>
      </c>
      <c r="K93" s="584" t="s">
        <v>699</v>
      </c>
      <c r="L93" s="584" t="s">
        <v>699</v>
      </c>
      <c r="M93" s="584" t="s">
        <v>699</v>
      </c>
      <c r="N93" s="584" t="s">
        <v>699</v>
      </c>
      <c r="O93" s="584" t="s">
        <v>699</v>
      </c>
      <c r="P93" s="584" t="s">
        <v>699</v>
      </c>
      <c r="Q93" s="584" t="s">
        <v>699</v>
      </c>
      <c r="R93" s="584" t="s">
        <v>699</v>
      </c>
      <c r="S93" s="584" t="s">
        <v>699</v>
      </c>
      <c r="T93" s="584" t="s">
        <v>699</v>
      </c>
      <c r="U93" s="584" t="s">
        <v>699</v>
      </c>
      <c r="V93" s="584" t="s">
        <v>699</v>
      </c>
      <c r="W93" s="585" t="s">
        <v>66</v>
      </c>
    </row>
    <row r="94" spans="1:23" s="584" customFormat="1" ht="9.75" customHeight="1" x14ac:dyDescent="0.15">
      <c r="A94" s="237" t="s">
        <v>517</v>
      </c>
      <c r="B94" s="584">
        <v>257087</v>
      </c>
      <c r="C94" s="584">
        <v>256087</v>
      </c>
      <c r="D94" s="584">
        <v>206147</v>
      </c>
      <c r="E94" s="584" t="s">
        <v>699</v>
      </c>
      <c r="F94" s="584" t="s">
        <v>699</v>
      </c>
      <c r="G94" s="584" t="s">
        <v>699</v>
      </c>
      <c r="H94" s="584">
        <v>49940</v>
      </c>
      <c r="I94" s="584" t="s">
        <v>699</v>
      </c>
      <c r="J94" s="584" t="s">
        <v>699</v>
      </c>
      <c r="K94" s="584" t="s">
        <v>699</v>
      </c>
      <c r="L94" s="584" t="s">
        <v>699</v>
      </c>
      <c r="M94" s="584" t="s">
        <v>699</v>
      </c>
      <c r="N94" s="584" t="s">
        <v>699</v>
      </c>
      <c r="O94" s="584" t="s">
        <v>699</v>
      </c>
      <c r="P94" s="584" t="s">
        <v>699</v>
      </c>
      <c r="Q94" s="584" t="s">
        <v>699</v>
      </c>
      <c r="R94" s="584" t="s">
        <v>699</v>
      </c>
      <c r="S94" s="584" t="s">
        <v>699</v>
      </c>
      <c r="T94" s="584" t="s">
        <v>699</v>
      </c>
      <c r="U94" s="584" t="s">
        <v>699</v>
      </c>
      <c r="V94" s="584" t="s">
        <v>699</v>
      </c>
      <c r="W94" s="585" t="s">
        <v>67</v>
      </c>
    </row>
    <row r="95" spans="1:23" s="584" customFormat="1" ht="9.75" customHeight="1" x14ac:dyDescent="0.15">
      <c r="A95" s="237" t="s">
        <v>518</v>
      </c>
      <c r="B95" s="584">
        <v>205954</v>
      </c>
      <c r="C95" s="584">
        <v>205018</v>
      </c>
      <c r="D95" s="584">
        <v>176430</v>
      </c>
      <c r="E95" s="584" t="s">
        <v>699</v>
      </c>
      <c r="F95" s="584" t="s">
        <v>699</v>
      </c>
      <c r="G95" s="584" t="s">
        <v>699</v>
      </c>
      <c r="H95" s="584">
        <v>28588</v>
      </c>
      <c r="I95" s="584" t="s">
        <v>699</v>
      </c>
      <c r="J95" s="584" t="s">
        <v>699</v>
      </c>
      <c r="K95" s="584" t="s">
        <v>699</v>
      </c>
      <c r="L95" s="584" t="s">
        <v>699</v>
      </c>
      <c r="M95" s="584" t="s">
        <v>699</v>
      </c>
      <c r="N95" s="584" t="s">
        <v>699</v>
      </c>
      <c r="O95" s="584" t="s">
        <v>699</v>
      </c>
      <c r="P95" s="584" t="s">
        <v>699</v>
      </c>
      <c r="Q95" s="584" t="s">
        <v>699</v>
      </c>
      <c r="R95" s="584" t="s">
        <v>699</v>
      </c>
      <c r="S95" s="584" t="s">
        <v>699</v>
      </c>
      <c r="T95" s="584" t="s">
        <v>699</v>
      </c>
      <c r="U95" s="584" t="s">
        <v>699</v>
      </c>
      <c r="V95" s="584" t="s">
        <v>699</v>
      </c>
      <c r="W95" s="585" t="s">
        <v>68</v>
      </c>
    </row>
    <row r="96" spans="1:23" s="584" customFormat="1" ht="9.75" customHeight="1" x14ac:dyDescent="0.15">
      <c r="A96" s="237" t="s">
        <v>519</v>
      </c>
      <c r="B96" s="584">
        <v>37320</v>
      </c>
      <c r="C96" s="584">
        <v>36406</v>
      </c>
      <c r="D96" s="584">
        <v>36406</v>
      </c>
      <c r="E96" s="584" t="s">
        <v>699</v>
      </c>
      <c r="F96" s="584" t="s">
        <v>699</v>
      </c>
      <c r="G96" s="584" t="s">
        <v>699</v>
      </c>
      <c r="H96" s="584" t="s">
        <v>699</v>
      </c>
      <c r="I96" s="584" t="s">
        <v>699</v>
      </c>
      <c r="J96" s="584" t="s">
        <v>699</v>
      </c>
      <c r="K96" s="584" t="s">
        <v>699</v>
      </c>
      <c r="L96" s="584" t="s">
        <v>699</v>
      </c>
      <c r="M96" s="584" t="s">
        <v>699</v>
      </c>
      <c r="N96" s="584" t="s">
        <v>699</v>
      </c>
      <c r="O96" s="584" t="s">
        <v>699</v>
      </c>
      <c r="P96" s="584" t="s">
        <v>699</v>
      </c>
      <c r="Q96" s="584" t="s">
        <v>699</v>
      </c>
      <c r="R96" s="584" t="s">
        <v>699</v>
      </c>
      <c r="S96" s="584" t="s">
        <v>699</v>
      </c>
      <c r="T96" s="584" t="s">
        <v>699</v>
      </c>
      <c r="U96" s="584" t="s">
        <v>699</v>
      </c>
      <c r="V96" s="584" t="s">
        <v>699</v>
      </c>
      <c r="W96" s="585" t="s">
        <v>81</v>
      </c>
    </row>
    <row r="97" spans="1:23" s="584" customFormat="1" ht="9.75" customHeight="1" x14ac:dyDescent="0.15">
      <c r="A97" s="237" t="s">
        <v>520</v>
      </c>
      <c r="B97" s="584">
        <v>108335</v>
      </c>
      <c r="C97" s="584">
        <v>77975</v>
      </c>
      <c r="D97" s="584">
        <v>77975</v>
      </c>
      <c r="E97" s="584" t="s">
        <v>699</v>
      </c>
      <c r="F97" s="584" t="s">
        <v>699</v>
      </c>
      <c r="G97" s="584" t="s">
        <v>699</v>
      </c>
      <c r="H97" s="584" t="s">
        <v>699</v>
      </c>
      <c r="I97" s="584" t="s">
        <v>699</v>
      </c>
      <c r="J97" s="584" t="s">
        <v>699</v>
      </c>
      <c r="K97" s="584" t="s">
        <v>699</v>
      </c>
      <c r="L97" s="584" t="s">
        <v>699</v>
      </c>
      <c r="M97" s="584" t="s">
        <v>699</v>
      </c>
      <c r="N97" s="584" t="s">
        <v>699</v>
      </c>
      <c r="O97" s="584" t="s">
        <v>699</v>
      </c>
      <c r="P97" s="584" t="s">
        <v>699</v>
      </c>
      <c r="Q97" s="584" t="s">
        <v>699</v>
      </c>
      <c r="R97" s="584" t="s">
        <v>699</v>
      </c>
      <c r="S97" s="584" t="s">
        <v>699</v>
      </c>
      <c r="T97" s="584" t="s">
        <v>699</v>
      </c>
      <c r="U97" s="584" t="s">
        <v>699</v>
      </c>
      <c r="V97" s="584" t="s">
        <v>699</v>
      </c>
      <c r="W97" s="585" t="s">
        <v>82</v>
      </c>
    </row>
    <row r="98" spans="1:23" s="584" customFormat="1" ht="9.75" customHeight="1" x14ac:dyDescent="0.15">
      <c r="A98" s="237" t="s">
        <v>521</v>
      </c>
      <c r="B98" s="584">
        <v>153148</v>
      </c>
      <c r="C98" s="584">
        <v>150998</v>
      </c>
      <c r="D98" s="584">
        <v>101058</v>
      </c>
      <c r="E98" s="584" t="s">
        <v>699</v>
      </c>
      <c r="F98" s="584" t="s">
        <v>699</v>
      </c>
      <c r="G98" s="584" t="s">
        <v>699</v>
      </c>
      <c r="H98" s="584">
        <v>49940</v>
      </c>
      <c r="I98" s="584" t="s">
        <v>699</v>
      </c>
      <c r="J98" s="584" t="s">
        <v>699</v>
      </c>
      <c r="K98" s="584" t="s">
        <v>699</v>
      </c>
      <c r="L98" s="584" t="s">
        <v>699</v>
      </c>
      <c r="M98" s="584" t="s">
        <v>699</v>
      </c>
      <c r="N98" s="584" t="s">
        <v>699</v>
      </c>
      <c r="O98" s="584" t="s">
        <v>699</v>
      </c>
      <c r="P98" s="584" t="s">
        <v>699</v>
      </c>
      <c r="Q98" s="584" t="s">
        <v>699</v>
      </c>
      <c r="R98" s="584" t="s">
        <v>699</v>
      </c>
      <c r="S98" s="584" t="s">
        <v>699</v>
      </c>
      <c r="T98" s="584" t="s">
        <v>699</v>
      </c>
      <c r="U98" s="584" t="s">
        <v>699</v>
      </c>
      <c r="V98" s="584" t="s">
        <v>699</v>
      </c>
      <c r="W98" s="585" t="s">
        <v>83</v>
      </c>
    </row>
    <row r="99" spans="1:23" s="584" customFormat="1" ht="9.75" customHeight="1" x14ac:dyDescent="0.15">
      <c r="A99" s="237" t="s">
        <v>522</v>
      </c>
      <c r="B99" s="584">
        <v>55847</v>
      </c>
      <c r="C99" s="584">
        <v>53671</v>
      </c>
      <c r="D99" s="584">
        <v>53671</v>
      </c>
      <c r="E99" s="584" t="s">
        <v>699</v>
      </c>
      <c r="F99" s="584" t="s">
        <v>699</v>
      </c>
      <c r="G99" s="584" t="s">
        <v>699</v>
      </c>
      <c r="H99" s="584" t="s">
        <v>699</v>
      </c>
      <c r="I99" s="584" t="s">
        <v>699</v>
      </c>
      <c r="J99" s="584" t="s">
        <v>699</v>
      </c>
      <c r="K99" s="584" t="s">
        <v>699</v>
      </c>
      <c r="L99" s="584" t="s">
        <v>699</v>
      </c>
      <c r="M99" s="584" t="s">
        <v>699</v>
      </c>
      <c r="N99" s="584" t="s">
        <v>699</v>
      </c>
      <c r="O99" s="584" t="s">
        <v>699</v>
      </c>
      <c r="P99" s="584" t="s">
        <v>699</v>
      </c>
      <c r="Q99" s="584" t="s">
        <v>699</v>
      </c>
      <c r="R99" s="584" t="s">
        <v>699</v>
      </c>
      <c r="S99" s="584" t="s">
        <v>699</v>
      </c>
      <c r="T99" s="584" t="s">
        <v>699</v>
      </c>
      <c r="U99" s="584" t="s">
        <v>699</v>
      </c>
      <c r="V99" s="584" t="s">
        <v>699</v>
      </c>
      <c r="W99" s="585" t="s">
        <v>84</v>
      </c>
    </row>
    <row r="100" spans="1:23" s="584" customFormat="1" ht="9.75" customHeight="1" x14ac:dyDescent="0.15">
      <c r="A100" s="237" t="s">
        <v>523</v>
      </c>
      <c r="B100" s="584">
        <v>267403</v>
      </c>
      <c r="C100" s="584">
        <v>266275</v>
      </c>
      <c r="D100" s="584">
        <v>68851</v>
      </c>
      <c r="E100" s="584" t="s">
        <v>699</v>
      </c>
      <c r="F100" s="584" t="s">
        <v>699</v>
      </c>
      <c r="G100" s="584" t="s">
        <v>699</v>
      </c>
      <c r="H100" s="584">
        <v>147424</v>
      </c>
      <c r="I100" s="584">
        <v>50000</v>
      </c>
      <c r="J100" s="584" t="s">
        <v>699</v>
      </c>
      <c r="K100" s="584" t="s">
        <v>699</v>
      </c>
      <c r="L100" s="584" t="s">
        <v>699</v>
      </c>
      <c r="M100" s="584" t="s">
        <v>699</v>
      </c>
      <c r="N100" s="584" t="s">
        <v>699</v>
      </c>
      <c r="O100" s="584" t="s">
        <v>699</v>
      </c>
      <c r="P100" s="584" t="s">
        <v>699</v>
      </c>
      <c r="Q100" s="584" t="s">
        <v>699</v>
      </c>
      <c r="R100" s="584" t="s">
        <v>699</v>
      </c>
      <c r="S100" s="584" t="s">
        <v>699</v>
      </c>
      <c r="T100" s="584" t="s">
        <v>699</v>
      </c>
      <c r="U100" s="584" t="s">
        <v>699</v>
      </c>
      <c r="V100" s="584" t="s">
        <v>699</v>
      </c>
      <c r="W100" s="585" t="s">
        <v>85</v>
      </c>
    </row>
    <row r="101" spans="1:23" s="584" customFormat="1" ht="9.75" customHeight="1" x14ac:dyDescent="0.15">
      <c r="A101" s="237" t="s">
        <v>524</v>
      </c>
      <c r="B101" s="584">
        <v>442866</v>
      </c>
      <c r="C101" s="584">
        <v>391838</v>
      </c>
      <c r="D101" s="584">
        <v>196656</v>
      </c>
      <c r="E101" s="584" t="s">
        <v>699</v>
      </c>
      <c r="F101" s="584" t="s">
        <v>699</v>
      </c>
      <c r="G101" s="584" t="s">
        <v>699</v>
      </c>
      <c r="H101" s="584">
        <v>95420</v>
      </c>
      <c r="I101" s="584">
        <v>99762</v>
      </c>
      <c r="J101" s="584" t="s">
        <v>699</v>
      </c>
      <c r="K101" s="584" t="s">
        <v>699</v>
      </c>
      <c r="L101" s="584" t="s">
        <v>699</v>
      </c>
      <c r="M101" s="584" t="s">
        <v>699</v>
      </c>
      <c r="N101" s="584" t="s">
        <v>699</v>
      </c>
      <c r="O101" s="584">
        <v>50040</v>
      </c>
      <c r="P101" s="584">
        <v>50040</v>
      </c>
      <c r="Q101" s="584" t="s">
        <v>699</v>
      </c>
      <c r="R101" s="584" t="s">
        <v>699</v>
      </c>
      <c r="S101" s="584" t="s">
        <v>699</v>
      </c>
      <c r="T101" s="584" t="s">
        <v>699</v>
      </c>
      <c r="U101" s="584" t="s">
        <v>699</v>
      </c>
      <c r="V101" s="584" t="s">
        <v>699</v>
      </c>
      <c r="W101" s="585" t="s">
        <v>69</v>
      </c>
    </row>
    <row r="102" spans="1:23" s="584" customFormat="1" ht="9.75" customHeight="1" x14ac:dyDescent="0.15">
      <c r="A102" s="237" t="s">
        <v>525</v>
      </c>
      <c r="B102" s="584">
        <v>354804</v>
      </c>
      <c r="C102" s="584">
        <v>256386</v>
      </c>
      <c r="D102" s="584">
        <v>80791</v>
      </c>
      <c r="E102" s="584" t="s">
        <v>699</v>
      </c>
      <c r="F102" s="584" t="s">
        <v>699</v>
      </c>
      <c r="G102" s="584" t="s">
        <v>699</v>
      </c>
      <c r="H102" s="584">
        <v>125251</v>
      </c>
      <c r="I102" s="584">
        <v>50344</v>
      </c>
      <c r="J102" s="584" t="s">
        <v>699</v>
      </c>
      <c r="K102" s="584" t="s">
        <v>699</v>
      </c>
      <c r="L102" s="584" t="s">
        <v>699</v>
      </c>
      <c r="M102" s="584" t="s">
        <v>699</v>
      </c>
      <c r="N102" s="584" t="s">
        <v>699</v>
      </c>
      <c r="O102" s="584">
        <v>49940</v>
      </c>
      <c r="P102" s="584">
        <v>49940</v>
      </c>
      <c r="Q102" s="584" t="s">
        <v>699</v>
      </c>
      <c r="R102" s="584" t="s">
        <v>699</v>
      </c>
      <c r="S102" s="584">
        <v>47650</v>
      </c>
      <c r="T102" s="584">
        <v>47650</v>
      </c>
      <c r="U102" s="584" t="s">
        <v>699</v>
      </c>
      <c r="V102" s="584" t="s">
        <v>699</v>
      </c>
      <c r="W102" s="585" t="s">
        <v>70</v>
      </c>
    </row>
    <row r="103" spans="1:23" s="584" customFormat="1" ht="9.75" customHeight="1" x14ac:dyDescent="0.15">
      <c r="A103" s="237" t="s">
        <v>526</v>
      </c>
      <c r="B103" s="584">
        <v>573744</v>
      </c>
      <c r="C103" s="584">
        <v>571806</v>
      </c>
      <c r="D103" s="584">
        <v>200744</v>
      </c>
      <c r="E103" s="584" t="s">
        <v>699</v>
      </c>
      <c r="F103" s="584" t="s">
        <v>699</v>
      </c>
      <c r="G103" s="584" t="s">
        <v>699</v>
      </c>
      <c r="H103" s="584">
        <v>344842</v>
      </c>
      <c r="I103" s="584" t="s">
        <v>699</v>
      </c>
      <c r="J103" s="584" t="s">
        <v>699</v>
      </c>
      <c r="K103" s="584" t="s">
        <v>699</v>
      </c>
      <c r="L103" s="584" t="s">
        <v>699</v>
      </c>
      <c r="M103" s="584">
        <v>26220</v>
      </c>
      <c r="N103" s="584" t="s">
        <v>699</v>
      </c>
      <c r="O103" s="584" t="s">
        <v>699</v>
      </c>
      <c r="P103" s="584" t="s">
        <v>699</v>
      </c>
      <c r="Q103" s="584" t="s">
        <v>699</v>
      </c>
      <c r="R103" s="584" t="s">
        <v>699</v>
      </c>
      <c r="S103" s="584" t="s">
        <v>699</v>
      </c>
      <c r="T103" s="584" t="s">
        <v>699</v>
      </c>
      <c r="U103" s="584" t="s">
        <v>699</v>
      </c>
      <c r="V103" s="584" t="s">
        <v>699</v>
      </c>
      <c r="W103" s="585" t="s">
        <v>71</v>
      </c>
    </row>
    <row r="104" spans="1:23" s="584" customFormat="1" ht="9.75" customHeight="1" x14ac:dyDescent="0.15">
      <c r="A104" s="237" t="s">
        <v>867</v>
      </c>
      <c r="B104" s="584">
        <v>686940</v>
      </c>
      <c r="C104" s="584">
        <v>685920</v>
      </c>
      <c r="D104" s="584">
        <v>321631</v>
      </c>
      <c r="E104" s="584" t="s">
        <v>699</v>
      </c>
      <c r="F104" s="584" t="s">
        <v>699</v>
      </c>
      <c r="G104" s="584" t="s">
        <v>699</v>
      </c>
      <c r="H104" s="584">
        <v>191057</v>
      </c>
      <c r="I104" s="584">
        <v>29040</v>
      </c>
      <c r="J104" s="584">
        <v>74783</v>
      </c>
      <c r="K104" s="584" t="s">
        <v>699</v>
      </c>
      <c r="L104" s="584" t="s">
        <v>699</v>
      </c>
      <c r="M104" s="584">
        <v>69409</v>
      </c>
      <c r="N104" s="584" t="s">
        <v>699</v>
      </c>
      <c r="O104" s="584" t="s">
        <v>699</v>
      </c>
      <c r="P104" s="584" t="s">
        <v>699</v>
      </c>
      <c r="Q104" s="584" t="s">
        <v>699</v>
      </c>
      <c r="R104" s="584" t="s">
        <v>699</v>
      </c>
      <c r="S104" s="584" t="s">
        <v>699</v>
      </c>
      <c r="T104" s="584" t="s">
        <v>699</v>
      </c>
      <c r="U104" s="584" t="s">
        <v>699</v>
      </c>
      <c r="V104" s="584" t="s">
        <v>699</v>
      </c>
      <c r="W104" s="585" t="s">
        <v>868</v>
      </c>
    </row>
    <row r="105" spans="1:23" s="584" customFormat="1" ht="9.75" customHeight="1" x14ac:dyDescent="0.15">
      <c r="A105" s="237" t="s">
        <v>527</v>
      </c>
      <c r="B105" s="584">
        <v>553297</v>
      </c>
      <c r="C105" s="584">
        <v>552593</v>
      </c>
      <c r="D105" s="584">
        <v>281560</v>
      </c>
      <c r="E105" s="584" t="s">
        <v>699</v>
      </c>
      <c r="F105" s="584" t="s">
        <v>699</v>
      </c>
      <c r="G105" s="584" t="s">
        <v>699</v>
      </c>
      <c r="H105" s="584">
        <v>173546</v>
      </c>
      <c r="I105" s="584" t="s">
        <v>699</v>
      </c>
      <c r="J105" s="584">
        <v>97487</v>
      </c>
      <c r="K105" s="584" t="s">
        <v>699</v>
      </c>
      <c r="L105" s="584" t="s">
        <v>699</v>
      </c>
      <c r="M105" s="584" t="s">
        <v>699</v>
      </c>
      <c r="N105" s="584" t="s">
        <v>699</v>
      </c>
      <c r="O105" s="584" t="s">
        <v>699</v>
      </c>
      <c r="P105" s="584" t="s">
        <v>699</v>
      </c>
      <c r="Q105" s="584" t="s">
        <v>699</v>
      </c>
      <c r="R105" s="584" t="s">
        <v>699</v>
      </c>
      <c r="S105" s="584" t="s">
        <v>699</v>
      </c>
      <c r="T105" s="584" t="s">
        <v>699</v>
      </c>
      <c r="U105" s="584" t="s">
        <v>699</v>
      </c>
      <c r="V105" s="584" t="s">
        <v>699</v>
      </c>
      <c r="W105" s="585" t="s">
        <v>66</v>
      </c>
    </row>
    <row r="106" spans="1:23" s="584" customFormat="1" ht="9.75" customHeight="1" x14ac:dyDescent="0.15">
      <c r="A106" s="242" t="s">
        <v>528</v>
      </c>
      <c r="B106" s="587">
        <v>397804</v>
      </c>
      <c r="C106" s="588">
        <v>340223</v>
      </c>
      <c r="D106" s="588">
        <v>172275</v>
      </c>
      <c r="E106" s="588" t="s">
        <v>699</v>
      </c>
      <c r="F106" s="588" t="s">
        <v>699</v>
      </c>
      <c r="G106" s="588" t="s">
        <v>699</v>
      </c>
      <c r="H106" s="588">
        <v>45300</v>
      </c>
      <c r="I106" s="588">
        <v>50002</v>
      </c>
      <c r="J106" s="588">
        <v>22646</v>
      </c>
      <c r="K106" s="588" t="s">
        <v>699</v>
      </c>
      <c r="L106" s="588" t="s">
        <v>699</v>
      </c>
      <c r="M106" s="588">
        <v>50000</v>
      </c>
      <c r="N106" s="588" t="s">
        <v>699</v>
      </c>
      <c r="O106" s="588">
        <v>56731</v>
      </c>
      <c r="P106" s="588">
        <v>10701</v>
      </c>
      <c r="Q106" s="588" t="s">
        <v>699</v>
      </c>
      <c r="R106" s="588">
        <v>46030</v>
      </c>
      <c r="S106" s="588" t="s">
        <v>699</v>
      </c>
      <c r="T106" s="588" t="s">
        <v>699</v>
      </c>
      <c r="U106" s="588" t="s">
        <v>699</v>
      </c>
      <c r="V106" s="588" t="s">
        <v>699</v>
      </c>
      <c r="W106" s="589" t="s">
        <v>67</v>
      </c>
    </row>
    <row r="107" spans="1:23" ht="12" customHeight="1" x14ac:dyDescent="0.15"/>
    <row r="108" spans="1:23" ht="12" customHeight="1" x14ac:dyDescent="0.15"/>
    <row r="109" spans="1:23" ht="12" customHeight="1" x14ac:dyDescent="0.15">
      <c r="K109" s="590" t="s">
        <v>86</v>
      </c>
    </row>
    <row r="110" spans="1:23" s="576" customFormat="1" ht="21" customHeight="1" x14ac:dyDescent="0.15">
      <c r="A110" s="921" t="s">
        <v>150</v>
      </c>
      <c r="B110" s="591" t="s">
        <v>933</v>
      </c>
      <c r="C110" s="575"/>
      <c r="D110" s="575"/>
      <c r="E110" s="575"/>
      <c r="F110" s="575"/>
      <c r="G110" s="575"/>
      <c r="H110" s="573"/>
      <c r="I110" s="574" t="s">
        <v>914</v>
      </c>
      <c r="J110" s="575"/>
      <c r="K110" s="573"/>
      <c r="L110" s="595" t="s">
        <v>774</v>
      </c>
      <c r="M110" s="575"/>
      <c r="N110" s="575"/>
      <c r="O110" s="575"/>
      <c r="P110" s="575"/>
      <c r="Q110" s="575"/>
      <c r="R110" s="575"/>
      <c r="S110" s="575"/>
      <c r="T110" s="575"/>
      <c r="U110" s="575"/>
      <c r="V110" s="575"/>
      <c r="W110" s="924" t="s">
        <v>72</v>
      </c>
    </row>
    <row r="111" spans="1:23" s="576" customFormat="1" ht="21" customHeight="1" x14ac:dyDescent="0.15">
      <c r="A111" s="922"/>
      <c r="B111" s="596" t="s">
        <v>934</v>
      </c>
      <c r="C111" s="574" t="s">
        <v>214</v>
      </c>
      <c r="D111" s="575"/>
      <c r="E111" s="575"/>
      <c r="F111" s="573"/>
      <c r="G111" s="574" t="s">
        <v>930</v>
      </c>
      <c r="H111" s="573"/>
      <c r="I111" s="927" t="s">
        <v>272</v>
      </c>
      <c r="J111" s="574" t="s">
        <v>238</v>
      </c>
      <c r="K111" s="573"/>
      <c r="L111" s="927" t="s">
        <v>262</v>
      </c>
      <c r="M111" s="574" t="s">
        <v>238</v>
      </c>
      <c r="N111" s="575"/>
      <c r="O111" s="575"/>
      <c r="P111" s="575"/>
      <c r="Q111" s="575"/>
      <c r="R111" s="575"/>
      <c r="S111" s="575"/>
      <c r="T111" s="575"/>
      <c r="U111" s="573"/>
      <c r="V111" s="574" t="s">
        <v>232</v>
      </c>
      <c r="W111" s="925"/>
    </row>
    <row r="112" spans="1:23" s="576" customFormat="1" ht="52.5" customHeight="1" x14ac:dyDescent="0.15">
      <c r="A112" s="923"/>
      <c r="B112" s="578" t="s">
        <v>785</v>
      </c>
      <c r="C112" s="577" t="s">
        <v>45</v>
      </c>
      <c r="D112" s="578" t="s">
        <v>210</v>
      </c>
      <c r="E112" s="578" t="s">
        <v>932</v>
      </c>
      <c r="F112" s="578" t="s">
        <v>293</v>
      </c>
      <c r="G112" s="577" t="s">
        <v>280</v>
      </c>
      <c r="H112" s="578" t="s">
        <v>292</v>
      </c>
      <c r="I112" s="928"/>
      <c r="J112" s="577" t="s">
        <v>770</v>
      </c>
      <c r="K112" s="578" t="s">
        <v>229</v>
      </c>
      <c r="L112" s="928"/>
      <c r="M112" s="577" t="s">
        <v>770</v>
      </c>
      <c r="N112" s="578" t="s">
        <v>229</v>
      </c>
      <c r="O112" s="578" t="s">
        <v>775</v>
      </c>
      <c r="P112" s="578" t="s">
        <v>243</v>
      </c>
      <c r="Q112" s="578" t="s">
        <v>249</v>
      </c>
      <c r="R112" s="578" t="s">
        <v>228</v>
      </c>
      <c r="S112" s="578" t="s">
        <v>227</v>
      </c>
      <c r="T112" s="578" t="s">
        <v>225</v>
      </c>
      <c r="U112" s="592" t="s">
        <v>928</v>
      </c>
      <c r="V112" s="580" t="s">
        <v>94</v>
      </c>
      <c r="W112" s="926"/>
    </row>
    <row r="113" spans="1:23" s="584" customFormat="1" ht="9.75" customHeight="1" x14ac:dyDescent="0.15">
      <c r="A113" s="233" t="s">
        <v>855</v>
      </c>
      <c r="B113" s="581" t="s">
        <v>699</v>
      </c>
      <c r="C113" s="582">
        <v>352362</v>
      </c>
      <c r="D113" s="582">
        <v>323531</v>
      </c>
      <c r="E113" s="582" t="s">
        <v>699</v>
      </c>
      <c r="F113" s="582">
        <v>28831</v>
      </c>
      <c r="G113" s="582">
        <v>25733</v>
      </c>
      <c r="H113" s="582">
        <v>25733</v>
      </c>
      <c r="I113" s="582" t="s">
        <v>699</v>
      </c>
      <c r="J113" s="582" t="s">
        <v>699</v>
      </c>
      <c r="K113" s="582" t="s">
        <v>699</v>
      </c>
      <c r="L113" s="582">
        <v>5327622</v>
      </c>
      <c r="M113" s="582">
        <v>762702</v>
      </c>
      <c r="N113" s="582">
        <v>364723</v>
      </c>
      <c r="O113" s="582">
        <v>32602</v>
      </c>
      <c r="P113" s="582" t="s">
        <v>699</v>
      </c>
      <c r="Q113" s="582">
        <v>160014</v>
      </c>
      <c r="R113" s="582">
        <v>85352</v>
      </c>
      <c r="S113" s="582">
        <v>120011</v>
      </c>
      <c r="T113" s="582" t="s">
        <v>699</v>
      </c>
      <c r="U113" s="582" t="s">
        <v>699</v>
      </c>
      <c r="V113" s="582" t="s">
        <v>699</v>
      </c>
      <c r="W113" s="583" t="s">
        <v>512</v>
      </c>
    </row>
    <row r="114" spans="1:23" s="584" customFormat="1" ht="9.75" customHeight="1" x14ac:dyDescent="0.15">
      <c r="A114" s="237" t="s">
        <v>628</v>
      </c>
      <c r="B114" s="584" t="s">
        <v>699</v>
      </c>
      <c r="C114" s="584">
        <v>273476</v>
      </c>
      <c r="D114" s="584">
        <v>258520</v>
      </c>
      <c r="E114" s="584" t="s">
        <v>699</v>
      </c>
      <c r="F114" s="584">
        <v>14956</v>
      </c>
      <c r="G114" s="584">
        <v>24016</v>
      </c>
      <c r="H114" s="584">
        <v>24016</v>
      </c>
      <c r="I114" s="584" t="s">
        <v>699</v>
      </c>
      <c r="J114" s="584" t="s">
        <v>699</v>
      </c>
      <c r="K114" s="584" t="s">
        <v>699</v>
      </c>
      <c r="L114" s="584">
        <v>6797549</v>
      </c>
      <c r="M114" s="584">
        <v>566465</v>
      </c>
      <c r="N114" s="584">
        <v>49785</v>
      </c>
      <c r="O114" s="584">
        <v>71204</v>
      </c>
      <c r="P114" s="584" t="s">
        <v>699</v>
      </c>
      <c r="Q114" s="584">
        <v>167166</v>
      </c>
      <c r="R114" s="584">
        <v>178382</v>
      </c>
      <c r="S114" s="584">
        <v>99928</v>
      </c>
      <c r="T114" s="584" t="s">
        <v>699</v>
      </c>
      <c r="U114" s="584" t="s">
        <v>699</v>
      </c>
      <c r="V114" s="584">
        <v>72400</v>
      </c>
      <c r="W114" s="585" t="s">
        <v>629</v>
      </c>
    </row>
    <row r="115" spans="1:23" s="584" customFormat="1" ht="9.75" customHeight="1" x14ac:dyDescent="0.15">
      <c r="A115" s="237" t="s">
        <v>856</v>
      </c>
      <c r="B115" s="584">
        <v>47600</v>
      </c>
      <c r="C115" s="584">
        <v>172198</v>
      </c>
      <c r="D115" s="584">
        <v>172198</v>
      </c>
      <c r="E115" s="584" t="s">
        <v>699</v>
      </c>
      <c r="F115" s="584" t="s">
        <v>699</v>
      </c>
      <c r="G115" s="584">
        <v>15094</v>
      </c>
      <c r="H115" s="584">
        <v>15094</v>
      </c>
      <c r="I115" s="584">
        <v>55245</v>
      </c>
      <c r="J115" s="584">
        <v>55245</v>
      </c>
      <c r="K115" s="584">
        <v>55245</v>
      </c>
      <c r="L115" s="584">
        <v>7969697</v>
      </c>
      <c r="M115" s="584">
        <v>91531</v>
      </c>
      <c r="N115" s="584" t="s">
        <v>699</v>
      </c>
      <c r="O115" s="584" t="s">
        <v>699</v>
      </c>
      <c r="P115" s="584" t="s">
        <v>699</v>
      </c>
      <c r="Q115" s="584">
        <v>41402</v>
      </c>
      <c r="R115" s="584">
        <v>50050</v>
      </c>
      <c r="S115" s="584">
        <v>1</v>
      </c>
      <c r="T115" s="584" t="s">
        <v>699</v>
      </c>
      <c r="U115" s="584">
        <v>78</v>
      </c>
      <c r="V115" s="584">
        <v>50050</v>
      </c>
      <c r="W115" s="585" t="s">
        <v>692</v>
      </c>
    </row>
    <row r="116" spans="1:23" s="584" customFormat="1" ht="9.75" customHeight="1" x14ac:dyDescent="0.15">
      <c r="A116" s="237" t="s">
        <v>857</v>
      </c>
      <c r="B116" s="584" t="s">
        <v>699</v>
      </c>
      <c r="C116" s="584">
        <v>115522</v>
      </c>
      <c r="D116" s="584">
        <v>100901</v>
      </c>
      <c r="E116" s="584">
        <v>14621</v>
      </c>
      <c r="F116" s="584" t="s">
        <v>699</v>
      </c>
      <c r="G116" s="584">
        <v>12610</v>
      </c>
      <c r="H116" s="584">
        <v>12610</v>
      </c>
      <c r="I116" s="584">
        <v>60890</v>
      </c>
      <c r="J116" s="584">
        <v>60890</v>
      </c>
      <c r="K116" s="584">
        <v>60890</v>
      </c>
      <c r="L116" s="584">
        <v>8278656</v>
      </c>
      <c r="M116" s="584">
        <v>41402</v>
      </c>
      <c r="N116" s="584">
        <v>41402</v>
      </c>
      <c r="O116" s="584" t="s">
        <v>699</v>
      </c>
      <c r="P116" s="584" t="s">
        <v>699</v>
      </c>
      <c r="Q116" s="584" t="s">
        <v>699</v>
      </c>
      <c r="R116" s="584" t="s">
        <v>699</v>
      </c>
      <c r="S116" s="584" t="s">
        <v>699</v>
      </c>
      <c r="T116" s="584" t="s">
        <v>699</v>
      </c>
      <c r="U116" s="584" t="s">
        <v>699</v>
      </c>
      <c r="V116" s="584" t="s">
        <v>699</v>
      </c>
      <c r="W116" s="585" t="s">
        <v>718</v>
      </c>
    </row>
    <row r="117" spans="1:23" s="584" customFormat="1" ht="9.75" customHeight="1" x14ac:dyDescent="0.15">
      <c r="A117" s="237" t="s">
        <v>858</v>
      </c>
      <c r="B117" s="584" t="s">
        <v>699</v>
      </c>
      <c r="C117" s="584">
        <v>79400</v>
      </c>
      <c r="D117" s="584">
        <v>79400</v>
      </c>
      <c r="E117" s="584" t="s">
        <v>699</v>
      </c>
      <c r="F117" s="584" t="s">
        <v>699</v>
      </c>
      <c r="G117" s="584">
        <v>14592</v>
      </c>
      <c r="H117" s="584">
        <v>14592</v>
      </c>
      <c r="I117" s="584">
        <v>220178</v>
      </c>
      <c r="J117" s="584">
        <v>220178</v>
      </c>
      <c r="K117" s="584">
        <v>220178</v>
      </c>
      <c r="L117" s="584">
        <v>8816680</v>
      </c>
      <c r="M117" s="584">
        <v>271800</v>
      </c>
      <c r="N117" s="584">
        <v>24990</v>
      </c>
      <c r="O117" s="584">
        <v>24950</v>
      </c>
      <c r="P117" s="584">
        <v>44200</v>
      </c>
      <c r="Q117" s="584">
        <v>90252</v>
      </c>
      <c r="R117" s="584" t="s">
        <v>699</v>
      </c>
      <c r="S117" s="584">
        <v>37402</v>
      </c>
      <c r="T117" s="584">
        <v>50006</v>
      </c>
      <c r="U117" s="584" t="s">
        <v>699</v>
      </c>
      <c r="V117" s="584" t="s">
        <v>699</v>
      </c>
      <c r="W117" s="585" t="s">
        <v>859</v>
      </c>
    </row>
    <row r="118" spans="1:23" s="584" customFormat="1" ht="6.75" customHeight="1" x14ac:dyDescent="0.15">
      <c r="A118" s="586"/>
      <c r="W118" s="585"/>
    </row>
    <row r="119" spans="1:23" s="584" customFormat="1" ht="9.75" customHeight="1" x14ac:dyDescent="0.15">
      <c r="A119" s="237" t="s">
        <v>860</v>
      </c>
      <c r="B119" s="584" t="s">
        <v>699</v>
      </c>
      <c r="C119" s="584">
        <v>165422</v>
      </c>
      <c r="D119" s="584">
        <v>150801</v>
      </c>
      <c r="E119" s="584">
        <v>14621</v>
      </c>
      <c r="F119" s="584" t="s">
        <v>699</v>
      </c>
      <c r="G119" s="584">
        <v>12428</v>
      </c>
      <c r="H119" s="584">
        <v>12428</v>
      </c>
      <c r="I119" s="584">
        <v>44144</v>
      </c>
      <c r="J119" s="584">
        <v>44144</v>
      </c>
      <c r="K119" s="584">
        <v>44144</v>
      </c>
      <c r="L119" s="584">
        <v>8388818</v>
      </c>
      <c r="M119" s="584">
        <v>41402</v>
      </c>
      <c r="N119" s="584">
        <v>41402</v>
      </c>
      <c r="O119" s="584" t="s">
        <v>699</v>
      </c>
      <c r="P119" s="584" t="s">
        <v>699</v>
      </c>
      <c r="Q119" s="584" t="s">
        <v>699</v>
      </c>
      <c r="R119" s="584" t="s">
        <v>699</v>
      </c>
      <c r="S119" s="584" t="s">
        <v>699</v>
      </c>
      <c r="T119" s="584" t="s">
        <v>699</v>
      </c>
      <c r="U119" s="584" t="s">
        <v>699</v>
      </c>
      <c r="V119" s="584" t="s">
        <v>699</v>
      </c>
      <c r="W119" s="585" t="s">
        <v>719</v>
      </c>
    </row>
    <row r="120" spans="1:23" s="584" customFormat="1" ht="9.75" customHeight="1" x14ac:dyDescent="0.15">
      <c r="A120" s="237" t="s">
        <v>861</v>
      </c>
      <c r="B120" s="584" t="s">
        <v>699</v>
      </c>
      <c r="C120" s="584">
        <v>29500</v>
      </c>
      <c r="D120" s="584">
        <v>29500</v>
      </c>
      <c r="E120" s="584" t="s">
        <v>699</v>
      </c>
      <c r="F120" s="584" t="s">
        <v>699</v>
      </c>
      <c r="G120" s="584">
        <v>14492</v>
      </c>
      <c r="H120" s="584">
        <v>14492</v>
      </c>
      <c r="I120" s="584">
        <v>335781</v>
      </c>
      <c r="J120" s="584">
        <v>335781</v>
      </c>
      <c r="K120" s="584">
        <v>335781</v>
      </c>
      <c r="L120" s="584">
        <v>8758830</v>
      </c>
      <c r="M120" s="584">
        <v>271800</v>
      </c>
      <c r="N120" s="584">
        <v>24990</v>
      </c>
      <c r="O120" s="584">
        <v>24950</v>
      </c>
      <c r="P120" s="584">
        <v>44200</v>
      </c>
      <c r="Q120" s="584">
        <v>90252</v>
      </c>
      <c r="R120" s="584" t="s">
        <v>699</v>
      </c>
      <c r="S120" s="584">
        <v>37402</v>
      </c>
      <c r="T120" s="584">
        <v>50006</v>
      </c>
      <c r="U120" s="584" t="s">
        <v>699</v>
      </c>
      <c r="V120" s="584" t="s">
        <v>699</v>
      </c>
      <c r="W120" s="585" t="s">
        <v>862</v>
      </c>
    </row>
    <row r="121" spans="1:23" s="584" customFormat="1" ht="6.75" customHeight="1" x14ac:dyDescent="0.15">
      <c r="A121" s="586"/>
      <c r="W121" s="585"/>
    </row>
    <row r="122" spans="1:23" s="584" customFormat="1" ht="9.75" customHeight="1" x14ac:dyDescent="0.15">
      <c r="A122" s="237" t="s">
        <v>863</v>
      </c>
      <c r="B122" s="584" t="s">
        <v>699</v>
      </c>
      <c r="C122" s="584">
        <v>49900</v>
      </c>
      <c r="D122" s="584">
        <v>49900</v>
      </c>
      <c r="E122" s="584" t="s">
        <v>699</v>
      </c>
      <c r="F122" s="584" t="s">
        <v>699</v>
      </c>
      <c r="G122" s="584">
        <v>2674</v>
      </c>
      <c r="H122" s="584">
        <v>2674</v>
      </c>
      <c r="I122" s="584">
        <v>5500</v>
      </c>
      <c r="J122" s="584">
        <v>5500</v>
      </c>
      <c r="K122" s="584">
        <v>5500</v>
      </c>
      <c r="L122" s="584">
        <v>1969864</v>
      </c>
      <c r="M122" s="584" t="s">
        <v>699</v>
      </c>
      <c r="N122" s="584" t="s">
        <v>699</v>
      </c>
      <c r="O122" s="584" t="s">
        <v>699</v>
      </c>
      <c r="P122" s="584" t="s">
        <v>699</v>
      </c>
      <c r="Q122" s="584" t="s">
        <v>699</v>
      </c>
      <c r="R122" s="584" t="s">
        <v>699</v>
      </c>
      <c r="S122" s="584" t="s">
        <v>699</v>
      </c>
      <c r="T122" s="584" t="s">
        <v>699</v>
      </c>
      <c r="U122" s="584" t="s">
        <v>699</v>
      </c>
      <c r="V122" s="584" t="s">
        <v>699</v>
      </c>
      <c r="W122" s="585" t="s">
        <v>720</v>
      </c>
    </row>
    <row r="123" spans="1:23" s="584" customFormat="1" ht="9.75" customHeight="1" x14ac:dyDescent="0.15">
      <c r="A123" s="237" t="s">
        <v>513</v>
      </c>
      <c r="B123" s="584" t="s">
        <v>699</v>
      </c>
      <c r="C123" s="584">
        <v>29500</v>
      </c>
      <c r="D123" s="584">
        <v>29500</v>
      </c>
      <c r="E123" s="584" t="s">
        <v>699</v>
      </c>
      <c r="F123" s="584" t="s">
        <v>699</v>
      </c>
      <c r="G123" s="584">
        <v>2710</v>
      </c>
      <c r="H123" s="584">
        <v>2710</v>
      </c>
      <c r="I123" s="584">
        <v>71185</v>
      </c>
      <c r="J123" s="584">
        <v>71185</v>
      </c>
      <c r="K123" s="584">
        <v>71185</v>
      </c>
      <c r="L123" s="584">
        <v>2216648</v>
      </c>
      <c r="M123" s="584" t="s">
        <v>699</v>
      </c>
      <c r="N123" s="584" t="s">
        <v>699</v>
      </c>
      <c r="O123" s="584" t="s">
        <v>699</v>
      </c>
      <c r="P123" s="584" t="s">
        <v>699</v>
      </c>
      <c r="Q123" s="584" t="s">
        <v>699</v>
      </c>
      <c r="R123" s="584" t="s">
        <v>699</v>
      </c>
      <c r="S123" s="584" t="s">
        <v>699</v>
      </c>
      <c r="T123" s="584" t="s">
        <v>699</v>
      </c>
      <c r="U123" s="584" t="s">
        <v>699</v>
      </c>
      <c r="V123" s="584" t="s">
        <v>699</v>
      </c>
      <c r="W123" s="585" t="s">
        <v>78</v>
      </c>
    </row>
    <row r="124" spans="1:23" s="584" customFormat="1" ht="9.75" customHeight="1" x14ac:dyDescent="0.15">
      <c r="A124" s="237" t="s">
        <v>514</v>
      </c>
      <c r="B124" s="584" t="s">
        <v>699</v>
      </c>
      <c r="C124" s="584" t="s">
        <v>699</v>
      </c>
      <c r="D124" s="584" t="s">
        <v>699</v>
      </c>
      <c r="E124" s="584" t="s">
        <v>699</v>
      </c>
      <c r="F124" s="584" t="s">
        <v>699</v>
      </c>
      <c r="G124" s="584">
        <v>5454</v>
      </c>
      <c r="H124" s="584">
        <v>5454</v>
      </c>
      <c r="I124" s="584">
        <v>61752</v>
      </c>
      <c r="J124" s="584">
        <v>61752</v>
      </c>
      <c r="K124" s="584">
        <v>61752</v>
      </c>
      <c r="L124" s="584">
        <v>2423157</v>
      </c>
      <c r="M124" s="584">
        <v>196844</v>
      </c>
      <c r="N124" s="584">
        <v>24990</v>
      </c>
      <c r="O124" s="584" t="s">
        <v>699</v>
      </c>
      <c r="P124" s="584">
        <v>44200</v>
      </c>
      <c r="Q124" s="584">
        <v>90252</v>
      </c>
      <c r="R124" s="584" t="s">
        <v>699</v>
      </c>
      <c r="S124" s="584">
        <v>37402</v>
      </c>
      <c r="T124" s="584" t="s">
        <v>699</v>
      </c>
      <c r="U124" s="584" t="s">
        <v>699</v>
      </c>
      <c r="V124" s="584" t="s">
        <v>699</v>
      </c>
      <c r="W124" s="585" t="s">
        <v>79</v>
      </c>
    </row>
    <row r="125" spans="1:23" s="584" customFormat="1" ht="9.75" customHeight="1" x14ac:dyDescent="0.15">
      <c r="A125" s="237" t="s">
        <v>515</v>
      </c>
      <c r="B125" s="584" t="s">
        <v>699</v>
      </c>
      <c r="C125" s="584" t="s">
        <v>699</v>
      </c>
      <c r="D125" s="584" t="s">
        <v>699</v>
      </c>
      <c r="E125" s="584" t="s">
        <v>699</v>
      </c>
      <c r="F125" s="584" t="s">
        <v>699</v>
      </c>
      <c r="G125" s="584">
        <v>3754</v>
      </c>
      <c r="H125" s="584">
        <v>3754</v>
      </c>
      <c r="I125" s="584">
        <v>81741</v>
      </c>
      <c r="J125" s="584">
        <v>81741</v>
      </c>
      <c r="K125" s="584">
        <v>81741</v>
      </c>
      <c r="L125" s="584">
        <v>2207011</v>
      </c>
      <c r="M125" s="584">
        <v>74956</v>
      </c>
      <c r="N125" s="584" t="s">
        <v>699</v>
      </c>
      <c r="O125" s="584">
        <v>24950</v>
      </c>
      <c r="P125" s="584" t="s">
        <v>699</v>
      </c>
      <c r="Q125" s="584" t="s">
        <v>699</v>
      </c>
      <c r="R125" s="584" t="s">
        <v>699</v>
      </c>
      <c r="S125" s="584" t="s">
        <v>699</v>
      </c>
      <c r="T125" s="584">
        <v>50006</v>
      </c>
      <c r="U125" s="584" t="s">
        <v>699</v>
      </c>
      <c r="V125" s="584" t="s">
        <v>699</v>
      </c>
      <c r="W125" s="585" t="s">
        <v>80</v>
      </c>
    </row>
    <row r="126" spans="1:23" s="584" customFormat="1" ht="9.75" customHeight="1" x14ac:dyDescent="0.15">
      <c r="A126" s="237" t="s">
        <v>864</v>
      </c>
      <c r="B126" s="584" t="s">
        <v>699</v>
      </c>
      <c r="C126" s="584" t="s">
        <v>699</v>
      </c>
      <c r="D126" s="584" t="s">
        <v>699</v>
      </c>
      <c r="E126" s="584" t="s">
        <v>699</v>
      </c>
      <c r="F126" s="584" t="s">
        <v>699</v>
      </c>
      <c r="G126" s="584">
        <v>2574</v>
      </c>
      <c r="H126" s="584">
        <v>2574</v>
      </c>
      <c r="I126" s="584">
        <v>121103</v>
      </c>
      <c r="J126" s="584">
        <v>121103</v>
      </c>
      <c r="K126" s="584">
        <v>121103</v>
      </c>
      <c r="L126" s="584">
        <v>1912014</v>
      </c>
      <c r="M126" s="584" t="s">
        <v>699</v>
      </c>
      <c r="N126" s="584" t="s">
        <v>699</v>
      </c>
      <c r="O126" s="584" t="s">
        <v>699</v>
      </c>
      <c r="P126" s="584" t="s">
        <v>699</v>
      </c>
      <c r="Q126" s="584" t="s">
        <v>699</v>
      </c>
      <c r="R126" s="584" t="s">
        <v>699</v>
      </c>
      <c r="S126" s="584" t="s">
        <v>699</v>
      </c>
      <c r="T126" s="584" t="s">
        <v>699</v>
      </c>
      <c r="U126" s="584" t="s">
        <v>699</v>
      </c>
      <c r="V126" s="584" t="s">
        <v>699</v>
      </c>
      <c r="W126" s="585" t="s">
        <v>865</v>
      </c>
    </row>
    <row r="127" spans="1:23" s="584" customFormat="1" ht="6.75" customHeight="1" x14ac:dyDescent="0.15">
      <c r="A127" s="586"/>
      <c r="W127" s="585"/>
    </row>
    <row r="128" spans="1:23" s="584" customFormat="1" ht="9.75" customHeight="1" x14ac:dyDescent="0.15">
      <c r="A128" s="237" t="s">
        <v>866</v>
      </c>
      <c r="B128" s="584" t="s">
        <v>699</v>
      </c>
      <c r="C128" s="584" t="s">
        <v>699</v>
      </c>
      <c r="D128" s="584" t="s">
        <v>699</v>
      </c>
      <c r="E128" s="584" t="s">
        <v>699</v>
      </c>
      <c r="F128" s="584" t="s">
        <v>699</v>
      </c>
      <c r="G128" s="584">
        <v>846</v>
      </c>
      <c r="H128" s="584">
        <v>846</v>
      </c>
      <c r="I128" s="584">
        <v>5500</v>
      </c>
      <c r="J128" s="584">
        <v>5500</v>
      </c>
      <c r="K128" s="584">
        <v>5500</v>
      </c>
      <c r="L128" s="584">
        <v>643156</v>
      </c>
      <c r="M128" s="584" t="s">
        <v>699</v>
      </c>
      <c r="N128" s="584" t="s">
        <v>699</v>
      </c>
      <c r="O128" s="584" t="s">
        <v>699</v>
      </c>
      <c r="P128" s="584" t="s">
        <v>699</v>
      </c>
      <c r="Q128" s="584" t="s">
        <v>699</v>
      </c>
      <c r="R128" s="584" t="s">
        <v>699</v>
      </c>
      <c r="S128" s="584" t="s">
        <v>699</v>
      </c>
      <c r="T128" s="584" t="s">
        <v>699</v>
      </c>
      <c r="U128" s="584" t="s">
        <v>699</v>
      </c>
      <c r="V128" s="584" t="s">
        <v>699</v>
      </c>
      <c r="W128" s="585" t="s">
        <v>721</v>
      </c>
    </row>
    <row r="129" spans="1:23" s="584" customFormat="1" ht="9.75" customHeight="1" x14ac:dyDescent="0.15">
      <c r="A129" s="237" t="s">
        <v>516</v>
      </c>
      <c r="B129" s="584" t="s">
        <v>699</v>
      </c>
      <c r="C129" s="584">
        <v>49900</v>
      </c>
      <c r="D129" s="584">
        <v>49900</v>
      </c>
      <c r="E129" s="584" t="s">
        <v>699</v>
      </c>
      <c r="F129" s="584" t="s">
        <v>699</v>
      </c>
      <c r="G129" s="584">
        <v>828</v>
      </c>
      <c r="H129" s="584">
        <v>828</v>
      </c>
      <c r="I129" s="584" t="s">
        <v>699</v>
      </c>
      <c r="J129" s="584" t="s">
        <v>699</v>
      </c>
      <c r="K129" s="584" t="s">
        <v>699</v>
      </c>
      <c r="L129" s="584">
        <v>620497</v>
      </c>
      <c r="M129" s="584" t="s">
        <v>699</v>
      </c>
      <c r="N129" s="584" t="s">
        <v>699</v>
      </c>
      <c r="O129" s="584" t="s">
        <v>699</v>
      </c>
      <c r="P129" s="584" t="s">
        <v>699</v>
      </c>
      <c r="Q129" s="584" t="s">
        <v>699</v>
      </c>
      <c r="R129" s="584" t="s">
        <v>699</v>
      </c>
      <c r="S129" s="584" t="s">
        <v>699</v>
      </c>
      <c r="T129" s="584" t="s">
        <v>699</v>
      </c>
      <c r="U129" s="584" t="s">
        <v>699</v>
      </c>
      <c r="V129" s="584" t="s">
        <v>699</v>
      </c>
      <c r="W129" s="585" t="s">
        <v>66</v>
      </c>
    </row>
    <row r="130" spans="1:23" s="584" customFormat="1" ht="9.75" customHeight="1" x14ac:dyDescent="0.15">
      <c r="A130" s="237" t="s">
        <v>517</v>
      </c>
      <c r="B130" s="584" t="s">
        <v>699</v>
      </c>
      <c r="C130" s="584" t="s">
        <v>699</v>
      </c>
      <c r="D130" s="584" t="s">
        <v>699</v>
      </c>
      <c r="E130" s="584" t="s">
        <v>699</v>
      </c>
      <c r="F130" s="584" t="s">
        <v>699</v>
      </c>
      <c r="G130" s="584">
        <v>1000</v>
      </c>
      <c r="H130" s="584">
        <v>1000</v>
      </c>
      <c r="I130" s="584" t="s">
        <v>699</v>
      </c>
      <c r="J130" s="584" t="s">
        <v>699</v>
      </c>
      <c r="K130" s="584" t="s">
        <v>699</v>
      </c>
      <c r="L130" s="584">
        <v>706211</v>
      </c>
      <c r="M130" s="584" t="s">
        <v>699</v>
      </c>
      <c r="N130" s="584" t="s">
        <v>699</v>
      </c>
      <c r="O130" s="584" t="s">
        <v>699</v>
      </c>
      <c r="P130" s="584" t="s">
        <v>699</v>
      </c>
      <c r="Q130" s="584" t="s">
        <v>699</v>
      </c>
      <c r="R130" s="584" t="s">
        <v>699</v>
      </c>
      <c r="S130" s="584" t="s">
        <v>699</v>
      </c>
      <c r="T130" s="584" t="s">
        <v>699</v>
      </c>
      <c r="U130" s="584" t="s">
        <v>699</v>
      </c>
      <c r="V130" s="584" t="s">
        <v>699</v>
      </c>
      <c r="W130" s="585" t="s">
        <v>67</v>
      </c>
    </row>
    <row r="131" spans="1:23" s="584" customFormat="1" ht="9.75" customHeight="1" x14ac:dyDescent="0.15">
      <c r="A131" s="237" t="s">
        <v>518</v>
      </c>
      <c r="B131" s="584" t="s">
        <v>699</v>
      </c>
      <c r="C131" s="584" t="s">
        <v>699</v>
      </c>
      <c r="D131" s="584" t="s">
        <v>699</v>
      </c>
      <c r="E131" s="584" t="s">
        <v>699</v>
      </c>
      <c r="F131" s="584" t="s">
        <v>699</v>
      </c>
      <c r="G131" s="584">
        <v>936</v>
      </c>
      <c r="H131" s="584">
        <v>936</v>
      </c>
      <c r="I131" s="584">
        <v>35710</v>
      </c>
      <c r="J131" s="584">
        <v>35710</v>
      </c>
      <c r="K131" s="584">
        <v>35710</v>
      </c>
      <c r="L131" s="584">
        <v>743442</v>
      </c>
      <c r="M131" s="584" t="s">
        <v>699</v>
      </c>
      <c r="N131" s="584" t="s">
        <v>699</v>
      </c>
      <c r="O131" s="584" t="s">
        <v>699</v>
      </c>
      <c r="P131" s="584" t="s">
        <v>699</v>
      </c>
      <c r="Q131" s="584" t="s">
        <v>699</v>
      </c>
      <c r="R131" s="584" t="s">
        <v>699</v>
      </c>
      <c r="S131" s="584" t="s">
        <v>699</v>
      </c>
      <c r="T131" s="584" t="s">
        <v>699</v>
      </c>
      <c r="U131" s="584" t="s">
        <v>699</v>
      </c>
      <c r="V131" s="584" t="s">
        <v>699</v>
      </c>
      <c r="W131" s="585" t="s">
        <v>68</v>
      </c>
    </row>
    <row r="132" spans="1:23" s="584" customFormat="1" ht="9.75" customHeight="1" x14ac:dyDescent="0.15">
      <c r="A132" s="237" t="s">
        <v>519</v>
      </c>
      <c r="B132" s="584" t="s">
        <v>699</v>
      </c>
      <c r="C132" s="584" t="s">
        <v>699</v>
      </c>
      <c r="D132" s="584" t="s">
        <v>699</v>
      </c>
      <c r="E132" s="584" t="s">
        <v>699</v>
      </c>
      <c r="F132" s="584" t="s">
        <v>699</v>
      </c>
      <c r="G132" s="584">
        <v>914</v>
      </c>
      <c r="H132" s="584">
        <v>914</v>
      </c>
      <c r="I132" s="584">
        <v>29475</v>
      </c>
      <c r="J132" s="584">
        <v>29475</v>
      </c>
      <c r="K132" s="584">
        <v>29475</v>
      </c>
      <c r="L132" s="584">
        <v>723100</v>
      </c>
      <c r="M132" s="584" t="s">
        <v>699</v>
      </c>
      <c r="N132" s="584" t="s">
        <v>699</v>
      </c>
      <c r="O132" s="584" t="s">
        <v>699</v>
      </c>
      <c r="P132" s="584" t="s">
        <v>699</v>
      </c>
      <c r="Q132" s="584" t="s">
        <v>699</v>
      </c>
      <c r="R132" s="584" t="s">
        <v>699</v>
      </c>
      <c r="S132" s="584" t="s">
        <v>699</v>
      </c>
      <c r="T132" s="584" t="s">
        <v>699</v>
      </c>
      <c r="U132" s="584" t="s">
        <v>699</v>
      </c>
      <c r="V132" s="584" t="s">
        <v>699</v>
      </c>
      <c r="W132" s="585" t="s">
        <v>81</v>
      </c>
    </row>
    <row r="133" spans="1:23" s="584" customFormat="1" ht="9.75" customHeight="1" x14ac:dyDescent="0.15">
      <c r="A133" s="237" t="s">
        <v>520</v>
      </c>
      <c r="B133" s="584" t="s">
        <v>699</v>
      </c>
      <c r="C133" s="584">
        <v>29500</v>
      </c>
      <c r="D133" s="584">
        <v>29500</v>
      </c>
      <c r="E133" s="584" t="s">
        <v>699</v>
      </c>
      <c r="F133" s="584" t="s">
        <v>699</v>
      </c>
      <c r="G133" s="584">
        <v>860</v>
      </c>
      <c r="H133" s="584">
        <v>860</v>
      </c>
      <c r="I133" s="584">
        <v>6000</v>
      </c>
      <c r="J133" s="584">
        <v>6000</v>
      </c>
      <c r="K133" s="584">
        <v>6000</v>
      </c>
      <c r="L133" s="584">
        <v>750106</v>
      </c>
      <c r="M133" s="584" t="s">
        <v>699</v>
      </c>
      <c r="N133" s="584" t="s">
        <v>699</v>
      </c>
      <c r="O133" s="584" t="s">
        <v>699</v>
      </c>
      <c r="P133" s="584" t="s">
        <v>699</v>
      </c>
      <c r="Q133" s="584" t="s">
        <v>699</v>
      </c>
      <c r="R133" s="584" t="s">
        <v>699</v>
      </c>
      <c r="S133" s="584" t="s">
        <v>699</v>
      </c>
      <c r="T133" s="584" t="s">
        <v>699</v>
      </c>
      <c r="U133" s="584" t="s">
        <v>699</v>
      </c>
      <c r="V133" s="584" t="s">
        <v>699</v>
      </c>
      <c r="W133" s="585" t="s">
        <v>82</v>
      </c>
    </row>
    <row r="134" spans="1:23" s="584" customFormat="1" ht="9.75" customHeight="1" x14ac:dyDescent="0.15">
      <c r="A134" s="237" t="s">
        <v>521</v>
      </c>
      <c r="B134" s="584" t="s">
        <v>699</v>
      </c>
      <c r="C134" s="584" t="s">
        <v>699</v>
      </c>
      <c r="D134" s="584" t="s">
        <v>699</v>
      </c>
      <c r="E134" s="584" t="s">
        <v>699</v>
      </c>
      <c r="F134" s="584" t="s">
        <v>699</v>
      </c>
      <c r="G134" s="584">
        <v>2150</v>
      </c>
      <c r="H134" s="584">
        <v>2150</v>
      </c>
      <c r="I134" s="584">
        <v>19156</v>
      </c>
      <c r="J134" s="584">
        <v>19156</v>
      </c>
      <c r="K134" s="584">
        <v>19156</v>
      </c>
      <c r="L134" s="584">
        <v>854305</v>
      </c>
      <c r="M134" s="584">
        <v>78804</v>
      </c>
      <c r="N134" s="584" t="s">
        <v>699</v>
      </c>
      <c r="O134" s="584" t="s">
        <v>699</v>
      </c>
      <c r="P134" s="584" t="s">
        <v>699</v>
      </c>
      <c r="Q134" s="584">
        <v>41402</v>
      </c>
      <c r="R134" s="584" t="s">
        <v>699</v>
      </c>
      <c r="S134" s="584">
        <v>37402</v>
      </c>
      <c r="T134" s="584" t="s">
        <v>699</v>
      </c>
      <c r="U134" s="584" t="s">
        <v>699</v>
      </c>
      <c r="V134" s="584" t="s">
        <v>699</v>
      </c>
      <c r="W134" s="585" t="s">
        <v>83</v>
      </c>
    </row>
    <row r="135" spans="1:23" s="584" customFormat="1" ht="9.75" customHeight="1" x14ac:dyDescent="0.15">
      <c r="A135" s="237" t="s">
        <v>522</v>
      </c>
      <c r="B135" s="584" t="s">
        <v>699</v>
      </c>
      <c r="C135" s="584" t="s">
        <v>699</v>
      </c>
      <c r="D135" s="584" t="s">
        <v>699</v>
      </c>
      <c r="E135" s="584" t="s">
        <v>699</v>
      </c>
      <c r="F135" s="584" t="s">
        <v>699</v>
      </c>
      <c r="G135" s="584">
        <v>2176</v>
      </c>
      <c r="H135" s="584">
        <v>2176</v>
      </c>
      <c r="I135" s="584">
        <v>34729</v>
      </c>
      <c r="J135" s="584">
        <v>34729</v>
      </c>
      <c r="K135" s="584">
        <v>34729</v>
      </c>
      <c r="L135" s="584">
        <v>791076</v>
      </c>
      <c r="M135" s="584">
        <v>30000</v>
      </c>
      <c r="N135" s="584" t="s">
        <v>699</v>
      </c>
      <c r="O135" s="584" t="s">
        <v>699</v>
      </c>
      <c r="P135" s="584">
        <v>30000</v>
      </c>
      <c r="Q135" s="584" t="s">
        <v>699</v>
      </c>
      <c r="R135" s="584" t="s">
        <v>699</v>
      </c>
      <c r="S135" s="584" t="s">
        <v>699</v>
      </c>
      <c r="T135" s="584" t="s">
        <v>699</v>
      </c>
      <c r="U135" s="584" t="s">
        <v>699</v>
      </c>
      <c r="V135" s="584" t="s">
        <v>699</v>
      </c>
      <c r="W135" s="585" t="s">
        <v>84</v>
      </c>
    </row>
    <row r="136" spans="1:23" s="584" customFormat="1" ht="9.75" customHeight="1" x14ac:dyDescent="0.15">
      <c r="A136" s="237" t="s">
        <v>523</v>
      </c>
      <c r="B136" s="584" t="s">
        <v>699</v>
      </c>
      <c r="C136" s="584" t="s">
        <v>699</v>
      </c>
      <c r="D136" s="584" t="s">
        <v>699</v>
      </c>
      <c r="E136" s="584" t="s">
        <v>699</v>
      </c>
      <c r="F136" s="584" t="s">
        <v>699</v>
      </c>
      <c r="G136" s="584">
        <v>1128</v>
      </c>
      <c r="H136" s="584">
        <v>1128</v>
      </c>
      <c r="I136" s="584">
        <v>7867</v>
      </c>
      <c r="J136" s="584">
        <v>7867</v>
      </c>
      <c r="K136" s="584">
        <v>7867</v>
      </c>
      <c r="L136" s="584">
        <v>777776</v>
      </c>
      <c r="M136" s="584">
        <v>88040</v>
      </c>
      <c r="N136" s="584">
        <v>24990</v>
      </c>
      <c r="O136" s="584" t="s">
        <v>699</v>
      </c>
      <c r="P136" s="584">
        <v>14200</v>
      </c>
      <c r="Q136" s="584">
        <v>48850</v>
      </c>
      <c r="R136" s="584" t="s">
        <v>699</v>
      </c>
      <c r="S136" s="584" t="s">
        <v>699</v>
      </c>
      <c r="T136" s="584" t="s">
        <v>699</v>
      </c>
      <c r="U136" s="584" t="s">
        <v>699</v>
      </c>
      <c r="V136" s="584" t="s">
        <v>699</v>
      </c>
      <c r="W136" s="585" t="s">
        <v>85</v>
      </c>
    </row>
    <row r="137" spans="1:23" s="584" customFormat="1" ht="9.75" customHeight="1" x14ac:dyDescent="0.15">
      <c r="A137" s="237" t="s">
        <v>524</v>
      </c>
      <c r="B137" s="584" t="s">
        <v>699</v>
      </c>
      <c r="C137" s="584" t="s">
        <v>699</v>
      </c>
      <c r="D137" s="584" t="s">
        <v>699</v>
      </c>
      <c r="E137" s="584" t="s">
        <v>699</v>
      </c>
      <c r="F137" s="584" t="s">
        <v>699</v>
      </c>
      <c r="G137" s="584">
        <v>988</v>
      </c>
      <c r="H137" s="584">
        <v>988</v>
      </c>
      <c r="I137" s="584">
        <v>37062</v>
      </c>
      <c r="J137" s="584">
        <v>37062</v>
      </c>
      <c r="K137" s="584">
        <v>37062</v>
      </c>
      <c r="L137" s="584">
        <v>817223</v>
      </c>
      <c r="M137" s="584">
        <v>24950</v>
      </c>
      <c r="N137" s="584" t="s">
        <v>699</v>
      </c>
      <c r="O137" s="584">
        <v>24950</v>
      </c>
      <c r="P137" s="584" t="s">
        <v>699</v>
      </c>
      <c r="Q137" s="584" t="s">
        <v>699</v>
      </c>
      <c r="R137" s="584" t="s">
        <v>699</v>
      </c>
      <c r="S137" s="584" t="s">
        <v>699</v>
      </c>
      <c r="T137" s="584" t="s">
        <v>699</v>
      </c>
      <c r="U137" s="584" t="s">
        <v>699</v>
      </c>
      <c r="V137" s="584" t="s">
        <v>699</v>
      </c>
      <c r="W137" s="585" t="s">
        <v>69</v>
      </c>
    </row>
    <row r="138" spans="1:23" s="584" customFormat="1" ht="9.75" customHeight="1" x14ac:dyDescent="0.15">
      <c r="A138" s="237" t="s">
        <v>525</v>
      </c>
      <c r="B138" s="584" t="s">
        <v>699</v>
      </c>
      <c r="C138" s="584" t="s">
        <v>699</v>
      </c>
      <c r="D138" s="584" t="s">
        <v>699</v>
      </c>
      <c r="E138" s="584" t="s">
        <v>699</v>
      </c>
      <c r="F138" s="584" t="s">
        <v>699</v>
      </c>
      <c r="G138" s="584">
        <v>828</v>
      </c>
      <c r="H138" s="584">
        <v>828</v>
      </c>
      <c r="I138" s="584">
        <v>20537</v>
      </c>
      <c r="J138" s="584">
        <v>20537</v>
      </c>
      <c r="K138" s="584">
        <v>20537</v>
      </c>
      <c r="L138" s="584">
        <v>746179</v>
      </c>
      <c r="M138" s="584">
        <v>50006</v>
      </c>
      <c r="N138" s="584" t="s">
        <v>699</v>
      </c>
      <c r="O138" s="584" t="s">
        <v>699</v>
      </c>
      <c r="P138" s="584" t="s">
        <v>699</v>
      </c>
      <c r="Q138" s="584" t="s">
        <v>699</v>
      </c>
      <c r="R138" s="584" t="s">
        <v>699</v>
      </c>
      <c r="S138" s="584" t="s">
        <v>699</v>
      </c>
      <c r="T138" s="584">
        <v>50006</v>
      </c>
      <c r="U138" s="584" t="s">
        <v>699</v>
      </c>
      <c r="V138" s="584" t="s">
        <v>699</v>
      </c>
      <c r="W138" s="585" t="s">
        <v>70</v>
      </c>
    </row>
    <row r="139" spans="1:23" s="584" customFormat="1" ht="9.75" customHeight="1" x14ac:dyDescent="0.15">
      <c r="A139" s="237" t="s">
        <v>526</v>
      </c>
      <c r="B139" s="584" t="s">
        <v>699</v>
      </c>
      <c r="C139" s="584" t="s">
        <v>699</v>
      </c>
      <c r="D139" s="584" t="s">
        <v>699</v>
      </c>
      <c r="E139" s="584" t="s">
        <v>699</v>
      </c>
      <c r="F139" s="584" t="s">
        <v>699</v>
      </c>
      <c r="G139" s="584">
        <v>1938</v>
      </c>
      <c r="H139" s="584">
        <v>1938</v>
      </c>
      <c r="I139" s="584">
        <v>24142</v>
      </c>
      <c r="J139" s="584">
        <v>24142</v>
      </c>
      <c r="K139" s="584">
        <v>24142</v>
      </c>
      <c r="L139" s="584">
        <v>643609</v>
      </c>
      <c r="M139" s="584" t="s">
        <v>699</v>
      </c>
      <c r="N139" s="584" t="s">
        <v>699</v>
      </c>
      <c r="O139" s="584" t="s">
        <v>699</v>
      </c>
      <c r="P139" s="584" t="s">
        <v>699</v>
      </c>
      <c r="Q139" s="584" t="s">
        <v>699</v>
      </c>
      <c r="R139" s="584" t="s">
        <v>699</v>
      </c>
      <c r="S139" s="584" t="s">
        <v>699</v>
      </c>
      <c r="T139" s="584" t="s">
        <v>699</v>
      </c>
      <c r="U139" s="584" t="s">
        <v>699</v>
      </c>
      <c r="V139" s="584" t="s">
        <v>699</v>
      </c>
      <c r="W139" s="585" t="s">
        <v>71</v>
      </c>
    </row>
    <row r="140" spans="1:23" s="584" customFormat="1" ht="9.75" customHeight="1" x14ac:dyDescent="0.15">
      <c r="A140" s="237" t="s">
        <v>867</v>
      </c>
      <c r="B140" s="584" t="s">
        <v>699</v>
      </c>
      <c r="C140" s="584" t="s">
        <v>699</v>
      </c>
      <c r="D140" s="584" t="s">
        <v>699</v>
      </c>
      <c r="E140" s="584" t="s">
        <v>699</v>
      </c>
      <c r="F140" s="584" t="s">
        <v>699</v>
      </c>
      <c r="G140" s="584">
        <v>1020</v>
      </c>
      <c r="H140" s="584">
        <v>1020</v>
      </c>
      <c r="I140" s="584">
        <v>45934</v>
      </c>
      <c r="J140" s="584">
        <v>45934</v>
      </c>
      <c r="K140" s="584">
        <v>45934</v>
      </c>
      <c r="L140" s="584">
        <v>620825</v>
      </c>
      <c r="M140" s="584" t="s">
        <v>699</v>
      </c>
      <c r="N140" s="584" t="s">
        <v>699</v>
      </c>
      <c r="O140" s="584" t="s">
        <v>699</v>
      </c>
      <c r="P140" s="584" t="s">
        <v>699</v>
      </c>
      <c r="Q140" s="584" t="s">
        <v>699</v>
      </c>
      <c r="R140" s="584" t="s">
        <v>699</v>
      </c>
      <c r="S140" s="584" t="s">
        <v>699</v>
      </c>
      <c r="T140" s="584" t="s">
        <v>699</v>
      </c>
      <c r="U140" s="584" t="s">
        <v>699</v>
      </c>
      <c r="V140" s="584" t="s">
        <v>699</v>
      </c>
      <c r="W140" s="585" t="s">
        <v>868</v>
      </c>
    </row>
    <row r="141" spans="1:23" s="584" customFormat="1" ht="9.75" customHeight="1" x14ac:dyDescent="0.15">
      <c r="A141" s="237" t="s">
        <v>527</v>
      </c>
      <c r="B141" s="584" t="s">
        <v>699</v>
      </c>
      <c r="C141" s="584" t="s">
        <v>699</v>
      </c>
      <c r="D141" s="584" t="s">
        <v>699</v>
      </c>
      <c r="E141" s="584" t="s">
        <v>699</v>
      </c>
      <c r="F141" s="584" t="s">
        <v>699</v>
      </c>
      <c r="G141" s="584">
        <v>704</v>
      </c>
      <c r="H141" s="584">
        <v>704</v>
      </c>
      <c r="I141" s="584">
        <v>35053</v>
      </c>
      <c r="J141" s="584">
        <v>35053</v>
      </c>
      <c r="K141" s="584">
        <v>35053</v>
      </c>
      <c r="L141" s="584">
        <v>609805</v>
      </c>
      <c r="M141" s="584" t="s">
        <v>699</v>
      </c>
      <c r="N141" s="584" t="s">
        <v>699</v>
      </c>
      <c r="O141" s="584" t="s">
        <v>699</v>
      </c>
      <c r="P141" s="584" t="s">
        <v>699</v>
      </c>
      <c r="Q141" s="584" t="s">
        <v>699</v>
      </c>
      <c r="R141" s="584" t="s">
        <v>699</v>
      </c>
      <c r="S141" s="584" t="s">
        <v>699</v>
      </c>
      <c r="T141" s="584" t="s">
        <v>699</v>
      </c>
      <c r="U141" s="584" t="s">
        <v>699</v>
      </c>
      <c r="V141" s="584" t="s">
        <v>699</v>
      </c>
      <c r="W141" s="585" t="s">
        <v>66</v>
      </c>
    </row>
    <row r="142" spans="1:23" s="584" customFormat="1" ht="9.75" customHeight="1" x14ac:dyDescent="0.15">
      <c r="A142" s="242" t="s">
        <v>528</v>
      </c>
      <c r="B142" s="587" t="s">
        <v>699</v>
      </c>
      <c r="C142" s="588" t="s">
        <v>699</v>
      </c>
      <c r="D142" s="588" t="s">
        <v>699</v>
      </c>
      <c r="E142" s="588" t="s">
        <v>699</v>
      </c>
      <c r="F142" s="588" t="s">
        <v>699</v>
      </c>
      <c r="G142" s="588">
        <v>850</v>
      </c>
      <c r="H142" s="588">
        <v>850</v>
      </c>
      <c r="I142" s="588">
        <v>40116</v>
      </c>
      <c r="J142" s="588">
        <v>40116</v>
      </c>
      <c r="K142" s="588">
        <v>40116</v>
      </c>
      <c r="L142" s="588">
        <v>681384</v>
      </c>
      <c r="M142" s="588" t="s">
        <v>699</v>
      </c>
      <c r="N142" s="588" t="s">
        <v>699</v>
      </c>
      <c r="O142" s="588" t="s">
        <v>699</v>
      </c>
      <c r="P142" s="588" t="s">
        <v>699</v>
      </c>
      <c r="Q142" s="588" t="s">
        <v>699</v>
      </c>
      <c r="R142" s="588" t="s">
        <v>699</v>
      </c>
      <c r="S142" s="588" t="s">
        <v>699</v>
      </c>
      <c r="T142" s="588" t="s">
        <v>699</v>
      </c>
      <c r="U142" s="588" t="s">
        <v>699</v>
      </c>
      <c r="V142" s="588" t="s">
        <v>699</v>
      </c>
      <c r="W142" s="589" t="s">
        <v>67</v>
      </c>
    </row>
    <row r="143" spans="1:23" ht="12" customHeight="1" x14ac:dyDescent="0.15"/>
    <row r="144" spans="1:23" ht="12" customHeight="1" x14ac:dyDescent="0.15"/>
    <row r="145" spans="1:23" ht="12" customHeight="1" x14ac:dyDescent="0.15">
      <c r="K145" s="590" t="s">
        <v>86</v>
      </c>
      <c r="V145" s="610" t="s">
        <v>894</v>
      </c>
    </row>
    <row r="146" spans="1:23" s="576" customFormat="1" ht="21" customHeight="1" x14ac:dyDescent="0.15">
      <c r="A146" s="921" t="s">
        <v>150</v>
      </c>
      <c r="B146" s="591" t="s">
        <v>294</v>
      </c>
      <c r="C146" s="575"/>
      <c r="D146" s="575"/>
      <c r="E146" s="575"/>
      <c r="F146" s="575"/>
      <c r="G146" s="575"/>
      <c r="H146" s="575"/>
      <c r="I146" s="575"/>
      <c r="J146" s="575"/>
      <c r="K146" s="575"/>
      <c r="L146" s="575"/>
      <c r="M146" s="575"/>
      <c r="N146" s="575"/>
      <c r="O146" s="575"/>
      <c r="P146" s="575"/>
      <c r="Q146" s="575"/>
      <c r="R146" s="573"/>
      <c r="S146" s="574" t="s">
        <v>916</v>
      </c>
      <c r="T146" s="575"/>
      <c r="U146" s="575"/>
      <c r="V146" s="575"/>
      <c r="W146" s="924" t="s">
        <v>72</v>
      </c>
    </row>
    <row r="147" spans="1:23" s="576" customFormat="1" ht="21" customHeight="1" x14ac:dyDescent="0.15">
      <c r="A147" s="922"/>
      <c r="B147" s="596" t="s">
        <v>784</v>
      </c>
      <c r="C147" s="574" t="s">
        <v>231</v>
      </c>
      <c r="D147" s="575"/>
      <c r="E147" s="575"/>
      <c r="F147" s="573"/>
      <c r="G147" s="574" t="s">
        <v>230</v>
      </c>
      <c r="H147" s="575"/>
      <c r="I147" s="573"/>
      <c r="J147" s="574" t="s">
        <v>215</v>
      </c>
      <c r="K147" s="573"/>
      <c r="L147" s="574" t="s">
        <v>214</v>
      </c>
      <c r="M147" s="575"/>
      <c r="N147" s="575"/>
      <c r="O147" s="575"/>
      <c r="P147" s="573"/>
      <c r="Q147" s="574" t="s">
        <v>930</v>
      </c>
      <c r="R147" s="573"/>
      <c r="S147" s="927" t="s">
        <v>261</v>
      </c>
      <c r="T147" s="574" t="s">
        <v>238</v>
      </c>
      <c r="U147" s="575"/>
      <c r="V147" s="575"/>
      <c r="W147" s="925"/>
    </row>
    <row r="148" spans="1:23" s="576" customFormat="1" ht="52.5" customHeight="1" x14ac:dyDescent="0.15">
      <c r="A148" s="923"/>
      <c r="B148" s="592" t="s">
        <v>929</v>
      </c>
      <c r="C148" s="577" t="s">
        <v>96</v>
      </c>
      <c r="D148" s="578" t="s">
        <v>245</v>
      </c>
      <c r="E148" s="578" t="s">
        <v>217</v>
      </c>
      <c r="F148" s="578" t="s">
        <v>780</v>
      </c>
      <c r="G148" s="577" t="s">
        <v>772</v>
      </c>
      <c r="H148" s="578" t="s">
        <v>282</v>
      </c>
      <c r="I148" s="578" t="s">
        <v>234</v>
      </c>
      <c r="J148" s="577" t="s">
        <v>21</v>
      </c>
      <c r="K148" s="578" t="s">
        <v>785</v>
      </c>
      <c r="L148" s="577" t="s">
        <v>45</v>
      </c>
      <c r="M148" s="578" t="s">
        <v>210</v>
      </c>
      <c r="N148" s="578" t="s">
        <v>932</v>
      </c>
      <c r="O148" s="578" t="s">
        <v>293</v>
      </c>
      <c r="P148" s="592" t="s">
        <v>702</v>
      </c>
      <c r="Q148" s="577" t="s">
        <v>280</v>
      </c>
      <c r="R148" s="578" t="s">
        <v>279</v>
      </c>
      <c r="S148" s="928"/>
      <c r="T148" s="577" t="s">
        <v>770</v>
      </c>
      <c r="U148" s="578" t="s">
        <v>229</v>
      </c>
      <c r="V148" s="578" t="s">
        <v>775</v>
      </c>
      <c r="W148" s="926"/>
    </row>
    <row r="149" spans="1:23" s="584" customFormat="1" ht="9.75" customHeight="1" x14ac:dyDescent="0.15">
      <c r="A149" s="233" t="s">
        <v>855</v>
      </c>
      <c r="B149" s="581" t="s">
        <v>699</v>
      </c>
      <c r="C149" s="582">
        <v>542189</v>
      </c>
      <c r="D149" s="582" t="s">
        <v>699</v>
      </c>
      <c r="E149" s="582">
        <v>542189</v>
      </c>
      <c r="F149" s="582" t="s">
        <v>699</v>
      </c>
      <c r="G149" s="582" t="s">
        <v>699</v>
      </c>
      <c r="H149" s="582" t="s">
        <v>699</v>
      </c>
      <c r="I149" s="582" t="s">
        <v>699</v>
      </c>
      <c r="J149" s="582">
        <v>22600</v>
      </c>
      <c r="K149" s="582">
        <v>22600</v>
      </c>
      <c r="L149" s="582">
        <v>144218</v>
      </c>
      <c r="M149" s="582">
        <v>105267</v>
      </c>
      <c r="N149" s="582" t="s">
        <v>699</v>
      </c>
      <c r="O149" s="582">
        <v>38951</v>
      </c>
      <c r="P149" s="582" t="s">
        <v>699</v>
      </c>
      <c r="Q149" s="582">
        <v>3855913</v>
      </c>
      <c r="R149" s="582">
        <v>3855913</v>
      </c>
      <c r="S149" s="582">
        <v>511923</v>
      </c>
      <c r="T149" s="582">
        <v>404064</v>
      </c>
      <c r="U149" s="582">
        <v>404064</v>
      </c>
      <c r="V149" s="582" t="s">
        <v>699</v>
      </c>
      <c r="W149" s="583" t="s">
        <v>512</v>
      </c>
    </row>
    <row r="150" spans="1:23" s="584" customFormat="1" ht="9.75" customHeight="1" x14ac:dyDescent="0.15">
      <c r="A150" s="237" t="s">
        <v>628</v>
      </c>
      <c r="B150" s="584">
        <v>72400</v>
      </c>
      <c r="C150" s="584">
        <v>1166887</v>
      </c>
      <c r="D150" s="584">
        <v>11502</v>
      </c>
      <c r="E150" s="584">
        <v>1105400</v>
      </c>
      <c r="F150" s="584">
        <v>49985</v>
      </c>
      <c r="G150" s="584">
        <v>50000</v>
      </c>
      <c r="H150" s="584">
        <v>50000</v>
      </c>
      <c r="I150" s="584" t="s">
        <v>699</v>
      </c>
      <c r="J150" s="584">
        <v>47468</v>
      </c>
      <c r="K150" s="584">
        <v>47468</v>
      </c>
      <c r="L150" s="584">
        <v>206364</v>
      </c>
      <c r="M150" s="584">
        <v>195656</v>
      </c>
      <c r="N150" s="584" t="s">
        <v>699</v>
      </c>
      <c r="O150" s="584">
        <v>10708</v>
      </c>
      <c r="P150" s="584" t="s">
        <v>699</v>
      </c>
      <c r="Q150" s="584">
        <v>4687965</v>
      </c>
      <c r="R150" s="584">
        <v>4687965</v>
      </c>
      <c r="S150" s="584">
        <v>1033947</v>
      </c>
      <c r="T150" s="584">
        <v>922070</v>
      </c>
      <c r="U150" s="584">
        <v>922070</v>
      </c>
      <c r="V150" s="584" t="s">
        <v>699</v>
      </c>
      <c r="W150" s="585" t="s">
        <v>629</v>
      </c>
    </row>
    <row r="151" spans="1:23" s="584" customFormat="1" ht="9.75" customHeight="1" x14ac:dyDescent="0.15">
      <c r="A151" s="237" t="s">
        <v>856</v>
      </c>
      <c r="B151" s="584">
        <v>50050</v>
      </c>
      <c r="C151" s="584">
        <v>634998</v>
      </c>
      <c r="D151" s="584">
        <v>235250</v>
      </c>
      <c r="E151" s="584">
        <v>399748</v>
      </c>
      <c r="F151" s="584" t="s">
        <v>699</v>
      </c>
      <c r="G151" s="584">
        <v>141330</v>
      </c>
      <c r="H151" s="584">
        <v>141330</v>
      </c>
      <c r="I151" s="584" t="s">
        <v>699</v>
      </c>
      <c r="J151" s="584" t="s">
        <v>699</v>
      </c>
      <c r="K151" s="584" t="s">
        <v>699</v>
      </c>
      <c r="L151" s="584">
        <v>23350</v>
      </c>
      <c r="M151" s="584" t="s">
        <v>699</v>
      </c>
      <c r="N151" s="584">
        <v>16680</v>
      </c>
      <c r="O151" s="584">
        <v>5399</v>
      </c>
      <c r="P151" s="584">
        <v>1271</v>
      </c>
      <c r="Q151" s="584">
        <v>7028438</v>
      </c>
      <c r="R151" s="584">
        <v>7028438</v>
      </c>
      <c r="S151" s="584">
        <v>1064996</v>
      </c>
      <c r="T151" s="584">
        <v>902374</v>
      </c>
      <c r="U151" s="584">
        <v>902374</v>
      </c>
      <c r="V151" s="584" t="s">
        <v>699</v>
      </c>
      <c r="W151" s="585" t="s">
        <v>692</v>
      </c>
    </row>
    <row r="152" spans="1:23" s="584" customFormat="1" ht="9.75" customHeight="1" x14ac:dyDescent="0.15">
      <c r="A152" s="237" t="s">
        <v>857</v>
      </c>
      <c r="B152" s="584" t="s">
        <v>699</v>
      </c>
      <c r="C152" s="584" t="s">
        <v>699</v>
      </c>
      <c r="D152" s="584" t="s">
        <v>699</v>
      </c>
      <c r="E152" s="584" t="s">
        <v>699</v>
      </c>
      <c r="F152" s="584" t="s">
        <v>699</v>
      </c>
      <c r="G152" s="584" t="s">
        <v>699</v>
      </c>
      <c r="H152" s="584" t="s">
        <v>699</v>
      </c>
      <c r="I152" s="584" t="s">
        <v>699</v>
      </c>
      <c r="J152" s="584" t="s">
        <v>699</v>
      </c>
      <c r="K152" s="584" t="s">
        <v>699</v>
      </c>
      <c r="L152" s="584" t="s">
        <v>699</v>
      </c>
      <c r="M152" s="584" t="s">
        <v>699</v>
      </c>
      <c r="N152" s="584" t="s">
        <v>699</v>
      </c>
      <c r="O152" s="584" t="s">
        <v>699</v>
      </c>
      <c r="P152" s="584" t="s">
        <v>699</v>
      </c>
      <c r="Q152" s="584">
        <v>8237254</v>
      </c>
      <c r="R152" s="584">
        <v>8237254</v>
      </c>
      <c r="S152" s="584">
        <v>968608</v>
      </c>
      <c r="T152" s="584">
        <v>917472</v>
      </c>
      <c r="U152" s="584">
        <v>735033</v>
      </c>
      <c r="V152" s="584">
        <v>182439</v>
      </c>
      <c r="W152" s="585" t="s">
        <v>718</v>
      </c>
    </row>
    <row r="153" spans="1:23" s="584" customFormat="1" ht="9.75" customHeight="1" x14ac:dyDescent="0.15">
      <c r="A153" s="237" t="s">
        <v>858</v>
      </c>
      <c r="B153" s="584" t="s">
        <v>699</v>
      </c>
      <c r="C153" s="584">
        <v>250850</v>
      </c>
      <c r="D153" s="584">
        <v>50000</v>
      </c>
      <c r="E153" s="584">
        <v>200850</v>
      </c>
      <c r="F153" s="584" t="s">
        <v>699</v>
      </c>
      <c r="G153" s="584">
        <v>9500</v>
      </c>
      <c r="H153" s="584">
        <v>4000</v>
      </c>
      <c r="I153" s="584">
        <v>5500</v>
      </c>
      <c r="J153" s="584" t="s">
        <v>699</v>
      </c>
      <c r="K153" s="584" t="s">
        <v>699</v>
      </c>
      <c r="L153" s="584" t="s">
        <v>699</v>
      </c>
      <c r="M153" s="584" t="s">
        <v>699</v>
      </c>
      <c r="N153" s="584" t="s">
        <v>699</v>
      </c>
      <c r="O153" s="584" t="s">
        <v>699</v>
      </c>
      <c r="P153" s="584" t="s">
        <v>699</v>
      </c>
      <c r="Q153" s="584">
        <v>8284530</v>
      </c>
      <c r="R153" s="584">
        <v>8284530</v>
      </c>
      <c r="S153" s="584">
        <v>390698</v>
      </c>
      <c r="T153" s="584">
        <v>372618</v>
      </c>
      <c r="U153" s="584">
        <v>320118</v>
      </c>
      <c r="V153" s="584">
        <v>52500</v>
      </c>
      <c r="W153" s="585" t="s">
        <v>859</v>
      </c>
    </row>
    <row r="154" spans="1:23" s="584" customFormat="1" ht="6.75" customHeight="1" x14ac:dyDescent="0.15">
      <c r="A154" s="586"/>
      <c r="W154" s="585"/>
    </row>
    <row r="155" spans="1:23" s="584" customFormat="1" ht="9.75" customHeight="1" x14ac:dyDescent="0.15">
      <c r="A155" s="237" t="s">
        <v>860</v>
      </c>
      <c r="B155" s="584" t="s">
        <v>699</v>
      </c>
      <c r="C155" s="584" t="s">
        <v>699</v>
      </c>
      <c r="D155" s="584" t="s">
        <v>699</v>
      </c>
      <c r="E155" s="584" t="s">
        <v>699</v>
      </c>
      <c r="F155" s="584" t="s">
        <v>699</v>
      </c>
      <c r="G155" s="584" t="s">
        <v>699</v>
      </c>
      <c r="H155" s="584" t="s">
        <v>699</v>
      </c>
      <c r="I155" s="584" t="s">
        <v>699</v>
      </c>
      <c r="J155" s="584" t="s">
        <v>699</v>
      </c>
      <c r="K155" s="584" t="s">
        <v>699</v>
      </c>
      <c r="L155" s="584" t="s">
        <v>699</v>
      </c>
      <c r="M155" s="584" t="s">
        <v>699</v>
      </c>
      <c r="N155" s="584" t="s">
        <v>699</v>
      </c>
      <c r="O155" s="584" t="s">
        <v>699</v>
      </c>
      <c r="P155" s="584" t="s">
        <v>699</v>
      </c>
      <c r="Q155" s="584">
        <v>8347416</v>
      </c>
      <c r="R155" s="584">
        <v>8347416</v>
      </c>
      <c r="S155" s="584">
        <v>1021815</v>
      </c>
      <c r="T155" s="584">
        <v>970723</v>
      </c>
      <c r="U155" s="584">
        <v>788284</v>
      </c>
      <c r="V155" s="584">
        <v>182439</v>
      </c>
      <c r="W155" s="585" t="s">
        <v>719</v>
      </c>
    </row>
    <row r="156" spans="1:23" s="584" customFormat="1" ht="9.75" customHeight="1" x14ac:dyDescent="0.15">
      <c r="A156" s="237" t="s">
        <v>861</v>
      </c>
      <c r="B156" s="584" t="s">
        <v>699</v>
      </c>
      <c r="C156" s="584">
        <v>351525</v>
      </c>
      <c r="D156" s="584">
        <v>100695</v>
      </c>
      <c r="E156" s="584">
        <v>250830</v>
      </c>
      <c r="F156" s="584" t="s">
        <v>699</v>
      </c>
      <c r="G156" s="584">
        <v>9500</v>
      </c>
      <c r="H156" s="584">
        <v>4000</v>
      </c>
      <c r="I156" s="584">
        <v>5500</v>
      </c>
      <c r="J156" s="584" t="s">
        <v>699</v>
      </c>
      <c r="K156" s="584" t="s">
        <v>699</v>
      </c>
      <c r="L156" s="584" t="s">
        <v>699</v>
      </c>
      <c r="M156" s="584" t="s">
        <v>699</v>
      </c>
      <c r="N156" s="584" t="s">
        <v>699</v>
      </c>
      <c r="O156" s="584" t="s">
        <v>699</v>
      </c>
      <c r="P156" s="584" t="s">
        <v>699</v>
      </c>
      <c r="Q156" s="584">
        <v>8126005</v>
      </c>
      <c r="R156" s="584">
        <v>8126005</v>
      </c>
      <c r="S156" s="584">
        <v>416293</v>
      </c>
      <c r="T156" s="584">
        <v>398213</v>
      </c>
      <c r="U156" s="584">
        <v>300762</v>
      </c>
      <c r="V156" s="584">
        <v>97451</v>
      </c>
      <c r="W156" s="585" t="s">
        <v>862</v>
      </c>
    </row>
    <row r="157" spans="1:23" s="584" customFormat="1" ht="6.75" customHeight="1" x14ac:dyDescent="0.15">
      <c r="A157" s="586"/>
      <c r="W157" s="585"/>
    </row>
    <row r="158" spans="1:23" s="584" customFormat="1" ht="9.75" customHeight="1" x14ac:dyDescent="0.15">
      <c r="A158" s="237" t="s">
        <v>863</v>
      </c>
      <c r="B158" s="584" t="s">
        <v>699</v>
      </c>
      <c r="C158" s="584" t="s">
        <v>699</v>
      </c>
      <c r="D158" s="584" t="s">
        <v>699</v>
      </c>
      <c r="E158" s="584" t="s">
        <v>699</v>
      </c>
      <c r="F158" s="584" t="s">
        <v>699</v>
      </c>
      <c r="G158" s="584" t="s">
        <v>699</v>
      </c>
      <c r="H158" s="584" t="s">
        <v>699</v>
      </c>
      <c r="I158" s="584" t="s">
        <v>699</v>
      </c>
      <c r="J158" s="584" t="s">
        <v>699</v>
      </c>
      <c r="K158" s="584" t="s">
        <v>699</v>
      </c>
      <c r="L158" s="584" t="s">
        <v>699</v>
      </c>
      <c r="M158" s="584" t="s">
        <v>699</v>
      </c>
      <c r="N158" s="584" t="s">
        <v>699</v>
      </c>
      <c r="O158" s="584" t="s">
        <v>699</v>
      </c>
      <c r="P158" s="584" t="s">
        <v>699</v>
      </c>
      <c r="Q158" s="584">
        <v>1969864</v>
      </c>
      <c r="R158" s="584">
        <v>1969864</v>
      </c>
      <c r="S158" s="584">
        <v>53251</v>
      </c>
      <c r="T158" s="584">
        <v>53251</v>
      </c>
      <c r="U158" s="584">
        <v>53251</v>
      </c>
      <c r="V158" s="584" t="s">
        <v>699</v>
      </c>
      <c r="W158" s="585" t="s">
        <v>720</v>
      </c>
    </row>
    <row r="159" spans="1:23" s="584" customFormat="1" ht="9.75" customHeight="1" x14ac:dyDescent="0.15">
      <c r="A159" s="237" t="s">
        <v>513</v>
      </c>
      <c r="B159" s="584" t="s">
        <v>699</v>
      </c>
      <c r="C159" s="584">
        <v>49600</v>
      </c>
      <c r="D159" s="584" t="s">
        <v>699</v>
      </c>
      <c r="E159" s="584">
        <v>49600</v>
      </c>
      <c r="F159" s="584" t="s">
        <v>699</v>
      </c>
      <c r="G159" s="584">
        <v>5500</v>
      </c>
      <c r="H159" s="584" t="s">
        <v>699</v>
      </c>
      <c r="I159" s="584">
        <v>5500</v>
      </c>
      <c r="J159" s="584" t="s">
        <v>699</v>
      </c>
      <c r="K159" s="584" t="s">
        <v>699</v>
      </c>
      <c r="L159" s="584" t="s">
        <v>699</v>
      </c>
      <c r="M159" s="584" t="s">
        <v>699</v>
      </c>
      <c r="N159" s="584" t="s">
        <v>699</v>
      </c>
      <c r="O159" s="584" t="s">
        <v>699</v>
      </c>
      <c r="P159" s="584" t="s">
        <v>699</v>
      </c>
      <c r="Q159" s="584">
        <v>2161548</v>
      </c>
      <c r="R159" s="584">
        <v>2161548</v>
      </c>
      <c r="S159" s="584">
        <v>43500</v>
      </c>
      <c r="T159" s="584">
        <v>43500</v>
      </c>
      <c r="U159" s="584">
        <v>24000</v>
      </c>
      <c r="V159" s="584">
        <v>19500</v>
      </c>
      <c r="W159" s="585" t="s">
        <v>78</v>
      </c>
    </row>
    <row r="160" spans="1:23" s="584" customFormat="1" ht="9.75" customHeight="1" x14ac:dyDescent="0.15">
      <c r="A160" s="237" t="s">
        <v>514</v>
      </c>
      <c r="B160" s="584" t="s">
        <v>699</v>
      </c>
      <c r="C160" s="584">
        <v>50000</v>
      </c>
      <c r="D160" s="584">
        <v>50000</v>
      </c>
      <c r="E160" s="584" t="s">
        <v>699</v>
      </c>
      <c r="F160" s="584" t="s">
        <v>699</v>
      </c>
      <c r="G160" s="584" t="s">
        <v>699</v>
      </c>
      <c r="H160" s="584" t="s">
        <v>699</v>
      </c>
      <c r="I160" s="584" t="s">
        <v>699</v>
      </c>
      <c r="J160" s="584" t="s">
        <v>699</v>
      </c>
      <c r="K160" s="584" t="s">
        <v>699</v>
      </c>
      <c r="L160" s="584" t="s">
        <v>699</v>
      </c>
      <c r="M160" s="584" t="s">
        <v>699</v>
      </c>
      <c r="N160" s="584" t="s">
        <v>699</v>
      </c>
      <c r="O160" s="584" t="s">
        <v>699</v>
      </c>
      <c r="P160" s="584" t="s">
        <v>699</v>
      </c>
      <c r="Q160" s="584">
        <v>2176313</v>
      </c>
      <c r="R160" s="584">
        <v>2176313</v>
      </c>
      <c r="S160" s="584">
        <v>164997</v>
      </c>
      <c r="T160" s="584">
        <v>146917</v>
      </c>
      <c r="U160" s="584">
        <v>146917</v>
      </c>
      <c r="V160" s="584" t="s">
        <v>699</v>
      </c>
      <c r="W160" s="585" t="s">
        <v>79</v>
      </c>
    </row>
    <row r="161" spans="1:23" s="584" customFormat="1" ht="9.75" customHeight="1" x14ac:dyDescent="0.15">
      <c r="A161" s="237" t="s">
        <v>515</v>
      </c>
      <c r="B161" s="584" t="s">
        <v>699</v>
      </c>
      <c r="C161" s="584">
        <v>151250</v>
      </c>
      <c r="D161" s="584" t="s">
        <v>699</v>
      </c>
      <c r="E161" s="584">
        <v>151250</v>
      </c>
      <c r="F161" s="584" t="s">
        <v>699</v>
      </c>
      <c r="G161" s="584">
        <v>4000</v>
      </c>
      <c r="H161" s="584">
        <v>4000</v>
      </c>
      <c r="I161" s="584" t="s">
        <v>699</v>
      </c>
      <c r="J161" s="584" t="s">
        <v>699</v>
      </c>
      <c r="K161" s="584" t="s">
        <v>699</v>
      </c>
      <c r="L161" s="584" t="s">
        <v>699</v>
      </c>
      <c r="M161" s="584" t="s">
        <v>699</v>
      </c>
      <c r="N161" s="584" t="s">
        <v>699</v>
      </c>
      <c r="O161" s="584" t="s">
        <v>699</v>
      </c>
      <c r="P161" s="584" t="s">
        <v>699</v>
      </c>
      <c r="Q161" s="584">
        <v>1976805</v>
      </c>
      <c r="R161" s="584">
        <v>1976805</v>
      </c>
      <c r="S161" s="584">
        <v>128950</v>
      </c>
      <c r="T161" s="584">
        <v>128950</v>
      </c>
      <c r="U161" s="584">
        <v>95950</v>
      </c>
      <c r="V161" s="584">
        <v>33000</v>
      </c>
      <c r="W161" s="585" t="s">
        <v>80</v>
      </c>
    </row>
    <row r="162" spans="1:23" s="584" customFormat="1" ht="9.75" customHeight="1" x14ac:dyDescent="0.15">
      <c r="A162" s="237" t="s">
        <v>864</v>
      </c>
      <c r="B162" s="584" t="s">
        <v>699</v>
      </c>
      <c r="C162" s="584">
        <v>100675</v>
      </c>
      <c r="D162" s="584">
        <v>50695</v>
      </c>
      <c r="E162" s="584">
        <v>49980</v>
      </c>
      <c r="F162" s="584" t="s">
        <v>699</v>
      </c>
      <c r="G162" s="584" t="s">
        <v>699</v>
      </c>
      <c r="H162" s="584" t="s">
        <v>699</v>
      </c>
      <c r="I162" s="584" t="s">
        <v>699</v>
      </c>
      <c r="J162" s="584" t="s">
        <v>699</v>
      </c>
      <c r="K162" s="584" t="s">
        <v>699</v>
      </c>
      <c r="L162" s="584" t="s">
        <v>699</v>
      </c>
      <c r="M162" s="584" t="s">
        <v>699</v>
      </c>
      <c r="N162" s="584" t="s">
        <v>699</v>
      </c>
      <c r="O162" s="584" t="s">
        <v>699</v>
      </c>
      <c r="P162" s="584" t="s">
        <v>699</v>
      </c>
      <c r="Q162" s="584">
        <v>1811339</v>
      </c>
      <c r="R162" s="584">
        <v>1811339</v>
      </c>
      <c r="S162" s="584">
        <v>78846</v>
      </c>
      <c r="T162" s="584">
        <v>78846</v>
      </c>
      <c r="U162" s="584">
        <v>33895</v>
      </c>
      <c r="V162" s="584">
        <v>44951</v>
      </c>
      <c r="W162" s="585" t="s">
        <v>865</v>
      </c>
    </row>
    <row r="163" spans="1:23" s="584" customFormat="1" ht="6.75" customHeight="1" x14ac:dyDescent="0.15">
      <c r="A163" s="586"/>
      <c r="W163" s="585"/>
    </row>
    <row r="164" spans="1:23" s="584" customFormat="1" ht="9.75" customHeight="1" x14ac:dyDescent="0.15">
      <c r="A164" s="237" t="s">
        <v>866</v>
      </c>
      <c r="B164" s="584" t="s">
        <v>699</v>
      </c>
      <c r="C164" s="584" t="s">
        <v>699</v>
      </c>
      <c r="D164" s="584" t="s">
        <v>699</v>
      </c>
      <c r="E164" s="584" t="s">
        <v>699</v>
      </c>
      <c r="F164" s="584" t="s">
        <v>699</v>
      </c>
      <c r="G164" s="584" t="s">
        <v>699</v>
      </c>
      <c r="H164" s="584" t="s">
        <v>699</v>
      </c>
      <c r="I164" s="584" t="s">
        <v>699</v>
      </c>
      <c r="J164" s="584" t="s">
        <v>699</v>
      </c>
      <c r="K164" s="584" t="s">
        <v>699</v>
      </c>
      <c r="L164" s="584" t="s">
        <v>699</v>
      </c>
      <c r="M164" s="584" t="s">
        <v>699</v>
      </c>
      <c r="N164" s="584" t="s">
        <v>699</v>
      </c>
      <c r="O164" s="584" t="s">
        <v>699</v>
      </c>
      <c r="P164" s="584" t="s">
        <v>699</v>
      </c>
      <c r="Q164" s="584">
        <v>643156</v>
      </c>
      <c r="R164" s="584">
        <v>643156</v>
      </c>
      <c r="S164" s="584" t="s">
        <v>699</v>
      </c>
      <c r="T164" s="584" t="s">
        <v>699</v>
      </c>
      <c r="U164" s="584" t="s">
        <v>699</v>
      </c>
      <c r="V164" s="584" t="s">
        <v>699</v>
      </c>
      <c r="W164" s="585" t="s">
        <v>721</v>
      </c>
    </row>
    <row r="165" spans="1:23" s="584" customFormat="1" ht="9.75" customHeight="1" x14ac:dyDescent="0.15">
      <c r="A165" s="237" t="s">
        <v>516</v>
      </c>
      <c r="B165" s="584" t="s">
        <v>699</v>
      </c>
      <c r="C165" s="584" t="s">
        <v>699</v>
      </c>
      <c r="D165" s="584" t="s">
        <v>699</v>
      </c>
      <c r="E165" s="584" t="s">
        <v>699</v>
      </c>
      <c r="F165" s="584" t="s">
        <v>699</v>
      </c>
      <c r="G165" s="584" t="s">
        <v>699</v>
      </c>
      <c r="H165" s="584" t="s">
        <v>699</v>
      </c>
      <c r="I165" s="584" t="s">
        <v>699</v>
      </c>
      <c r="J165" s="584" t="s">
        <v>699</v>
      </c>
      <c r="K165" s="584" t="s">
        <v>699</v>
      </c>
      <c r="L165" s="584" t="s">
        <v>699</v>
      </c>
      <c r="M165" s="584" t="s">
        <v>699</v>
      </c>
      <c r="N165" s="584" t="s">
        <v>699</v>
      </c>
      <c r="O165" s="584" t="s">
        <v>699</v>
      </c>
      <c r="P165" s="584" t="s">
        <v>699</v>
      </c>
      <c r="Q165" s="584">
        <v>620497</v>
      </c>
      <c r="R165" s="584">
        <v>620497</v>
      </c>
      <c r="S165" s="584">
        <v>20000</v>
      </c>
      <c r="T165" s="584">
        <v>20000</v>
      </c>
      <c r="U165" s="584">
        <v>20000</v>
      </c>
      <c r="V165" s="584" t="s">
        <v>699</v>
      </c>
      <c r="W165" s="585" t="s">
        <v>66</v>
      </c>
    </row>
    <row r="166" spans="1:23" s="584" customFormat="1" ht="9.75" customHeight="1" x14ac:dyDescent="0.15">
      <c r="A166" s="237" t="s">
        <v>517</v>
      </c>
      <c r="B166" s="584" t="s">
        <v>699</v>
      </c>
      <c r="C166" s="584" t="s">
        <v>699</v>
      </c>
      <c r="D166" s="584" t="s">
        <v>699</v>
      </c>
      <c r="E166" s="584" t="s">
        <v>699</v>
      </c>
      <c r="F166" s="584" t="s">
        <v>699</v>
      </c>
      <c r="G166" s="584" t="s">
        <v>699</v>
      </c>
      <c r="H166" s="584" t="s">
        <v>699</v>
      </c>
      <c r="I166" s="584" t="s">
        <v>699</v>
      </c>
      <c r="J166" s="584" t="s">
        <v>699</v>
      </c>
      <c r="K166" s="584" t="s">
        <v>699</v>
      </c>
      <c r="L166" s="584" t="s">
        <v>699</v>
      </c>
      <c r="M166" s="584" t="s">
        <v>699</v>
      </c>
      <c r="N166" s="584" t="s">
        <v>699</v>
      </c>
      <c r="O166" s="584" t="s">
        <v>699</v>
      </c>
      <c r="P166" s="584" t="s">
        <v>699</v>
      </c>
      <c r="Q166" s="584">
        <v>706211</v>
      </c>
      <c r="R166" s="584">
        <v>706211</v>
      </c>
      <c r="S166" s="584">
        <v>33251</v>
      </c>
      <c r="T166" s="584">
        <v>33251</v>
      </c>
      <c r="U166" s="584">
        <v>33251</v>
      </c>
      <c r="V166" s="584" t="s">
        <v>699</v>
      </c>
      <c r="W166" s="585" t="s">
        <v>67</v>
      </c>
    </row>
    <row r="167" spans="1:23" s="584" customFormat="1" ht="9.75" customHeight="1" x14ac:dyDescent="0.15">
      <c r="A167" s="237" t="s">
        <v>518</v>
      </c>
      <c r="B167" s="584" t="s">
        <v>699</v>
      </c>
      <c r="C167" s="584" t="s">
        <v>699</v>
      </c>
      <c r="D167" s="584" t="s">
        <v>699</v>
      </c>
      <c r="E167" s="584" t="s">
        <v>699</v>
      </c>
      <c r="F167" s="584" t="s">
        <v>699</v>
      </c>
      <c r="G167" s="584">
        <v>5500</v>
      </c>
      <c r="H167" s="584" t="s">
        <v>699</v>
      </c>
      <c r="I167" s="584">
        <v>5500</v>
      </c>
      <c r="J167" s="584" t="s">
        <v>699</v>
      </c>
      <c r="K167" s="584" t="s">
        <v>699</v>
      </c>
      <c r="L167" s="584" t="s">
        <v>699</v>
      </c>
      <c r="M167" s="584" t="s">
        <v>699</v>
      </c>
      <c r="N167" s="584" t="s">
        <v>699</v>
      </c>
      <c r="O167" s="584" t="s">
        <v>699</v>
      </c>
      <c r="P167" s="584" t="s">
        <v>699</v>
      </c>
      <c r="Q167" s="584">
        <v>737942</v>
      </c>
      <c r="R167" s="584">
        <v>737942</v>
      </c>
      <c r="S167" s="584" t="s">
        <v>699</v>
      </c>
      <c r="T167" s="584" t="s">
        <v>699</v>
      </c>
      <c r="U167" s="584" t="s">
        <v>699</v>
      </c>
      <c r="V167" s="584" t="s">
        <v>699</v>
      </c>
      <c r="W167" s="585" t="s">
        <v>68</v>
      </c>
    </row>
    <row r="168" spans="1:23" s="584" customFormat="1" ht="9.75" customHeight="1" x14ac:dyDescent="0.15">
      <c r="A168" s="237" t="s">
        <v>519</v>
      </c>
      <c r="B168" s="584" t="s">
        <v>699</v>
      </c>
      <c r="C168" s="584" t="s">
        <v>699</v>
      </c>
      <c r="D168" s="584" t="s">
        <v>699</v>
      </c>
      <c r="E168" s="584" t="s">
        <v>699</v>
      </c>
      <c r="F168" s="584" t="s">
        <v>699</v>
      </c>
      <c r="G168" s="584" t="s">
        <v>699</v>
      </c>
      <c r="H168" s="584" t="s">
        <v>699</v>
      </c>
      <c r="I168" s="584" t="s">
        <v>699</v>
      </c>
      <c r="J168" s="584" t="s">
        <v>699</v>
      </c>
      <c r="K168" s="584" t="s">
        <v>699</v>
      </c>
      <c r="L168" s="584" t="s">
        <v>699</v>
      </c>
      <c r="M168" s="584" t="s">
        <v>699</v>
      </c>
      <c r="N168" s="584" t="s">
        <v>699</v>
      </c>
      <c r="O168" s="584" t="s">
        <v>699</v>
      </c>
      <c r="P168" s="584" t="s">
        <v>699</v>
      </c>
      <c r="Q168" s="584">
        <v>723100</v>
      </c>
      <c r="R168" s="584">
        <v>723100</v>
      </c>
      <c r="S168" s="584">
        <v>16750</v>
      </c>
      <c r="T168" s="584">
        <v>16750</v>
      </c>
      <c r="U168" s="584">
        <v>7000</v>
      </c>
      <c r="V168" s="584">
        <v>9750</v>
      </c>
      <c r="W168" s="585" t="s">
        <v>81</v>
      </c>
    </row>
    <row r="169" spans="1:23" s="584" customFormat="1" ht="9.75" customHeight="1" x14ac:dyDescent="0.15">
      <c r="A169" s="237" t="s">
        <v>520</v>
      </c>
      <c r="B169" s="584" t="s">
        <v>699</v>
      </c>
      <c r="C169" s="584">
        <v>49600</v>
      </c>
      <c r="D169" s="584" t="s">
        <v>699</v>
      </c>
      <c r="E169" s="584">
        <v>49600</v>
      </c>
      <c r="F169" s="584" t="s">
        <v>699</v>
      </c>
      <c r="G169" s="584" t="s">
        <v>699</v>
      </c>
      <c r="H169" s="584" t="s">
        <v>699</v>
      </c>
      <c r="I169" s="584" t="s">
        <v>699</v>
      </c>
      <c r="J169" s="584" t="s">
        <v>699</v>
      </c>
      <c r="K169" s="584" t="s">
        <v>699</v>
      </c>
      <c r="L169" s="584" t="s">
        <v>699</v>
      </c>
      <c r="M169" s="584" t="s">
        <v>699</v>
      </c>
      <c r="N169" s="584" t="s">
        <v>699</v>
      </c>
      <c r="O169" s="584" t="s">
        <v>699</v>
      </c>
      <c r="P169" s="584" t="s">
        <v>699</v>
      </c>
      <c r="Q169" s="584">
        <v>700506</v>
      </c>
      <c r="R169" s="584">
        <v>700506</v>
      </c>
      <c r="S169" s="584">
        <v>26750</v>
      </c>
      <c r="T169" s="584">
        <v>26750</v>
      </c>
      <c r="U169" s="584">
        <v>17000</v>
      </c>
      <c r="V169" s="584">
        <v>9750</v>
      </c>
      <c r="W169" s="585" t="s">
        <v>82</v>
      </c>
    </row>
    <row r="170" spans="1:23" s="584" customFormat="1" ht="9.75" customHeight="1" x14ac:dyDescent="0.15">
      <c r="A170" s="237" t="s">
        <v>521</v>
      </c>
      <c r="B170" s="584" t="s">
        <v>699</v>
      </c>
      <c r="C170" s="584" t="s">
        <v>699</v>
      </c>
      <c r="D170" s="584" t="s">
        <v>699</v>
      </c>
      <c r="E170" s="584" t="s">
        <v>699</v>
      </c>
      <c r="F170" s="584" t="s">
        <v>699</v>
      </c>
      <c r="G170" s="584" t="s">
        <v>699</v>
      </c>
      <c r="H170" s="584" t="s">
        <v>699</v>
      </c>
      <c r="I170" s="584" t="s">
        <v>699</v>
      </c>
      <c r="J170" s="584" t="s">
        <v>699</v>
      </c>
      <c r="K170" s="584" t="s">
        <v>699</v>
      </c>
      <c r="L170" s="584" t="s">
        <v>699</v>
      </c>
      <c r="M170" s="584" t="s">
        <v>699</v>
      </c>
      <c r="N170" s="584" t="s">
        <v>699</v>
      </c>
      <c r="O170" s="584" t="s">
        <v>699</v>
      </c>
      <c r="P170" s="584" t="s">
        <v>699</v>
      </c>
      <c r="Q170" s="584">
        <v>775501</v>
      </c>
      <c r="R170" s="584">
        <v>775501</v>
      </c>
      <c r="S170" s="584">
        <v>73082</v>
      </c>
      <c r="T170" s="584">
        <v>55002</v>
      </c>
      <c r="U170" s="584">
        <v>55002</v>
      </c>
      <c r="V170" s="584" t="s">
        <v>699</v>
      </c>
      <c r="W170" s="585" t="s">
        <v>83</v>
      </c>
    </row>
    <row r="171" spans="1:23" s="584" customFormat="1" ht="9.75" customHeight="1" x14ac:dyDescent="0.15">
      <c r="A171" s="237" t="s">
        <v>522</v>
      </c>
      <c r="B171" s="584" t="s">
        <v>699</v>
      </c>
      <c r="C171" s="584" t="s">
        <v>699</v>
      </c>
      <c r="D171" s="584" t="s">
        <v>699</v>
      </c>
      <c r="E171" s="584" t="s">
        <v>699</v>
      </c>
      <c r="F171" s="584" t="s">
        <v>699</v>
      </c>
      <c r="G171" s="584" t="s">
        <v>699</v>
      </c>
      <c r="H171" s="584" t="s">
        <v>699</v>
      </c>
      <c r="I171" s="584" t="s">
        <v>699</v>
      </c>
      <c r="J171" s="584" t="s">
        <v>699</v>
      </c>
      <c r="K171" s="584" t="s">
        <v>699</v>
      </c>
      <c r="L171" s="584" t="s">
        <v>699</v>
      </c>
      <c r="M171" s="584" t="s">
        <v>699</v>
      </c>
      <c r="N171" s="584" t="s">
        <v>699</v>
      </c>
      <c r="O171" s="584" t="s">
        <v>699</v>
      </c>
      <c r="P171" s="584" t="s">
        <v>699</v>
      </c>
      <c r="Q171" s="584">
        <v>761076</v>
      </c>
      <c r="R171" s="584">
        <v>761076</v>
      </c>
      <c r="S171" s="584">
        <v>68420</v>
      </c>
      <c r="T171" s="584">
        <v>68420</v>
      </c>
      <c r="U171" s="584">
        <v>68420</v>
      </c>
      <c r="V171" s="584" t="s">
        <v>699</v>
      </c>
      <c r="W171" s="585" t="s">
        <v>84</v>
      </c>
    </row>
    <row r="172" spans="1:23" s="584" customFormat="1" ht="9.75" customHeight="1" x14ac:dyDescent="0.15">
      <c r="A172" s="237" t="s">
        <v>523</v>
      </c>
      <c r="B172" s="584" t="s">
        <v>699</v>
      </c>
      <c r="C172" s="584">
        <v>50000</v>
      </c>
      <c r="D172" s="584">
        <v>50000</v>
      </c>
      <c r="E172" s="584" t="s">
        <v>699</v>
      </c>
      <c r="F172" s="584" t="s">
        <v>699</v>
      </c>
      <c r="G172" s="584" t="s">
        <v>699</v>
      </c>
      <c r="H172" s="584" t="s">
        <v>699</v>
      </c>
      <c r="I172" s="584" t="s">
        <v>699</v>
      </c>
      <c r="J172" s="584" t="s">
        <v>699</v>
      </c>
      <c r="K172" s="584" t="s">
        <v>699</v>
      </c>
      <c r="L172" s="584" t="s">
        <v>699</v>
      </c>
      <c r="M172" s="584" t="s">
        <v>699</v>
      </c>
      <c r="N172" s="584" t="s">
        <v>699</v>
      </c>
      <c r="O172" s="584" t="s">
        <v>699</v>
      </c>
      <c r="P172" s="584" t="s">
        <v>699</v>
      </c>
      <c r="Q172" s="584">
        <v>639736</v>
      </c>
      <c r="R172" s="584">
        <v>639736</v>
      </c>
      <c r="S172" s="584">
        <v>23495</v>
      </c>
      <c r="T172" s="584">
        <v>23495</v>
      </c>
      <c r="U172" s="584">
        <v>23495</v>
      </c>
      <c r="V172" s="584" t="s">
        <v>699</v>
      </c>
      <c r="W172" s="585" t="s">
        <v>85</v>
      </c>
    </row>
    <row r="173" spans="1:23" s="584" customFormat="1" ht="9.75" customHeight="1" x14ac:dyDescent="0.15">
      <c r="A173" s="237" t="s">
        <v>524</v>
      </c>
      <c r="B173" s="584" t="s">
        <v>699</v>
      </c>
      <c r="C173" s="584">
        <v>127950</v>
      </c>
      <c r="D173" s="584" t="s">
        <v>699</v>
      </c>
      <c r="E173" s="584">
        <v>127950</v>
      </c>
      <c r="F173" s="584" t="s">
        <v>699</v>
      </c>
      <c r="G173" s="584" t="s">
        <v>699</v>
      </c>
      <c r="H173" s="584" t="s">
        <v>699</v>
      </c>
      <c r="I173" s="584" t="s">
        <v>699</v>
      </c>
      <c r="J173" s="584" t="s">
        <v>699</v>
      </c>
      <c r="K173" s="584" t="s">
        <v>699</v>
      </c>
      <c r="L173" s="584" t="s">
        <v>699</v>
      </c>
      <c r="M173" s="584" t="s">
        <v>699</v>
      </c>
      <c r="N173" s="584" t="s">
        <v>699</v>
      </c>
      <c r="O173" s="584" t="s">
        <v>699</v>
      </c>
      <c r="P173" s="584" t="s">
        <v>699</v>
      </c>
      <c r="Q173" s="584">
        <v>664323</v>
      </c>
      <c r="R173" s="584">
        <v>664323</v>
      </c>
      <c r="S173" s="584" t="s">
        <v>699</v>
      </c>
      <c r="T173" s="584" t="s">
        <v>699</v>
      </c>
      <c r="U173" s="584" t="s">
        <v>699</v>
      </c>
      <c r="V173" s="584" t="s">
        <v>699</v>
      </c>
      <c r="W173" s="585" t="s">
        <v>69</v>
      </c>
    </row>
    <row r="174" spans="1:23" s="584" customFormat="1" ht="9.75" customHeight="1" x14ac:dyDescent="0.15">
      <c r="A174" s="237" t="s">
        <v>525</v>
      </c>
      <c r="B174" s="584" t="s">
        <v>699</v>
      </c>
      <c r="C174" s="584">
        <v>23300</v>
      </c>
      <c r="D174" s="584" t="s">
        <v>699</v>
      </c>
      <c r="E174" s="584">
        <v>23300</v>
      </c>
      <c r="F174" s="584" t="s">
        <v>699</v>
      </c>
      <c r="G174" s="584" t="s">
        <v>699</v>
      </c>
      <c r="H174" s="584" t="s">
        <v>699</v>
      </c>
      <c r="I174" s="584" t="s">
        <v>699</v>
      </c>
      <c r="J174" s="584" t="s">
        <v>699</v>
      </c>
      <c r="K174" s="584" t="s">
        <v>699</v>
      </c>
      <c r="L174" s="584" t="s">
        <v>699</v>
      </c>
      <c r="M174" s="584" t="s">
        <v>699</v>
      </c>
      <c r="N174" s="584" t="s">
        <v>699</v>
      </c>
      <c r="O174" s="584" t="s">
        <v>699</v>
      </c>
      <c r="P174" s="584" t="s">
        <v>699</v>
      </c>
      <c r="Q174" s="584">
        <v>672873</v>
      </c>
      <c r="R174" s="584">
        <v>672873</v>
      </c>
      <c r="S174" s="584">
        <v>128950</v>
      </c>
      <c r="T174" s="584">
        <v>128950</v>
      </c>
      <c r="U174" s="584">
        <v>95950</v>
      </c>
      <c r="V174" s="584">
        <v>33000</v>
      </c>
      <c r="W174" s="585" t="s">
        <v>70</v>
      </c>
    </row>
    <row r="175" spans="1:23" s="584" customFormat="1" ht="9.75" customHeight="1" x14ac:dyDescent="0.15">
      <c r="A175" s="237" t="s">
        <v>526</v>
      </c>
      <c r="B175" s="584" t="s">
        <v>699</v>
      </c>
      <c r="C175" s="584" t="s">
        <v>699</v>
      </c>
      <c r="D175" s="584" t="s">
        <v>699</v>
      </c>
      <c r="E175" s="584" t="s">
        <v>699</v>
      </c>
      <c r="F175" s="584" t="s">
        <v>699</v>
      </c>
      <c r="G175" s="584">
        <v>4000</v>
      </c>
      <c r="H175" s="584">
        <v>4000</v>
      </c>
      <c r="I175" s="584" t="s">
        <v>699</v>
      </c>
      <c r="J175" s="584" t="s">
        <v>699</v>
      </c>
      <c r="K175" s="584" t="s">
        <v>699</v>
      </c>
      <c r="L175" s="584" t="s">
        <v>699</v>
      </c>
      <c r="M175" s="584" t="s">
        <v>699</v>
      </c>
      <c r="N175" s="584" t="s">
        <v>699</v>
      </c>
      <c r="O175" s="584" t="s">
        <v>699</v>
      </c>
      <c r="P175" s="584" t="s">
        <v>699</v>
      </c>
      <c r="Q175" s="584">
        <v>639609</v>
      </c>
      <c r="R175" s="584">
        <v>639609</v>
      </c>
      <c r="S175" s="584" t="s">
        <v>699</v>
      </c>
      <c r="T175" s="584" t="s">
        <v>699</v>
      </c>
      <c r="U175" s="584" t="s">
        <v>699</v>
      </c>
      <c r="V175" s="584" t="s">
        <v>699</v>
      </c>
      <c r="W175" s="585" t="s">
        <v>71</v>
      </c>
    </row>
    <row r="176" spans="1:23" s="584" customFormat="1" ht="9.75" customHeight="1" x14ac:dyDescent="0.15">
      <c r="A176" s="237" t="s">
        <v>867</v>
      </c>
      <c r="B176" s="584" t="s">
        <v>699</v>
      </c>
      <c r="C176" s="584">
        <v>30000</v>
      </c>
      <c r="D176" s="584" t="s">
        <v>699</v>
      </c>
      <c r="E176" s="584">
        <v>30000</v>
      </c>
      <c r="F176" s="584" t="s">
        <v>699</v>
      </c>
      <c r="G176" s="584" t="s">
        <v>699</v>
      </c>
      <c r="H176" s="584" t="s">
        <v>699</v>
      </c>
      <c r="I176" s="584" t="s">
        <v>699</v>
      </c>
      <c r="J176" s="584" t="s">
        <v>699</v>
      </c>
      <c r="K176" s="584" t="s">
        <v>699</v>
      </c>
      <c r="L176" s="584" t="s">
        <v>699</v>
      </c>
      <c r="M176" s="584" t="s">
        <v>699</v>
      </c>
      <c r="N176" s="584" t="s">
        <v>699</v>
      </c>
      <c r="O176" s="584" t="s">
        <v>699</v>
      </c>
      <c r="P176" s="584" t="s">
        <v>699</v>
      </c>
      <c r="Q176" s="584">
        <v>590825</v>
      </c>
      <c r="R176" s="584">
        <v>590825</v>
      </c>
      <c r="S176" s="584">
        <v>67446</v>
      </c>
      <c r="T176" s="584">
        <v>67446</v>
      </c>
      <c r="U176" s="584">
        <v>22495</v>
      </c>
      <c r="V176" s="584">
        <v>44951</v>
      </c>
      <c r="W176" s="585" t="s">
        <v>868</v>
      </c>
    </row>
    <row r="177" spans="1:23" s="584" customFormat="1" ht="9.75" customHeight="1" x14ac:dyDescent="0.15">
      <c r="A177" s="237" t="s">
        <v>527</v>
      </c>
      <c r="B177" s="584" t="s">
        <v>699</v>
      </c>
      <c r="C177" s="584">
        <v>70675</v>
      </c>
      <c r="D177" s="584">
        <v>50695</v>
      </c>
      <c r="E177" s="584">
        <v>19980</v>
      </c>
      <c r="F177" s="584" t="s">
        <v>699</v>
      </c>
      <c r="G177" s="584" t="s">
        <v>699</v>
      </c>
      <c r="H177" s="584" t="s">
        <v>699</v>
      </c>
      <c r="I177" s="584" t="s">
        <v>699</v>
      </c>
      <c r="J177" s="584" t="s">
        <v>699</v>
      </c>
      <c r="K177" s="584" t="s">
        <v>699</v>
      </c>
      <c r="L177" s="584" t="s">
        <v>699</v>
      </c>
      <c r="M177" s="584" t="s">
        <v>699</v>
      </c>
      <c r="N177" s="584" t="s">
        <v>699</v>
      </c>
      <c r="O177" s="584" t="s">
        <v>699</v>
      </c>
      <c r="P177" s="584" t="s">
        <v>699</v>
      </c>
      <c r="Q177" s="584">
        <v>539130</v>
      </c>
      <c r="R177" s="584">
        <v>539130</v>
      </c>
      <c r="S177" s="584">
        <v>11400</v>
      </c>
      <c r="T177" s="584">
        <v>11400</v>
      </c>
      <c r="U177" s="584">
        <v>11400</v>
      </c>
      <c r="V177" s="584" t="s">
        <v>699</v>
      </c>
      <c r="W177" s="585" t="s">
        <v>66</v>
      </c>
    </row>
    <row r="178" spans="1:23" s="584" customFormat="1" ht="9.75" customHeight="1" x14ac:dyDescent="0.15">
      <c r="A178" s="242" t="s">
        <v>528</v>
      </c>
      <c r="B178" s="587" t="s">
        <v>699</v>
      </c>
      <c r="C178" s="588" t="s">
        <v>699</v>
      </c>
      <c r="D178" s="588" t="s">
        <v>699</v>
      </c>
      <c r="E178" s="588" t="s">
        <v>699</v>
      </c>
      <c r="F178" s="588" t="s">
        <v>699</v>
      </c>
      <c r="G178" s="588" t="s">
        <v>699</v>
      </c>
      <c r="H178" s="588" t="s">
        <v>699</v>
      </c>
      <c r="I178" s="588" t="s">
        <v>699</v>
      </c>
      <c r="J178" s="588" t="s">
        <v>699</v>
      </c>
      <c r="K178" s="588" t="s">
        <v>699</v>
      </c>
      <c r="L178" s="588" t="s">
        <v>699</v>
      </c>
      <c r="M178" s="588" t="s">
        <v>699</v>
      </c>
      <c r="N178" s="588" t="s">
        <v>699</v>
      </c>
      <c r="O178" s="588" t="s">
        <v>699</v>
      </c>
      <c r="P178" s="588" t="s">
        <v>699</v>
      </c>
      <c r="Q178" s="588">
        <v>681384</v>
      </c>
      <c r="R178" s="588">
        <v>681384</v>
      </c>
      <c r="S178" s="588" t="s">
        <v>699</v>
      </c>
      <c r="T178" s="588" t="s">
        <v>699</v>
      </c>
      <c r="U178" s="588" t="s">
        <v>699</v>
      </c>
      <c r="V178" s="588" t="s">
        <v>699</v>
      </c>
      <c r="W178" s="589" t="s">
        <v>67</v>
      </c>
    </row>
    <row r="179" spans="1:23" ht="12" customHeight="1" x14ac:dyDescent="0.15"/>
    <row r="180" spans="1:23" ht="12" customHeight="1" x14ac:dyDescent="0.15"/>
    <row r="181" spans="1:23" ht="12" customHeight="1" x14ac:dyDescent="0.15">
      <c r="K181" s="590" t="s">
        <v>86</v>
      </c>
    </row>
    <row r="182" spans="1:23" s="576" customFormat="1" ht="21" customHeight="1" x14ac:dyDescent="0.15">
      <c r="A182" s="921" t="s">
        <v>150</v>
      </c>
      <c r="B182" s="591" t="s">
        <v>917</v>
      </c>
      <c r="C182" s="575"/>
      <c r="D182" s="575"/>
      <c r="E182" s="573"/>
      <c r="F182" s="574" t="s">
        <v>918</v>
      </c>
      <c r="G182" s="575"/>
      <c r="H182" s="575"/>
      <c r="I182" s="575"/>
      <c r="J182" s="575"/>
      <c r="K182" s="575"/>
      <c r="L182" s="575"/>
      <c r="M182" s="575"/>
      <c r="N182" s="575"/>
      <c r="O182" s="575"/>
      <c r="P182" s="575"/>
      <c r="Q182" s="575"/>
      <c r="R182" s="575"/>
      <c r="S182" s="575"/>
      <c r="T182" s="575"/>
      <c r="U182" s="575"/>
      <c r="V182" s="575"/>
      <c r="W182" s="924" t="s">
        <v>72</v>
      </c>
    </row>
    <row r="183" spans="1:23" s="576" customFormat="1" ht="21" customHeight="1" x14ac:dyDescent="0.15">
      <c r="A183" s="922"/>
      <c r="B183" s="574" t="s">
        <v>231</v>
      </c>
      <c r="C183" s="573"/>
      <c r="D183" s="574" t="s">
        <v>930</v>
      </c>
      <c r="E183" s="573"/>
      <c r="F183" s="927" t="s">
        <v>260</v>
      </c>
      <c r="G183" s="574" t="s">
        <v>238</v>
      </c>
      <c r="H183" s="575"/>
      <c r="I183" s="575"/>
      <c r="J183" s="575"/>
      <c r="K183" s="575"/>
      <c r="L183" s="575"/>
      <c r="M183" s="575"/>
      <c r="N183" s="575"/>
      <c r="O183" s="575"/>
      <c r="P183" s="575"/>
      <c r="Q183" s="575"/>
      <c r="R183" s="573"/>
      <c r="S183" s="574" t="s">
        <v>232</v>
      </c>
      <c r="T183" s="573"/>
      <c r="U183" s="574" t="s">
        <v>231</v>
      </c>
      <c r="V183" s="575"/>
      <c r="W183" s="925"/>
    </row>
    <row r="184" spans="1:23" s="576" customFormat="1" ht="52.5" customHeight="1" x14ac:dyDescent="0.15">
      <c r="A184" s="923"/>
      <c r="B184" s="577" t="s">
        <v>96</v>
      </c>
      <c r="C184" s="578" t="s">
        <v>217</v>
      </c>
      <c r="D184" s="577" t="s">
        <v>280</v>
      </c>
      <c r="E184" s="578" t="s">
        <v>292</v>
      </c>
      <c r="F184" s="928"/>
      <c r="G184" s="577" t="s">
        <v>770</v>
      </c>
      <c r="H184" s="578" t="s">
        <v>229</v>
      </c>
      <c r="I184" s="578" t="s">
        <v>775</v>
      </c>
      <c r="J184" s="578" t="s">
        <v>243</v>
      </c>
      <c r="K184" s="578" t="s">
        <v>249</v>
      </c>
      <c r="L184" s="578" t="s">
        <v>287</v>
      </c>
      <c r="M184" s="578" t="s">
        <v>248</v>
      </c>
      <c r="N184" s="578" t="s">
        <v>228</v>
      </c>
      <c r="O184" s="578" t="s">
        <v>227</v>
      </c>
      <c r="P184" s="578" t="s">
        <v>271</v>
      </c>
      <c r="Q184" s="578" t="s">
        <v>225</v>
      </c>
      <c r="R184" s="578" t="s">
        <v>268</v>
      </c>
      <c r="S184" s="577" t="s">
        <v>94</v>
      </c>
      <c r="T184" s="578" t="s">
        <v>221</v>
      </c>
      <c r="U184" s="577" t="s">
        <v>96</v>
      </c>
      <c r="V184" s="593" t="s">
        <v>217</v>
      </c>
      <c r="W184" s="926"/>
    </row>
    <row r="185" spans="1:23" s="584" customFormat="1" ht="9.75" customHeight="1" x14ac:dyDescent="0.15">
      <c r="A185" s="233" t="s">
        <v>855</v>
      </c>
      <c r="B185" s="581">
        <v>107739</v>
      </c>
      <c r="C185" s="582">
        <v>107739</v>
      </c>
      <c r="D185" s="582">
        <v>120</v>
      </c>
      <c r="E185" s="582">
        <v>120</v>
      </c>
      <c r="F185" s="582">
        <v>4886875</v>
      </c>
      <c r="G185" s="582">
        <v>1645849</v>
      </c>
      <c r="H185" s="582">
        <v>645041</v>
      </c>
      <c r="I185" s="582">
        <v>113318</v>
      </c>
      <c r="J185" s="582" t="s">
        <v>699</v>
      </c>
      <c r="K185" s="582">
        <v>133072</v>
      </c>
      <c r="L185" s="582" t="s">
        <v>699</v>
      </c>
      <c r="M185" s="582" t="s">
        <v>699</v>
      </c>
      <c r="N185" s="582">
        <v>147880</v>
      </c>
      <c r="O185" s="582">
        <v>102330</v>
      </c>
      <c r="P185" s="582">
        <v>405831</v>
      </c>
      <c r="Q185" s="582" t="s">
        <v>699</v>
      </c>
      <c r="R185" s="582">
        <v>98377</v>
      </c>
      <c r="S185" s="582" t="s">
        <v>699</v>
      </c>
      <c r="T185" s="582" t="s">
        <v>699</v>
      </c>
      <c r="U185" s="582">
        <v>100285</v>
      </c>
      <c r="V185" s="582">
        <v>51081</v>
      </c>
      <c r="W185" s="583" t="s">
        <v>512</v>
      </c>
    </row>
    <row r="186" spans="1:23" s="584" customFormat="1" ht="9.75" customHeight="1" x14ac:dyDescent="0.15">
      <c r="A186" s="237" t="s">
        <v>628</v>
      </c>
      <c r="B186" s="584">
        <v>111755</v>
      </c>
      <c r="C186" s="584">
        <v>111755</v>
      </c>
      <c r="D186" s="584">
        <v>122</v>
      </c>
      <c r="E186" s="584">
        <v>122</v>
      </c>
      <c r="F186" s="584">
        <v>7805554</v>
      </c>
      <c r="G186" s="584">
        <v>2660425</v>
      </c>
      <c r="H186" s="584">
        <v>285920</v>
      </c>
      <c r="I186" s="584" t="s">
        <v>699</v>
      </c>
      <c r="J186" s="584" t="s">
        <v>699</v>
      </c>
      <c r="K186" s="584">
        <v>37295</v>
      </c>
      <c r="L186" s="584" t="s">
        <v>699</v>
      </c>
      <c r="M186" s="584">
        <v>97751</v>
      </c>
      <c r="N186" s="584">
        <v>441006</v>
      </c>
      <c r="O186" s="584">
        <v>66632</v>
      </c>
      <c r="P186" s="584">
        <v>1218656</v>
      </c>
      <c r="Q186" s="584">
        <v>1697</v>
      </c>
      <c r="R186" s="584">
        <v>511468</v>
      </c>
      <c r="S186" s="584">
        <v>123708</v>
      </c>
      <c r="T186" s="584">
        <v>123708</v>
      </c>
      <c r="U186" s="584">
        <v>436912</v>
      </c>
      <c r="V186" s="584">
        <v>89353</v>
      </c>
      <c r="W186" s="585" t="s">
        <v>629</v>
      </c>
    </row>
    <row r="187" spans="1:23" s="584" customFormat="1" ht="9.75" customHeight="1" x14ac:dyDescent="0.15">
      <c r="A187" s="237" t="s">
        <v>856</v>
      </c>
      <c r="B187" s="584">
        <v>162478</v>
      </c>
      <c r="C187" s="584">
        <v>162478</v>
      </c>
      <c r="D187" s="584">
        <v>144</v>
      </c>
      <c r="E187" s="584">
        <v>144</v>
      </c>
      <c r="F187" s="584">
        <v>6222490</v>
      </c>
      <c r="G187" s="584">
        <v>1745718</v>
      </c>
      <c r="H187" s="584">
        <v>429441</v>
      </c>
      <c r="I187" s="584" t="s">
        <v>699</v>
      </c>
      <c r="J187" s="584" t="s">
        <v>699</v>
      </c>
      <c r="K187" s="584">
        <v>119949</v>
      </c>
      <c r="L187" s="584" t="s">
        <v>699</v>
      </c>
      <c r="M187" s="584" t="s">
        <v>699</v>
      </c>
      <c r="N187" s="584">
        <v>163504</v>
      </c>
      <c r="O187" s="584">
        <v>124801</v>
      </c>
      <c r="P187" s="584">
        <v>593025</v>
      </c>
      <c r="Q187" s="584">
        <v>1697</v>
      </c>
      <c r="R187" s="584">
        <v>313301</v>
      </c>
      <c r="S187" s="584" t="s">
        <v>699</v>
      </c>
      <c r="T187" s="584" t="s">
        <v>699</v>
      </c>
      <c r="U187" s="584">
        <v>629356</v>
      </c>
      <c r="V187" s="584">
        <v>62149</v>
      </c>
      <c r="W187" s="585" t="s">
        <v>692</v>
      </c>
    </row>
    <row r="188" spans="1:23" s="584" customFormat="1" ht="9.75" customHeight="1" x14ac:dyDescent="0.15">
      <c r="A188" s="237" t="s">
        <v>857</v>
      </c>
      <c r="B188" s="584">
        <v>51070</v>
      </c>
      <c r="C188" s="584">
        <v>51070</v>
      </c>
      <c r="D188" s="584">
        <v>66</v>
      </c>
      <c r="E188" s="584">
        <v>66</v>
      </c>
      <c r="F188" s="584">
        <v>4966476</v>
      </c>
      <c r="G188" s="584">
        <v>2107398</v>
      </c>
      <c r="H188" s="584">
        <v>879767</v>
      </c>
      <c r="I188" s="584">
        <v>164085</v>
      </c>
      <c r="J188" s="584" t="s">
        <v>699</v>
      </c>
      <c r="K188" s="584">
        <v>92934</v>
      </c>
      <c r="L188" s="584">
        <v>41457</v>
      </c>
      <c r="M188" s="584" t="s">
        <v>699</v>
      </c>
      <c r="N188" s="584">
        <v>25313</v>
      </c>
      <c r="O188" s="584" t="s">
        <v>699</v>
      </c>
      <c r="P188" s="584">
        <v>664530</v>
      </c>
      <c r="Q188" s="584" t="s">
        <v>699</v>
      </c>
      <c r="R188" s="584">
        <v>239312</v>
      </c>
      <c r="S188" s="584" t="s">
        <v>699</v>
      </c>
      <c r="T188" s="584" t="s">
        <v>699</v>
      </c>
      <c r="U188" s="584" t="s">
        <v>699</v>
      </c>
      <c r="V188" s="584" t="s">
        <v>699</v>
      </c>
      <c r="W188" s="585" t="s">
        <v>718</v>
      </c>
    </row>
    <row r="189" spans="1:23" s="584" customFormat="1" ht="9.75" customHeight="1" x14ac:dyDescent="0.15">
      <c r="A189" s="237" t="s">
        <v>858</v>
      </c>
      <c r="B189" s="584">
        <v>18080</v>
      </c>
      <c r="C189" s="584">
        <v>18080</v>
      </c>
      <c r="D189" s="584" t="s">
        <v>699</v>
      </c>
      <c r="E189" s="584" t="s">
        <v>699</v>
      </c>
      <c r="F189" s="584">
        <v>5820763</v>
      </c>
      <c r="G189" s="584">
        <v>2892025</v>
      </c>
      <c r="H189" s="584">
        <v>802375</v>
      </c>
      <c r="I189" s="584">
        <v>117680</v>
      </c>
      <c r="J189" s="584">
        <v>50000</v>
      </c>
      <c r="K189" s="584">
        <v>287090</v>
      </c>
      <c r="L189" s="584">
        <v>104856</v>
      </c>
      <c r="M189" s="584" t="s">
        <v>699</v>
      </c>
      <c r="N189" s="584">
        <v>47851</v>
      </c>
      <c r="O189" s="584" t="s">
        <v>699</v>
      </c>
      <c r="P189" s="584">
        <v>767459</v>
      </c>
      <c r="Q189" s="584" t="s">
        <v>699</v>
      </c>
      <c r="R189" s="584">
        <v>714714</v>
      </c>
      <c r="S189" s="584" t="s">
        <v>699</v>
      </c>
      <c r="T189" s="584" t="s">
        <v>699</v>
      </c>
      <c r="U189" s="584">
        <v>13348</v>
      </c>
      <c r="V189" s="584">
        <v>13348</v>
      </c>
      <c r="W189" s="585" t="s">
        <v>859</v>
      </c>
    </row>
    <row r="190" spans="1:23" s="584" customFormat="1" ht="6.75" customHeight="1" x14ac:dyDescent="0.15">
      <c r="A190" s="586"/>
      <c r="W190" s="585"/>
    </row>
    <row r="191" spans="1:23" s="584" customFormat="1" ht="9.75" customHeight="1" x14ac:dyDescent="0.15">
      <c r="A191" s="237" t="s">
        <v>860</v>
      </c>
      <c r="B191" s="584">
        <v>51070</v>
      </c>
      <c r="C191" s="584">
        <v>51070</v>
      </c>
      <c r="D191" s="584">
        <v>22</v>
      </c>
      <c r="E191" s="584">
        <v>22</v>
      </c>
      <c r="F191" s="584">
        <v>4621754</v>
      </c>
      <c r="G191" s="584">
        <v>2127608</v>
      </c>
      <c r="H191" s="584">
        <v>870864</v>
      </c>
      <c r="I191" s="584">
        <v>64670</v>
      </c>
      <c r="J191" s="584" t="s">
        <v>699</v>
      </c>
      <c r="K191" s="584">
        <v>138733</v>
      </c>
      <c r="L191" s="584">
        <v>108049</v>
      </c>
      <c r="M191" s="584" t="s">
        <v>699</v>
      </c>
      <c r="N191" s="584">
        <v>73164</v>
      </c>
      <c r="O191" s="584" t="s">
        <v>699</v>
      </c>
      <c r="P191" s="584">
        <v>637252</v>
      </c>
      <c r="Q191" s="584" t="s">
        <v>699</v>
      </c>
      <c r="R191" s="584">
        <v>234876</v>
      </c>
      <c r="S191" s="584" t="s">
        <v>699</v>
      </c>
      <c r="T191" s="584" t="s">
        <v>699</v>
      </c>
      <c r="U191" s="584">
        <v>13348</v>
      </c>
      <c r="V191" s="584">
        <v>13348</v>
      </c>
      <c r="W191" s="585" t="s">
        <v>719</v>
      </c>
    </row>
    <row r="192" spans="1:23" s="584" customFormat="1" ht="9.75" customHeight="1" x14ac:dyDescent="0.15">
      <c r="A192" s="237" t="s">
        <v>861</v>
      </c>
      <c r="B192" s="584">
        <v>18080</v>
      </c>
      <c r="C192" s="584">
        <v>18080</v>
      </c>
      <c r="D192" s="584" t="s">
        <v>699</v>
      </c>
      <c r="E192" s="584" t="s">
        <v>699</v>
      </c>
      <c r="F192" s="584">
        <v>6617388</v>
      </c>
      <c r="G192" s="584">
        <v>3285592</v>
      </c>
      <c r="H192" s="584">
        <v>810218</v>
      </c>
      <c r="I192" s="584">
        <v>117680</v>
      </c>
      <c r="J192" s="584">
        <v>50000</v>
      </c>
      <c r="K192" s="584">
        <v>192490</v>
      </c>
      <c r="L192" s="584">
        <v>48657</v>
      </c>
      <c r="M192" s="584" t="s">
        <v>699</v>
      </c>
      <c r="N192" s="584" t="s">
        <v>699</v>
      </c>
      <c r="O192" s="584" t="s">
        <v>699</v>
      </c>
      <c r="P192" s="584">
        <v>1028646</v>
      </c>
      <c r="Q192" s="584" t="s">
        <v>699</v>
      </c>
      <c r="R192" s="584">
        <v>1037901</v>
      </c>
      <c r="S192" s="584" t="s">
        <v>699</v>
      </c>
      <c r="T192" s="584" t="s">
        <v>699</v>
      </c>
      <c r="U192" s="584" t="s">
        <v>699</v>
      </c>
      <c r="V192" s="584" t="s">
        <v>699</v>
      </c>
      <c r="W192" s="585" t="s">
        <v>862</v>
      </c>
    </row>
    <row r="193" spans="1:23" s="584" customFormat="1" ht="6.75" customHeight="1" x14ac:dyDescent="0.15">
      <c r="A193" s="586"/>
      <c r="W193" s="585"/>
    </row>
    <row r="194" spans="1:23" s="584" customFormat="1" ht="9.75" customHeight="1" x14ac:dyDescent="0.15">
      <c r="A194" s="237" t="s">
        <v>863</v>
      </c>
      <c r="B194" s="584" t="s">
        <v>699</v>
      </c>
      <c r="C194" s="584" t="s">
        <v>699</v>
      </c>
      <c r="D194" s="584" t="s">
        <v>699</v>
      </c>
      <c r="E194" s="584" t="s">
        <v>699</v>
      </c>
      <c r="F194" s="584">
        <v>1138811</v>
      </c>
      <c r="G194" s="584">
        <v>597539</v>
      </c>
      <c r="H194" s="584">
        <v>80318</v>
      </c>
      <c r="I194" s="584" t="s">
        <v>699</v>
      </c>
      <c r="J194" s="584" t="s">
        <v>699</v>
      </c>
      <c r="K194" s="584">
        <v>94600</v>
      </c>
      <c r="L194" s="584">
        <v>66592</v>
      </c>
      <c r="M194" s="584" t="s">
        <v>699</v>
      </c>
      <c r="N194" s="584">
        <v>47851</v>
      </c>
      <c r="O194" s="584" t="s">
        <v>699</v>
      </c>
      <c r="P194" s="584">
        <v>212623</v>
      </c>
      <c r="Q194" s="584" t="s">
        <v>699</v>
      </c>
      <c r="R194" s="584">
        <v>95555</v>
      </c>
      <c r="S194" s="584" t="s">
        <v>699</v>
      </c>
      <c r="T194" s="584" t="s">
        <v>699</v>
      </c>
      <c r="U194" s="584">
        <v>13348</v>
      </c>
      <c r="V194" s="584">
        <v>13348</v>
      </c>
      <c r="W194" s="585" t="s">
        <v>720</v>
      </c>
    </row>
    <row r="195" spans="1:23" s="584" customFormat="1" ht="9.75" customHeight="1" x14ac:dyDescent="0.15">
      <c r="A195" s="237" t="s">
        <v>513</v>
      </c>
      <c r="B195" s="584" t="s">
        <v>699</v>
      </c>
      <c r="C195" s="584" t="s">
        <v>699</v>
      </c>
      <c r="D195" s="584" t="s">
        <v>699</v>
      </c>
      <c r="E195" s="584" t="s">
        <v>699</v>
      </c>
      <c r="F195" s="584">
        <v>1270727</v>
      </c>
      <c r="G195" s="584">
        <v>846706</v>
      </c>
      <c r="H195" s="584">
        <v>200700</v>
      </c>
      <c r="I195" s="584">
        <v>69900</v>
      </c>
      <c r="J195" s="584" t="s">
        <v>699</v>
      </c>
      <c r="K195" s="584" t="s">
        <v>699</v>
      </c>
      <c r="L195" s="584">
        <v>38264</v>
      </c>
      <c r="M195" s="584" t="s">
        <v>699</v>
      </c>
      <c r="N195" s="584" t="s">
        <v>699</v>
      </c>
      <c r="O195" s="584" t="s">
        <v>699</v>
      </c>
      <c r="P195" s="584">
        <v>361015</v>
      </c>
      <c r="Q195" s="584" t="s">
        <v>699</v>
      </c>
      <c r="R195" s="584">
        <v>176827</v>
      </c>
      <c r="S195" s="584" t="s">
        <v>699</v>
      </c>
      <c r="T195" s="584" t="s">
        <v>699</v>
      </c>
      <c r="U195" s="584" t="s">
        <v>699</v>
      </c>
      <c r="V195" s="584" t="s">
        <v>699</v>
      </c>
      <c r="W195" s="585" t="s">
        <v>78</v>
      </c>
    </row>
    <row r="196" spans="1:23" s="584" customFormat="1" ht="9.75" customHeight="1" x14ac:dyDescent="0.15">
      <c r="A196" s="237" t="s">
        <v>514</v>
      </c>
      <c r="B196" s="584">
        <v>18080</v>
      </c>
      <c r="C196" s="584">
        <v>18080</v>
      </c>
      <c r="D196" s="584" t="s">
        <v>699</v>
      </c>
      <c r="E196" s="584" t="s">
        <v>699</v>
      </c>
      <c r="F196" s="584">
        <v>1589518</v>
      </c>
      <c r="G196" s="584">
        <v>633670</v>
      </c>
      <c r="H196" s="584">
        <v>412759</v>
      </c>
      <c r="I196" s="584" t="s">
        <v>699</v>
      </c>
      <c r="J196" s="584" t="s">
        <v>699</v>
      </c>
      <c r="K196" s="584" t="s">
        <v>699</v>
      </c>
      <c r="L196" s="584" t="s">
        <v>699</v>
      </c>
      <c r="M196" s="584" t="s">
        <v>699</v>
      </c>
      <c r="N196" s="584" t="s">
        <v>699</v>
      </c>
      <c r="O196" s="584" t="s">
        <v>699</v>
      </c>
      <c r="P196" s="584">
        <v>23950</v>
      </c>
      <c r="Q196" s="584" t="s">
        <v>699</v>
      </c>
      <c r="R196" s="584">
        <v>196961</v>
      </c>
      <c r="S196" s="584" t="s">
        <v>699</v>
      </c>
      <c r="T196" s="584" t="s">
        <v>699</v>
      </c>
      <c r="U196" s="584" t="s">
        <v>699</v>
      </c>
      <c r="V196" s="584" t="s">
        <v>699</v>
      </c>
      <c r="W196" s="585" t="s">
        <v>79</v>
      </c>
    </row>
    <row r="197" spans="1:23" s="584" customFormat="1" ht="9.75" customHeight="1" x14ac:dyDescent="0.15">
      <c r="A197" s="237" t="s">
        <v>515</v>
      </c>
      <c r="B197" s="584" t="s">
        <v>699</v>
      </c>
      <c r="C197" s="584" t="s">
        <v>699</v>
      </c>
      <c r="D197" s="584" t="s">
        <v>699</v>
      </c>
      <c r="E197" s="584" t="s">
        <v>699</v>
      </c>
      <c r="F197" s="584">
        <v>1821707</v>
      </c>
      <c r="G197" s="584">
        <v>814110</v>
      </c>
      <c r="H197" s="584">
        <v>108598</v>
      </c>
      <c r="I197" s="584">
        <v>47780</v>
      </c>
      <c r="J197" s="584">
        <v>50000</v>
      </c>
      <c r="K197" s="584">
        <v>192490</v>
      </c>
      <c r="L197" s="584" t="s">
        <v>699</v>
      </c>
      <c r="M197" s="584" t="s">
        <v>699</v>
      </c>
      <c r="N197" s="584" t="s">
        <v>699</v>
      </c>
      <c r="O197" s="584" t="s">
        <v>699</v>
      </c>
      <c r="P197" s="584">
        <v>169871</v>
      </c>
      <c r="Q197" s="584" t="s">
        <v>699</v>
      </c>
      <c r="R197" s="584">
        <v>245371</v>
      </c>
      <c r="S197" s="584" t="s">
        <v>699</v>
      </c>
      <c r="T197" s="584" t="s">
        <v>699</v>
      </c>
      <c r="U197" s="584" t="s">
        <v>699</v>
      </c>
      <c r="V197" s="584" t="s">
        <v>699</v>
      </c>
      <c r="W197" s="585" t="s">
        <v>80</v>
      </c>
    </row>
    <row r="198" spans="1:23" s="584" customFormat="1" ht="9.75" customHeight="1" x14ac:dyDescent="0.15">
      <c r="A198" s="237" t="s">
        <v>864</v>
      </c>
      <c r="B198" s="584" t="s">
        <v>699</v>
      </c>
      <c r="C198" s="584" t="s">
        <v>699</v>
      </c>
      <c r="D198" s="584" t="s">
        <v>699</v>
      </c>
      <c r="E198" s="584" t="s">
        <v>699</v>
      </c>
      <c r="F198" s="584">
        <v>1935436</v>
      </c>
      <c r="G198" s="584">
        <v>991106</v>
      </c>
      <c r="H198" s="584">
        <v>88161</v>
      </c>
      <c r="I198" s="584" t="s">
        <v>699</v>
      </c>
      <c r="J198" s="584" t="s">
        <v>699</v>
      </c>
      <c r="K198" s="584" t="s">
        <v>699</v>
      </c>
      <c r="L198" s="584">
        <v>10393</v>
      </c>
      <c r="M198" s="584" t="s">
        <v>699</v>
      </c>
      <c r="N198" s="584" t="s">
        <v>699</v>
      </c>
      <c r="O198" s="584" t="s">
        <v>699</v>
      </c>
      <c r="P198" s="584">
        <v>473810</v>
      </c>
      <c r="Q198" s="584" t="s">
        <v>699</v>
      </c>
      <c r="R198" s="584">
        <v>418742</v>
      </c>
      <c r="S198" s="584" t="s">
        <v>699</v>
      </c>
      <c r="T198" s="584" t="s">
        <v>699</v>
      </c>
      <c r="U198" s="584" t="s">
        <v>699</v>
      </c>
      <c r="V198" s="584" t="s">
        <v>699</v>
      </c>
      <c r="W198" s="585" t="s">
        <v>865</v>
      </c>
    </row>
    <row r="199" spans="1:23" s="584" customFormat="1" ht="6.75" customHeight="1" x14ac:dyDescent="0.15">
      <c r="A199" s="586"/>
      <c r="W199" s="585"/>
    </row>
    <row r="200" spans="1:23" s="584" customFormat="1" ht="9.75" customHeight="1" x14ac:dyDescent="0.15">
      <c r="A200" s="237" t="s">
        <v>866</v>
      </c>
      <c r="B200" s="584" t="s">
        <v>699</v>
      </c>
      <c r="C200" s="584" t="s">
        <v>699</v>
      </c>
      <c r="D200" s="584" t="s">
        <v>699</v>
      </c>
      <c r="E200" s="584" t="s">
        <v>699</v>
      </c>
      <c r="F200" s="584">
        <v>526883</v>
      </c>
      <c r="G200" s="584">
        <v>168016</v>
      </c>
      <c r="H200" s="584">
        <v>25304</v>
      </c>
      <c r="I200" s="584" t="s">
        <v>699</v>
      </c>
      <c r="J200" s="584" t="s">
        <v>699</v>
      </c>
      <c r="K200" s="584" t="s">
        <v>699</v>
      </c>
      <c r="L200" s="584">
        <v>22422</v>
      </c>
      <c r="M200" s="584" t="s">
        <v>699</v>
      </c>
      <c r="N200" s="584" t="s">
        <v>699</v>
      </c>
      <c r="O200" s="584" t="s">
        <v>699</v>
      </c>
      <c r="P200" s="584">
        <v>74790</v>
      </c>
      <c r="Q200" s="584" t="s">
        <v>699</v>
      </c>
      <c r="R200" s="584">
        <v>45500</v>
      </c>
      <c r="S200" s="584" t="s">
        <v>699</v>
      </c>
      <c r="T200" s="584" t="s">
        <v>699</v>
      </c>
      <c r="U200" s="584">
        <v>6674</v>
      </c>
      <c r="V200" s="584">
        <v>6674</v>
      </c>
      <c r="W200" s="585" t="s">
        <v>721</v>
      </c>
    </row>
    <row r="201" spans="1:23" s="584" customFormat="1" ht="9.75" customHeight="1" x14ac:dyDescent="0.15">
      <c r="A201" s="237" t="s">
        <v>516</v>
      </c>
      <c r="B201" s="584" t="s">
        <v>699</v>
      </c>
      <c r="C201" s="584" t="s">
        <v>699</v>
      </c>
      <c r="D201" s="584" t="s">
        <v>699</v>
      </c>
      <c r="E201" s="584" t="s">
        <v>699</v>
      </c>
      <c r="F201" s="584">
        <v>381946</v>
      </c>
      <c r="G201" s="584">
        <v>300203</v>
      </c>
      <c r="H201" s="584">
        <v>39764</v>
      </c>
      <c r="I201" s="584" t="s">
        <v>699</v>
      </c>
      <c r="J201" s="584" t="s">
        <v>699</v>
      </c>
      <c r="K201" s="584">
        <v>24700</v>
      </c>
      <c r="L201" s="584" t="s">
        <v>699</v>
      </c>
      <c r="M201" s="584" t="s">
        <v>699</v>
      </c>
      <c r="N201" s="584">
        <v>47851</v>
      </c>
      <c r="O201" s="584" t="s">
        <v>699</v>
      </c>
      <c r="P201" s="584">
        <v>137833</v>
      </c>
      <c r="Q201" s="584" t="s">
        <v>699</v>
      </c>
      <c r="R201" s="584">
        <v>50055</v>
      </c>
      <c r="S201" s="584" t="s">
        <v>699</v>
      </c>
      <c r="T201" s="584" t="s">
        <v>699</v>
      </c>
      <c r="U201" s="584">
        <v>6674</v>
      </c>
      <c r="V201" s="584">
        <v>6674</v>
      </c>
      <c r="W201" s="585" t="s">
        <v>66</v>
      </c>
    </row>
    <row r="202" spans="1:23" s="584" customFormat="1" ht="9.75" customHeight="1" x14ac:dyDescent="0.15">
      <c r="A202" s="237" t="s">
        <v>517</v>
      </c>
      <c r="B202" s="584" t="s">
        <v>699</v>
      </c>
      <c r="C202" s="584" t="s">
        <v>699</v>
      </c>
      <c r="D202" s="584" t="s">
        <v>699</v>
      </c>
      <c r="E202" s="584" t="s">
        <v>699</v>
      </c>
      <c r="F202" s="584">
        <v>229982</v>
      </c>
      <c r="G202" s="584">
        <v>129320</v>
      </c>
      <c r="H202" s="584">
        <v>15250</v>
      </c>
      <c r="I202" s="584" t="s">
        <v>699</v>
      </c>
      <c r="J202" s="584" t="s">
        <v>699</v>
      </c>
      <c r="K202" s="584">
        <v>69900</v>
      </c>
      <c r="L202" s="584">
        <v>44170</v>
      </c>
      <c r="M202" s="584" t="s">
        <v>699</v>
      </c>
      <c r="N202" s="584" t="s">
        <v>699</v>
      </c>
      <c r="O202" s="584" t="s">
        <v>699</v>
      </c>
      <c r="P202" s="584" t="s">
        <v>699</v>
      </c>
      <c r="Q202" s="584" t="s">
        <v>699</v>
      </c>
      <c r="R202" s="584" t="s">
        <v>699</v>
      </c>
      <c r="S202" s="584" t="s">
        <v>699</v>
      </c>
      <c r="T202" s="584" t="s">
        <v>699</v>
      </c>
      <c r="U202" s="584" t="s">
        <v>699</v>
      </c>
      <c r="V202" s="584" t="s">
        <v>699</v>
      </c>
      <c r="W202" s="585" t="s">
        <v>67</v>
      </c>
    </row>
    <row r="203" spans="1:23" s="584" customFormat="1" ht="9.75" customHeight="1" x14ac:dyDescent="0.15">
      <c r="A203" s="237" t="s">
        <v>518</v>
      </c>
      <c r="B203" s="584" t="s">
        <v>699</v>
      </c>
      <c r="C203" s="584" t="s">
        <v>699</v>
      </c>
      <c r="D203" s="584" t="s">
        <v>699</v>
      </c>
      <c r="E203" s="584" t="s">
        <v>699</v>
      </c>
      <c r="F203" s="584">
        <v>465028</v>
      </c>
      <c r="G203" s="584">
        <v>337300</v>
      </c>
      <c r="H203" s="584" t="s">
        <v>699</v>
      </c>
      <c r="I203" s="584" t="s">
        <v>699</v>
      </c>
      <c r="J203" s="584" t="s">
        <v>699</v>
      </c>
      <c r="K203" s="584" t="s">
        <v>699</v>
      </c>
      <c r="L203" s="584">
        <v>34183</v>
      </c>
      <c r="M203" s="584" t="s">
        <v>699</v>
      </c>
      <c r="N203" s="584" t="s">
        <v>699</v>
      </c>
      <c r="O203" s="584" t="s">
        <v>699</v>
      </c>
      <c r="P203" s="584">
        <v>263468</v>
      </c>
      <c r="Q203" s="584" t="s">
        <v>699</v>
      </c>
      <c r="R203" s="584">
        <v>39649</v>
      </c>
      <c r="S203" s="584" t="s">
        <v>699</v>
      </c>
      <c r="T203" s="584" t="s">
        <v>699</v>
      </c>
      <c r="U203" s="584" t="s">
        <v>699</v>
      </c>
      <c r="V203" s="584" t="s">
        <v>699</v>
      </c>
      <c r="W203" s="585" t="s">
        <v>68</v>
      </c>
    </row>
    <row r="204" spans="1:23" s="584" customFormat="1" ht="9.75" customHeight="1" x14ac:dyDescent="0.15">
      <c r="A204" s="237" t="s">
        <v>519</v>
      </c>
      <c r="B204" s="584" t="s">
        <v>699</v>
      </c>
      <c r="C204" s="584" t="s">
        <v>699</v>
      </c>
      <c r="D204" s="584" t="s">
        <v>699</v>
      </c>
      <c r="E204" s="584" t="s">
        <v>699</v>
      </c>
      <c r="F204" s="584">
        <v>324285</v>
      </c>
      <c r="G204" s="584">
        <v>176606</v>
      </c>
      <c r="H204" s="584">
        <v>48000</v>
      </c>
      <c r="I204" s="584">
        <v>34950</v>
      </c>
      <c r="J204" s="584" t="s">
        <v>699</v>
      </c>
      <c r="K204" s="584" t="s">
        <v>699</v>
      </c>
      <c r="L204" s="584">
        <v>4081</v>
      </c>
      <c r="M204" s="584" t="s">
        <v>699</v>
      </c>
      <c r="N204" s="584" t="s">
        <v>699</v>
      </c>
      <c r="O204" s="584" t="s">
        <v>699</v>
      </c>
      <c r="P204" s="584" t="s">
        <v>699</v>
      </c>
      <c r="Q204" s="584" t="s">
        <v>699</v>
      </c>
      <c r="R204" s="584">
        <v>89575</v>
      </c>
      <c r="S204" s="584" t="s">
        <v>699</v>
      </c>
      <c r="T204" s="584" t="s">
        <v>699</v>
      </c>
      <c r="U204" s="584" t="s">
        <v>699</v>
      </c>
      <c r="V204" s="584" t="s">
        <v>699</v>
      </c>
      <c r="W204" s="585" t="s">
        <v>81</v>
      </c>
    </row>
    <row r="205" spans="1:23" s="584" customFormat="1" ht="9.75" customHeight="1" x14ac:dyDescent="0.15">
      <c r="A205" s="237" t="s">
        <v>520</v>
      </c>
      <c r="B205" s="584" t="s">
        <v>699</v>
      </c>
      <c r="C205" s="584" t="s">
        <v>699</v>
      </c>
      <c r="D205" s="584" t="s">
        <v>699</v>
      </c>
      <c r="E205" s="584" t="s">
        <v>699</v>
      </c>
      <c r="F205" s="584">
        <v>481414</v>
      </c>
      <c r="G205" s="584">
        <v>332800</v>
      </c>
      <c r="H205" s="584">
        <v>152700</v>
      </c>
      <c r="I205" s="584">
        <v>34950</v>
      </c>
      <c r="J205" s="584" t="s">
        <v>699</v>
      </c>
      <c r="K205" s="584" t="s">
        <v>699</v>
      </c>
      <c r="L205" s="584" t="s">
        <v>699</v>
      </c>
      <c r="M205" s="584" t="s">
        <v>699</v>
      </c>
      <c r="N205" s="584" t="s">
        <v>699</v>
      </c>
      <c r="O205" s="584" t="s">
        <v>699</v>
      </c>
      <c r="P205" s="584">
        <v>97547</v>
      </c>
      <c r="Q205" s="584" t="s">
        <v>699</v>
      </c>
      <c r="R205" s="584">
        <v>47603</v>
      </c>
      <c r="S205" s="584" t="s">
        <v>699</v>
      </c>
      <c r="T205" s="584" t="s">
        <v>699</v>
      </c>
      <c r="U205" s="584" t="s">
        <v>699</v>
      </c>
      <c r="V205" s="584" t="s">
        <v>699</v>
      </c>
      <c r="W205" s="585" t="s">
        <v>82</v>
      </c>
    </row>
    <row r="206" spans="1:23" s="584" customFormat="1" ht="9.75" customHeight="1" x14ac:dyDescent="0.15">
      <c r="A206" s="237" t="s">
        <v>521</v>
      </c>
      <c r="B206" s="584">
        <v>18080</v>
      </c>
      <c r="C206" s="584">
        <v>18080</v>
      </c>
      <c r="D206" s="584" t="s">
        <v>699</v>
      </c>
      <c r="E206" s="584" t="s">
        <v>699</v>
      </c>
      <c r="F206" s="584">
        <v>323767</v>
      </c>
      <c r="G206" s="584">
        <v>123942</v>
      </c>
      <c r="H206" s="584">
        <v>74192</v>
      </c>
      <c r="I206" s="584" t="s">
        <v>699</v>
      </c>
      <c r="J206" s="584" t="s">
        <v>699</v>
      </c>
      <c r="K206" s="584" t="s">
        <v>699</v>
      </c>
      <c r="L206" s="584" t="s">
        <v>699</v>
      </c>
      <c r="M206" s="584" t="s">
        <v>699</v>
      </c>
      <c r="N206" s="584" t="s">
        <v>699</v>
      </c>
      <c r="O206" s="584" t="s">
        <v>699</v>
      </c>
      <c r="P206" s="584" t="s">
        <v>699</v>
      </c>
      <c r="Q206" s="584" t="s">
        <v>699</v>
      </c>
      <c r="R206" s="584">
        <v>49750</v>
      </c>
      <c r="S206" s="584" t="s">
        <v>699</v>
      </c>
      <c r="T206" s="584" t="s">
        <v>699</v>
      </c>
      <c r="U206" s="584" t="s">
        <v>699</v>
      </c>
      <c r="V206" s="584" t="s">
        <v>699</v>
      </c>
      <c r="W206" s="585" t="s">
        <v>83</v>
      </c>
    </row>
    <row r="207" spans="1:23" s="584" customFormat="1" ht="9.75" customHeight="1" x14ac:dyDescent="0.15">
      <c r="A207" s="237" t="s">
        <v>522</v>
      </c>
      <c r="B207" s="584" t="s">
        <v>699</v>
      </c>
      <c r="C207" s="584" t="s">
        <v>699</v>
      </c>
      <c r="D207" s="584" t="s">
        <v>699</v>
      </c>
      <c r="E207" s="584" t="s">
        <v>699</v>
      </c>
      <c r="F207" s="584">
        <v>632730</v>
      </c>
      <c r="G207" s="584">
        <v>222262</v>
      </c>
      <c r="H207" s="584">
        <v>198312</v>
      </c>
      <c r="I207" s="584" t="s">
        <v>699</v>
      </c>
      <c r="J207" s="584" t="s">
        <v>699</v>
      </c>
      <c r="K207" s="584" t="s">
        <v>699</v>
      </c>
      <c r="L207" s="584" t="s">
        <v>699</v>
      </c>
      <c r="M207" s="584" t="s">
        <v>699</v>
      </c>
      <c r="N207" s="584" t="s">
        <v>699</v>
      </c>
      <c r="O207" s="584" t="s">
        <v>699</v>
      </c>
      <c r="P207" s="584">
        <v>23950</v>
      </c>
      <c r="Q207" s="584" t="s">
        <v>699</v>
      </c>
      <c r="R207" s="584" t="s">
        <v>699</v>
      </c>
      <c r="S207" s="584" t="s">
        <v>699</v>
      </c>
      <c r="T207" s="584" t="s">
        <v>699</v>
      </c>
      <c r="U207" s="584" t="s">
        <v>699</v>
      </c>
      <c r="V207" s="584" t="s">
        <v>699</v>
      </c>
      <c r="W207" s="585" t="s">
        <v>84</v>
      </c>
    </row>
    <row r="208" spans="1:23" s="584" customFormat="1" ht="9.75" customHeight="1" x14ac:dyDescent="0.15">
      <c r="A208" s="237" t="s">
        <v>523</v>
      </c>
      <c r="B208" s="584" t="s">
        <v>699</v>
      </c>
      <c r="C208" s="584" t="s">
        <v>699</v>
      </c>
      <c r="D208" s="584" t="s">
        <v>699</v>
      </c>
      <c r="E208" s="584" t="s">
        <v>699</v>
      </c>
      <c r="F208" s="584">
        <v>633021</v>
      </c>
      <c r="G208" s="584">
        <v>287466</v>
      </c>
      <c r="H208" s="584">
        <v>140255</v>
      </c>
      <c r="I208" s="584" t="s">
        <v>699</v>
      </c>
      <c r="J208" s="584" t="s">
        <v>699</v>
      </c>
      <c r="K208" s="584" t="s">
        <v>699</v>
      </c>
      <c r="L208" s="584" t="s">
        <v>699</v>
      </c>
      <c r="M208" s="584" t="s">
        <v>699</v>
      </c>
      <c r="N208" s="584" t="s">
        <v>699</v>
      </c>
      <c r="O208" s="584" t="s">
        <v>699</v>
      </c>
      <c r="P208" s="584" t="s">
        <v>699</v>
      </c>
      <c r="Q208" s="584" t="s">
        <v>699</v>
      </c>
      <c r="R208" s="584">
        <v>147211</v>
      </c>
      <c r="S208" s="584" t="s">
        <v>699</v>
      </c>
      <c r="T208" s="584" t="s">
        <v>699</v>
      </c>
      <c r="U208" s="584" t="s">
        <v>699</v>
      </c>
      <c r="V208" s="584" t="s">
        <v>699</v>
      </c>
      <c r="W208" s="585" t="s">
        <v>85</v>
      </c>
    </row>
    <row r="209" spans="1:23" s="584" customFormat="1" ht="9.75" customHeight="1" x14ac:dyDescent="0.15">
      <c r="A209" s="237" t="s">
        <v>524</v>
      </c>
      <c r="B209" s="584" t="s">
        <v>699</v>
      </c>
      <c r="C209" s="584" t="s">
        <v>699</v>
      </c>
      <c r="D209" s="584" t="s">
        <v>699</v>
      </c>
      <c r="E209" s="584" t="s">
        <v>699</v>
      </c>
      <c r="F209" s="584">
        <v>630350</v>
      </c>
      <c r="G209" s="584">
        <v>239961</v>
      </c>
      <c r="H209" s="584">
        <v>45930</v>
      </c>
      <c r="I209" s="584">
        <v>47780</v>
      </c>
      <c r="J209" s="584">
        <v>50000</v>
      </c>
      <c r="K209" s="584" t="s">
        <v>699</v>
      </c>
      <c r="L209" s="584" t="s">
        <v>699</v>
      </c>
      <c r="M209" s="584" t="s">
        <v>699</v>
      </c>
      <c r="N209" s="584" t="s">
        <v>699</v>
      </c>
      <c r="O209" s="584" t="s">
        <v>699</v>
      </c>
      <c r="P209" s="584">
        <v>96251</v>
      </c>
      <c r="Q209" s="584" t="s">
        <v>699</v>
      </c>
      <c r="R209" s="584" t="s">
        <v>699</v>
      </c>
      <c r="S209" s="584" t="s">
        <v>699</v>
      </c>
      <c r="T209" s="584" t="s">
        <v>699</v>
      </c>
      <c r="U209" s="584" t="s">
        <v>699</v>
      </c>
      <c r="V209" s="584" t="s">
        <v>699</v>
      </c>
      <c r="W209" s="585" t="s">
        <v>69</v>
      </c>
    </row>
    <row r="210" spans="1:23" s="584" customFormat="1" ht="9.75" customHeight="1" x14ac:dyDescent="0.15">
      <c r="A210" s="237" t="s">
        <v>525</v>
      </c>
      <c r="B210" s="584" t="s">
        <v>699</v>
      </c>
      <c r="C210" s="584" t="s">
        <v>699</v>
      </c>
      <c r="D210" s="584" t="s">
        <v>699</v>
      </c>
      <c r="E210" s="584" t="s">
        <v>699</v>
      </c>
      <c r="F210" s="584">
        <v>541043</v>
      </c>
      <c r="G210" s="584">
        <v>297875</v>
      </c>
      <c r="H210" s="584">
        <v>24668</v>
      </c>
      <c r="I210" s="584" t="s">
        <v>699</v>
      </c>
      <c r="J210" s="584" t="s">
        <v>699</v>
      </c>
      <c r="K210" s="584">
        <v>99834</v>
      </c>
      <c r="L210" s="584" t="s">
        <v>699</v>
      </c>
      <c r="M210" s="584" t="s">
        <v>699</v>
      </c>
      <c r="N210" s="584" t="s">
        <v>699</v>
      </c>
      <c r="O210" s="584" t="s">
        <v>699</v>
      </c>
      <c r="P210" s="584">
        <v>73620</v>
      </c>
      <c r="Q210" s="584" t="s">
        <v>699</v>
      </c>
      <c r="R210" s="584">
        <v>99753</v>
      </c>
      <c r="S210" s="584" t="s">
        <v>699</v>
      </c>
      <c r="T210" s="584" t="s">
        <v>699</v>
      </c>
      <c r="U210" s="584" t="s">
        <v>699</v>
      </c>
      <c r="V210" s="584" t="s">
        <v>699</v>
      </c>
      <c r="W210" s="585" t="s">
        <v>70</v>
      </c>
    </row>
    <row r="211" spans="1:23" s="584" customFormat="1" ht="9.75" customHeight="1" x14ac:dyDescent="0.15">
      <c r="A211" s="237" t="s">
        <v>526</v>
      </c>
      <c r="B211" s="584" t="s">
        <v>699</v>
      </c>
      <c r="C211" s="584" t="s">
        <v>699</v>
      </c>
      <c r="D211" s="584" t="s">
        <v>699</v>
      </c>
      <c r="E211" s="584" t="s">
        <v>699</v>
      </c>
      <c r="F211" s="584">
        <v>650314</v>
      </c>
      <c r="G211" s="584">
        <v>276274</v>
      </c>
      <c r="H211" s="584">
        <v>38000</v>
      </c>
      <c r="I211" s="584" t="s">
        <v>699</v>
      </c>
      <c r="J211" s="584" t="s">
        <v>699</v>
      </c>
      <c r="K211" s="584">
        <v>92656</v>
      </c>
      <c r="L211" s="584" t="s">
        <v>699</v>
      </c>
      <c r="M211" s="584" t="s">
        <v>699</v>
      </c>
      <c r="N211" s="584" t="s">
        <v>699</v>
      </c>
      <c r="O211" s="584" t="s">
        <v>699</v>
      </c>
      <c r="P211" s="584" t="s">
        <v>699</v>
      </c>
      <c r="Q211" s="584" t="s">
        <v>699</v>
      </c>
      <c r="R211" s="584">
        <v>145618</v>
      </c>
      <c r="S211" s="584" t="s">
        <v>699</v>
      </c>
      <c r="T211" s="584" t="s">
        <v>699</v>
      </c>
      <c r="U211" s="584" t="s">
        <v>699</v>
      </c>
      <c r="V211" s="584" t="s">
        <v>699</v>
      </c>
      <c r="W211" s="585" t="s">
        <v>71</v>
      </c>
    </row>
    <row r="212" spans="1:23" s="584" customFormat="1" ht="9.75" customHeight="1" x14ac:dyDescent="0.15">
      <c r="A212" s="237" t="s">
        <v>867</v>
      </c>
      <c r="B212" s="584" t="s">
        <v>699</v>
      </c>
      <c r="C212" s="584" t="s">
        <v>699</v>
      </c>
      <c r="D212" s="584" t="s">
        <v>699</v>
      </c>
      <c r="E212" s="584" t="s">
        <v>699</v>
      </c>
      <c r="F212" s="584">
        <v>845461</v>
      </c>
      <c r="G212" s="584">
        <v>465585</v>
      </c>
      <c r="H212" s="584">
        <v>77487</v>
      </c>
      <c r="I212" s="584" t="s">
        <v>699</v>
      </c>
      <c r="J212" s="584" t="s">
        <v>699</v>
      </c>
      <c r="K212" s="584" t="s">
        <v>699</v>
      </c>
      <c r="L212" s="584" t="s">
        <v>699</v>
      </c>
      <c r="M212" s="584" t="s">
        <v>699</v>
      </c>
      <c r="N212" s="584" t="s">
        <v>699</v>
      </c>
      <c r="O212" s="584" t="s">
        <v>699</v>
      </c>
      <c r="P212" s="584">
        <v>171068</v>
      </c>
      <c r="Q212" s="584" t="s">
        <v>699</v>
      </c>
      <c r="R212" s="584">
        <v>217030</v>
      </c>
      <c r="S212" s="584" t="s">
        <v>699</v>
      </c>
      <c r="T212" s="584" t="s">
        <v>699</v>
      </c>
      <c r="U212" s="584" t="s">
        <v>699</v>
      </c>
      <c r="V212" s="584" t="s">
        <v>699</v>
      </c>
      <c r="W212" s="585" t="s">
        <v>868</v>
      </c>
    </row>
    <row r="213" spans="1:23" s="584" customFormat="1" ht="9.75" customHeight="1" x14ac:dyDescent="0.15">
      <c r="A213" s="237" t="s">
        <v>527</v>
      </c>
      <c r="B213" s="584" t="s">
        <v>699</v>
      </c>
      <c r="C213" s="584" t="s">
        <v>699</v>
      </c>
      <c r="D213" s="584" t="s">
        <v>699</v>
      </c>
      <c r="E213" s="584" t="s">
        <v>699</v>
      </c>
      <c r="F213" s="584">
        <v>646389</v>
      </c>
      <c r="G213" s="584">
        <v>305318</v>
      </c>
      <c r="H213" s="584">
        <v>5374</v>
      </c>
      <c r="I213" s="584" t="s">
        <v>699</v>
      </c>
      <c r="J213" s="584" t="s">
        <v>699</v>
      </c>
      <c r="K213" s="584" t="s">
        <v>699</v>
      </c>
      <c r="L213" s="584" t="s">
        <v>699</v>
      </c>
      <c r="M213" s="584" t="s">
        <v>699</v>
      </c>
      <c r="N213" s="584" t="s">
        <v>699</v>
      </c>
      <c r="O213" s="584" t="s">
        <v>699</v>
      </c>
      <c r="P213" s="584">
        <v>187843</v>
      </c>
      <c r="Q213" s="584" t="s">
        <v>699</v>
      </c>
      <c r="R213" s="584">
        <v>112101</v>
      </c>
      <c r="S213" s="584" t="s">
        <v>699</v>
      </c>
      <c r="T213" s="584" t="s">
        <v>699</v>
      </c>
      <c r="U213" s="584" t="s">
        <v>699</v>
      </c>
      <c r="V213" s="584" t="s">
        <v>699</v>
      </c>
      <c r="W213" s="585" t="s">
        <v>66</v>
      </c>
    </row>
    <row r="214" spans="1:23" s="584" customFormat="1" ht="9.75" customHeight="1" x14ac:dyDescent="0.15">
      <c r="A214" s="242" t="s">
        <v>528</v>
      </c>
      <c r="B214" s="587" t="s">
        <v>699</v>
      </c>
      <c r="C214" s="588" t="s">
        <v>699</v>
      </c>
      <c r="D214" s="588" t="s">
        <v>699</v>
      </c>
      <c r="E214" s="588" t="s">
        <v>699</v>
      </c>
      <c r="F214" s="588">
        <v>443586</v>
      </c>
      <c r="G214" s="588">
        <v>220203</v>
      </c>
      <c r="H214" s="588">
        <v>5300</v>
      </c>
      <c r="I214" s="588" t="s">
        <v>699</v>
      </c>
      <c r="J214" s="588" t="s">
        <v>699</v>
      </c>
      <c r="K214" s="588" t="s">
        <v>699</v>
      </c>
      <c r="L214" s="588">
        <v>10393</v>
      </c>
      <c r="M214" s="588" t="s">
        <v>699</v>
      </c>
      <c r="N214" s="588" t="s">
        <v>699</v>
      </c>
      <c r="O214" s="588" t="s">
        <v>699</v>
      </c>
      <c r="P214" s="588">
        <v>114899</v>
      </c>
      <c r="Q214" s="588" t="s">
        <v>699</v>
      </c>
      <c r="R214" s="588">
        <v>89611</v>
      </c>
      <c r="S214" s="588" t="s">
        <v>699</v>
      </c>
      <c r="T214" s="588" t="s">
        <v>699</v>
      </c>
      <c r="U214" s="588" t="s">
        <v>699</v>
      </c>
      <c r="V214" s="588" t="s">
        <v>699</v>
      </c>
      <c r="W214" s="589" t="s">
        <v>67</v>
      </c>
    </row>
    <row r="215" spans="1:23" ht="12" customHeight="1" x14ac:dyDescent="0.15"/>
    <row r="216" spans="1:23" ht="12" customHeight="1" x14ac:dyDescent="0.15"/>
    <row r="217" spans="1:23" ht="12" customHeight="1" x14ac:dyDescent="0.15">
      <c r="K217" s="590" t="s">
        <v>86</v>
      </c>
      <c r="V217" s="610" t="s">
        <v>894</v>
      </c>
    </row>
    <row r="218" spans="1:23" s="576" customFormat="1" ht="21" customHeight="1" x14ac:dyDescent="0.15">
      <c r="A218" s="921" t="s">
        <v>150</v>
      </c>
      <c r="B218" s="591" t="s">
        <v>935</v>
      </c>
      <c r="C218" s="575"/>
      <c r="D218" s="575"/>
      <c r="E218" s="575"/>
      <c r="F218" s="575"/>
      <c r="G218" s="575"/>
      <c r="H218" s="575"/>
      <c r="I218" s="575"/>
      <c r="J218" s="575"/>
      <c r="K218" s="575"/>
      <c r="L218" s="575"/>
      <c r="M218" s="575"/>
      <c r="N218" s="575"/>
      <c r="O218" s="575"/>
      <c r="P218" s="575"/>
      <c r="Q218" s="575"/>
      <c r="R218" s="575"/>
      <c r="S218" s="573"/>
      <c r="T218" s="574" t="s">
        <v>919</v>
      </c>
      <c r="U218" s="575"/>
      <c r="V218" s="575"/>
      <c r="W218" s="924" t="s">
        <v>72</v>
      </c>
    </row>
    <row r="219" spans="1:23" s="576" customFormat="1" ht="21" customHeight="1" x14ac:dyDescent="0.15">
      <c r="A219" s="922"/>
      <c r="B219" s="596" t="s">
        <v>790</v>
      </c>
      <c r="C219" s="574" t="s">
        <v>230</v>
      </c>
      <c r="D219" s="575"/>
      <c r="E219" s="575"/>
      <c r="F219" s="575"/>
      <c r="G219" s="573"/>
      <c r="H219" s="574" t="s">
        <v>215</v>
      </c>
      <c r="I219" s="573"/>
      <c r="J219" s="574" t="s">
        <v>214</v>
      </c>
      <c r="K219" s="575"/>
      <c r="L219" s="575"/>
      <c r="M219" s="575"/>
      <c r="N219" s="575"/>
      <c r="O219" s="575"/>
      <c r="P219" s="573"/>
      <c r="Q219" s="574" t="s">
        <v>930</v>
      </c>
      <c r="R219" s="575"/>
      <c r="S219" s="573"/>
      <c r="T219" s="927" t="s">
        <v>259</v>
      </c>
      <c r="U219" s="574" t="s">
        <v>238</v>
      </c>
      <c r="V219" s="575"/>
      <c r="W219" s="925"/>
    </row>
    <row r="220" spans="1:23" s="576" customFormat="1" ht="52.5" customHeight="1" x14ac:dyDescent="0.15">
      <c r="A220" s="923"/>
      <c r="B220" s="578" t="s">
        <v>265</v>
      </c>
      <c r="C220" s="577" t="s">
        <v>772</v>
      </c>
      <c r="D220" s="578" t="s">
        <v>283</v>
      </c>
      <c r="E220" s="578" t="s">
        <v>216</v>
      </c>
      <c r="F220" s="578" t="s">
        <v>282</v>
      </c>
      <c r="G220" s="578" t="s">
        <v>234</v>
      </c>
      <c r="H220" s="577" t="s">
        <v>21</v>
      </c>
      <c r="I220" s="578" t="s">
        <v>785</v>
      </c>
      <c r="J220" s="577" t="s">
        <v>45</v>
      </c>
      <c r="K220" s="578" t="s">
        <v>210</v>
      </c>
      <c r="L220" s="578" t="s">
        <v>931</v>
      </c>
      <c r="M220" s="578" t="s">
        <v>932</v>
      </c>
      <c r="N220" s="578" t="s">
        <v>293</v>
      </c>
      <c r="O220" s="578" t="s">
        <v>360</v>
      </c>
      <c r="P220" s="592" t="s">
        <v>702</v>
      </c>
      <c r="Q220" s="577" t="s">
        <v>280</v>
      </c>
      <c r="R220" s="578" t="s">
        <v>292</v>
      </c>
      <c r="S220" s="578" t="s">
        <v>279</v>
      </c>
      <c r="T220" s="928"/>
      <c r="U220" s="577" t="s">
        <v>770</v>
      </c>
      <c r="V220" s="593" t="s">
        <v>229</v>
      </c>
      <c r="W220" s="926"/>
    </row>
    <row r="221" spans="1:23" s="584" customFormat="1" ht="9.75" customHeight="1" x14ac:dyDescent="0.15">
      <c r="A221" s="233" t="s">
        <v>855</v>
      </c>
      <c r="B221" s="581">
        <v>49204</v>
      </c>
      <c r="C221" s="582">
        <v>833501</v>
      </c>
      <c r="D221" s="582">
        <v>136060</v>
      </c>
      <c r="E221" s="582">
        <v>97652</v>
      </c>
      <c r="F221" s="582">
        <v>599789</v>
      </c>
      <c r="G221" s="582" t="s">
        <v>699</v>
      </c>
      <c r="H221" s="582">
        <v>100031</v>
      </c>
      <c r="I221" s="582">
        <v>100031</v>
      </c>
      <c r="J221" s="582">
        <v>2064434</v>
      </c>
      <c r="K221" s="582">
        <v>1800341</v>
      </c>
      <c r="L221" s="582" t="s">
        <v>699</v>
      </c>
      <c r="M221" s="582">
        <v>141069</v>
      </c>
      <c r="N221" s="582">
        <v>112694</v>
      </c>
      <c r="O221" s="582">
        <v>10330</v>
      </c>
      <c r="P221" s="582" t="s">
        <v>699</v>
      </c>
      <c r="Q221" s="582">
        <v>142775</v>
      </c>
      <c r="R221" s="582">
        <v>128773</v>
      </c>
      <c r="S221" s="582">
        <v>14002</v>
      </c>
      <c r="T221" s="582">
        <v>775956</v>
      </c>
      <c r="U221" s="582">
        <v>728535</v>
      </c>
      <c r="V221" s="582">
        <v>158221</v>
      </c>
      <c r="W221" s="583" t="s">
        <v>512</v>
      </c>
    </row>
    <row r="222" spans="1:23" s="584" customFormat="1" ht="9.75" customHeight="1" x14ac:dyDescent="0.15">
      <c r="A222" s="237" t="s">
        <v>628</v>
      </c>
      <c r="B222" s="584">
        <v>347559</v>
      </c>
      <c r="C222" s="584">
        <v>949279</v>
      </c>
      <c r="D222" s="584">
        <v>90681</v>
      </c>
      <c r="E222" s="584" t="s">
        <v>699</v>
      </c>
      <c r="F222" s="584">
        <v>858598</v>
      </c>
      <c r="G222" s="584" t="s">
        <v>699</v>
      </c>
      <c r="H222" s="584" t="s">
        <v>699</v>
      </c>
      <c r="I222" s="584" t="s">
        <v>699</v>
      </c>
      <c r="J222" s="584">
        <v>3568987</v>
      </c>
      <c r="K222" s="584">
        <v>3003069</v>
      </c>
      <c r="L222" s="584" t="s">
        <v>699</v>
      </c>
      <c r="M222" s="584">
        <v>518570</v>
      </c>
      <c r="N222" s="584">
        <v>47348</v>
      </c>
      <c r="O222" s="584" t="s">
        <v>699</v>
      </c>
      <c r="P222" s="584" t="s">
        <v>699</v>
      </c>
      <c r="Q222" s="584">
        <v>66243</v>
      </c>
      <c r="R222" s="584">
        <v>55618</v>
      </c>
      <c r="S222" s="584">
        <v>10625</v>
      </c>
      <c r="T222" s="584">
        <v>204144</v>
      </c>
      <c r="U222" s="584">
        <v>187035</v>
      </c>
      <c r="V222" s="584">
        <v>103181</v>
      </c>
      <c r="W222" s="585" t="s">
        <v>629</v>
      </c>
    </row>
    <row r="223" spans="1:23" s="584" customFormat="1" ht="9.75" customHeight="1" x14ac:dyDescent="0.15">
      <c r="A223" s="237" t="s">
        <v>856</v>
      </c>
      <c r="B223" s="584">
        <v>567207</v>
      </c>
      <c r="C223" s="584">
        <v>985722</v>
      </c>
      <c r="D223" s="584">
        <v>90366</v>
      </c>
      <c r="E223" s="584">
        <v>97541</v>
      </c>
      <c r="F223" s="584">
        <v>797815</v>
      </c>
      <c r="G223" s="584" t="s">
        <v>699</v>
      </c>
      <c r="H223" s="584" t="s">
        <v>699</v>
      </c>
      <c r="I223" s="584" t="s">
        <v>699</v>
      </c>
      <c r="J223" s="584">
        <v>2797011</v>
      </c>
      <c r="K223" s="584">
        <v>2190353</v>
      </c>
      <c r="L223" s="584" t="s">
        <v>699</v>
      </c>
      <c r="M223" s="584">
        <v>565347</v>
      </c>
      <c r="N223" s="584">
        <v>37338</v>
      </c>
      <c r="O223" s="584" t="s">
        <v>699</v>
      </c>
      <c r="P223" s="584">
        <v>3973</v>
      </c>
      <c r="Q223" s="584">
        <v>64683</v>
      </c>
      <c r="R223" s="584">
        <v>51599</v>
      </c>
      <c r="S223" s="584">
        <v>13084</v>
      </c>
      <c r="T223" s="584">
        <v>109014</v>
      </c>
      <c r="U223" s="584">
        <v>98747</v>
      </c>
      <c r="V223" s="584">
        <v>30258</v>
      </c>
      <c r="W223" s="585" t="s">
        <v>692</v>
      </c>
    </row>
    <row r="224" spans="1:23" s="584" customFormat="1" ht="9.75" customHeight="1" x14ac:dyDescent="0.15">
      <c r="A224" s="237" t="s">
        <v>857</v>
      </c>
      <c r="B224" s="584" t="s">
        <v>699</v>
      </c>
      <c r="C224" s="584">
        <v>448228</v>
      </c>
      <c r="D224" s="584" t="s">
        <v>699</v>
      </c>
      <c r="E224" s="584">
        <v>50050</v>
      </c>
      <c r="F224" s="584">
        <v>398178</v>
      </c>
      <c r="G224" s="584" t="s">
        <v>699</v>
      </c>
      <c r="H224" s="584" t="s">
        <v>699</v>
      </c>
      <c r="I224" s="584" t="s">
        <v>699</v>
      </c>
      <c r="J224" s="584">
        <v>2344250</v>
      </c>
      <c r="K224" s="584">
        <v>1865765</v>
      </c>
      <c r="L224" s="584">
        <v>25663</v>
      </c>
      <c r="M224" s="584">
        <v>452822</v>
      </c>
      <c r="N224" s="584" t="s">
        <v>699</v>
      </c>
      <c r="O224" s="584" t="s">
        <v>699</v>
      </c>
      <c r="P224" s="584" t="s">
        <v>699</v>
      </c>
      <c r="Q224" s="584">
        <v>66600</v>
      </c>
      <c r="R224" s="584">
        <v>43712</v>
      </c>
      <c r="S224" s="584">
        <v>22888</v>
      </c>
      <c r="T224" s="584">
        <v>84451</v>
      </c>
      <c r="U224" s="584">
        <v>75975</v>
      </c>
      <c r="V224" s="584">
        <v>14399</v>
      </c>
      <c r="W224" s="585" t="s">
        <v>718</v>
      </c>
    </row>
    <row r="225" spans="1:23" s="584" customFormat="1" ht="9.75" customHeight="1" x14ac:dyDescent="0.15">
      <c r="A225" s="237" t="s">
        <v>858</v>
      </c>
      <c r="B225" s="584" t="s">
        <v>699</v>
      </c>
      <c r="C225" s="584">
        <v>515246</v>
      </c>
      <c r="D225" s="584">
        <v>48035</v>
      </c>
      <c r="E225" s="584" t="s">
        <v>699</v>
      </c>
      <c r="F225" s="584">
        <v>391010</v>
      </c>
      <c r="G225" s="584">
        <v>76201</v>
      </c>
      <c r="H225" s="584" t="s">
        <v>699</v>
      </c>
      <c r="I225" s="584" t="s">
        <v>699</v>
      </c>
      <c r="J225" s="584">
        <v>2367218</v>
      </c>
      <c r="K225" s="584">
        <v>1986425</v>
      </c>
      <c r="L225" s="584" t="s">
        <v>699</v>
      </c>
      <c r="M225" s="584">
        <v>380793</v>
      </c>
      <c r="N225" s="584" t="s">
        <v>699</v>
      </c>
      <c r="O225" s="584" t="s">
        <v>699</v>
      </c>
      <c r="P225" s="584" t="s">
        <v>699</v>
      </c>
      <c r="Q225" s="584">
        <v>32926</v>
      </c>
      <c r="R225" s="584">
        <v>24358</v>
      </c>
      <c r="S225" s="584">
        <v>8568</v>
      </c>
      <c r="T225" s="584">
        <v>68835</v>
      </c>
      <c r="U225" s="584">
        <v>59677</v>
      </c>
      <c r="V225" s="584">
        <v>28577</v>
      </c>
      <c r="W225" s="585" t="s">
        <v>859</v>
      </c>
    </row>
    <row r="226" spans="1:23" s="584" customFormat="1" ht="6.75" customHeight="1" x14ac:dyDescent="0.15">
      <c r="A226" s="586"/>
      <c r="W226" s="585"/>
    </row>
    <row r="227" spans="1:23" s="584" customFormat="1" ht="9.75" customHeight="1" x14ac:dyDescent="0.15">
      <c r="A227" s="237" t="s">
        <v>860</v>
      </c>
      <c r="B227" s="584" t="s">
        <v>699</v>
      </c>
      <c r="C227" s="584">
        <v>297373</v>
      </c>
      <c r="D227" s="584" t="s">
        <v>699</v>
      </c>
      <c r="E227" s="584" t="s">
        <v>699</v>
      </c>
      <c r="F227" s="584">
        <v>297373</v>
      </c>
      <c r="G227" s="584" t="s">
        <v>699</v>
      </c>
      <c r="H227" s="584" t="s">
        <v>699</v>
      </c>
      <c r="I227" s="584" t="s">
        <v>699</v>
      </c>
      <c r="J227" s="584">
        <v>2126885</v>
      </c>
      <c r="K227" s="584">
        <v>1849615</v>
      </c>
      <c r="L227" s="584">
        <v>13348</v>
      </c>
      <c r="M227" s="584">
        <v>263922</v>
      </c>
      <c r="N227" s="584" t="s">
        <v>699</v>
      </c>
      <c r="O227" s="584" t="s">
        <v>699</v>
      </c>
      <c r="P227" s="584" t="s">
        <v>699</v>
      </c>
      <c r="Q227" s="584">
        <v>56540</v>
      </c>
      <c r="R227" s="584">
        <v>36301</v>
      </c>
      <c r="S227" s="584">
        <v>20239</v>
      </c>
      <c r="T227" s="584">
        <v>122610</v>
      </c>
      <c r="U227" s="584">
        <v>113782</v>
      </c>
      <c r="V227" s="584">
        <v>40920</v>
      </c>
      <c r="W227" s="585" t="s">
        <v>719</v>
      </c>
    </row>
    <row r="228" spans="1:23" s="584" customFormat="1" ht="9.75" customHeight="1" x14ac:dyDescent="0.15">
      <c r="A228" s="237" t="s">
        <v>861</v>
      </c>
      <c r="B228" s="584" t="s">
        <v>699</v>
      </c>
      <c r="C228" s="584">
        <v>565251</v>
      </c>
      <c r="D228" s="584">
        <v>48035</v>
      </c>
      <c r="E228" s="584" t="s">
        <v>699</v>
      </c>
      <c r="F228" s="584">
        <v>441015</v>
      </c>
      <c r="G228" s="584">
        <v>76201</v>
      </c>
      <c r="H228" s="584" t="s">
        <v>699</v>
      </c>
      <c r="I228" s="584" t="s">
        <v>699</v>
      </c>
      <c r="J228" s="584">
        <v>2731101</v>
      </c>
      <c r="K228" s="584">
        <v>2155521</v>
      </c>
      <c r="L228" s="584" t="s">
        <v>699</v>
      </c>
      <c r="M228" s="584">
        <v>575580</v>
      </c>
      <c r="N228" s="584" t="s">
        <v>699</v>
      </c>
      <c r="O228" s="584" t="s">
        <v>699</v>
      </c>
      <c r="P228" s="584" t="s">
        <v>699</v>
      </c>
      <c r="Q228" s="584">
        <v>35444</v>
      </c>
      <c r="R228" s="584">
        <v>25520</v>
      </c>
      <c r="S228" s="584">
        <v>9924</v>
      </c>
      <c r="T228" s="584">
        <v>27415</v>
      </c>
      <c r="U228" s="584">
        <v>15868</v>
      </c>
      <c r="V228" s="584" t="s">
        <v>699</v>
      </c>
      <c r="W228" s="585" t="s">
        <v>862</v>
      </c>
    </row>
    <row r="229" spans="1:23" s="584" customFormat="1" ht="6.75" customHeight="1" x14ac:dyDescent="0.15">
      <c r="A229" s="586"/>
      <c r="W229" s="585"/>
    </row>
    <row r="230" spans="1:23" s="584" customFormat="1" ht="9.75" customHeight="1" x14ac:dyDescent="0.15">
      <c r="A230" s="237" t="s">
        <v>863</v>
      </c>
      <c r="B230" s="584" t="s">
        <v>699</v>
      </c>
      <c r="C230" s="584" t="s">
        <v>699</v>
      </c>
      <c r="D230" s="584" t="s">
        <v>699</v>
      </c>
      <c r="E230" s="584" t="s">
        <v>699</v>
      </c>
      <c r="F230" s="584" t="s">
        <v>699</v>
      </c>
      <c r="G230" s="584" t="s">
        <v>699</v>
      </c>
      <c r="H230" s="584" t="s">
        <v>699</v>
      </c>
      <c r="I230" s="584" t="s">
        <v>699</v>
      </c>
      <c r="J230" s="584">
        <v>517826</v>
      </c>
      <c r="K230" s="584">
        <v>444313</v>
      </c>
      <c r="L230" s="584" t="s">
        <v>699</v>
      </c>
      <c r="M230" s="584">
        <v>73513</v>
      </c>
      <c r="N230" s="584" t="s">
        <v>699</v>
      </c>
      <c r="O230" s="584" t="s">
        <v>699</v>
      </c>
      <c r="P230" s="584" t="s">
        <v>699</v>
      </c>
      <c r="Q230" s="584">
        <v>10098</v>
      </c>
      <c r="R230" s="584">
        <v>7945</v>
      </c>
      <c r="S230" s="584">
        <v>2153</v>
      </c>
      <c r="T230" s="584">
        <v>61978</v>
      </c>
      <c r="U230" s="584">
        <v>59677</v>
      </c>
      <c r="V230" s="584">
        <v>28577</v>
      </c>
      <c r="W230" s="585" t="s">
        <v>720</v>
      </c>
    </row>
    <row r="231" spans="1:23" s="584" customFormat="1" ht="9.75" customHeight="1" x14ac:dyDescent="0.15">
      <c r="A231" s="237" t="s">
        <v>513</v>
      </c>
      <c r="B231" s="584" t="s">
        <v>699</v>
      </c>
      <c r="C231" s="584">
        <v>174239</v>
      </c>
      <c r="D231" s="584">
        <v>48035</v>
      </c>
      <c r="E231" s="584" t="s">
        <v>699</v>
      </c>
      <c r="F231" s="584">
        <v>50003</v>
      </c>
      <c r="G231" s="584">
        <v>76201</v>
      </c>
      <c r="H231" s="584" t="s">
        <v>699</v>
      </c>
      <c r="I231" s="584" t="s">
        <v>699</v>
      </c>
      <c r="J231" s="584">
        <v>241693</v>
      </c>
      <c r="K231" s="584">
        <v>192643</v>
      </c>
      <c r="L231" s="584" t="s">
        <v>699</v>
      </c>
      <c r="M231" s="584">
        <v>49050</v>
      </c>
      <c r="N231" s="584" t="s">
        <v>699</v>
      </c>
      <c r="O231" s="584" t="s">
        <v>699</v>
      </c>
      <c r="P231" s="584" t="s">
        <v>699</v>
      </c>
      <c r="Q231" s="584">
        <v>8089</v>
      </c>
      <c r="R231" s="584">
        <v>5635</v>
      </c>
      <c r="S231" s="584">
        <v>2454</v>
      </c>
      <c r="T231" s="584">
        <v>1669</v>
      </c>
      <c r="U231" s="584" t="s">
        <v>699</v>
      </c>
      <c r="V231" s="584" t="s">
        <v>699</v>
      </c>
      <c r="W231" s="585" t="s">
        <v>78</v>
      </c>
    </row>
    <row r="232" spans="1:23" s="584" customFormat="1" ht="9.75" customHeight="1" x14ac:dyDescent="0.15">
      <c r="A232" s="237" t="s">
        <v>514</v>
      </c>
      <c r="B232" s="584" t="s">
        <v>699</v>
      </c>
      <c r="C232" s="584">
        <v>200001</v>
      </c>
      <c r="D232" s="584" t="s">
        <v>699</v>
      </c>
      <c r="E232" s="584" t="s">
        <v>699</v>
      </c>
      <c r="F232" s="584">
        <v>200001</v>
      </c>
      <c r="G232" s="584" t="s">
        <v>699</v>
      </c>
      <c r="H232" s="584" t="s">
        <v>699</v>
      </c>
      <c r="I232" s="584" t="s">
        <v>699</v>
      </c>
      <c r="J232" s="584">
        <v>748904</v>
      </c>
      <c r="K232" s="584">
        <v>626586</v>
      </c>
      <c r="L232" s="584" t="s">
        <v>699</v>
      </c>
      <c r="M232" s="584">
        <v>122318</v>
      </c>
      <c r="N232" s="584" t="s">
        <v>699</v>
      </c>
      <c r="O232" s="584" t="s">
        <v>699</v>
      </c>
      <c r="P232" s="584" t="s">
        <v>699</v>
      </c>
      <c r="Q232" s="584">
        <v>6943</v>
      </c>
      <c r="R232" s="584">
        <v>5502</v>
      </c>
      <c r="S232" s="584">
        <v>1441</v>
      </c>
      <c r="T232" s="584">
        <v>2476</v>
      </c>
      <c r="U232" s="584" t="s">
        <v>699</v>
      </c>
      <c r="V232" s="584" t="s">
        <v>699</v>
      </c>
      <c r="W232" s="585" t="s">
        <v>79</v>
      </c>
    </row>
    <row r="233" spans="1:23" s="584" customFormat="1" ht="9.75" customHeight="1" x14ac:dyDescent="0.15">
      <c r="A233" s="237" t="s">
        <v>515</v>
      </c>
      <c r="B233" s="584" t="s">
        <v>699</v>
      </c>
      <c r="C233" s="584">
        <v>141006</v>
      </c>
      <c r="D233" s="584" t="s">
        <v>699</v>
      </c>
      <c r="E233" s="584" t="s">
        <v>699</v>
      </c>
      <c r="F233" s="584">
        <v>141006</v>
      </c>
      <c r="G233" s="584" t="s">
        <v>699</v>
      </c>
      <c r="H233" s="584" t="s">
        <v>699</v>
      </c>
      <c r="I233" s="584" t="s">
        <v>699</v>
      </c>
      <c r="J233" s="584">
        <v>858795</v>
      </c>
      <c r="K233" s="584">
        <v>722883</v>
      </c>
      <c r="L233" s="584" t="s">
        <v>699</v>
      </c>
      <c r="M233" s="584">
        <v>135912</v>
      </c>
      <c r="N233" s="584" t="s">
        <v>699</v>
      </c>
      <c r="O233" s="584" t="s">
        <v>699</v>
      </c>
      <c r="P233" s="584" t="s">
        <v>699</v>
      </c>
      <c r="Q233" s="584">
        <v>7796</v>
      </c>
      <c r="R233" s="584">
        <v>5276</v>
      </c>
      <c r="S233" s="584">
        <v>2520</v>
      </c>
      <c r="T233" s="584">
        <v>2712</v>
      </c>
      <c r="U233" s="584" t="s">
        <v>699</v>
      </c>
      <c r="V233" s="584" t="s">
        <v>699</v>
      </c>
      <c r="W233" s="585" t="s">
        <v>80</v>
      </c>
    </row>
    <row r="234" spans="1:23" s="584" customFormat="1" ht="9.75" customHeight="1" x14ac:dyDescent="0.15">
      <c r="A234" s="237" t="s">
        <v>864</v>
      </c>
      <c r="B234" s="584" t="s">
        <v>699</v>
      </c>
      <c r="C234" s="584">
        <v>50005</v>
      </c>
      <c r="D234" s="584" t="s">
        <v>699</v>
      </c>
      <c r="E234" s="584" t="s">
        <v>699</v>
      </c>
      <c r="F234" s="584">
        <v>50005</v>
      </c>
      <c r="G234" s="584" t="s">
        <v>699</v>
      </c>
      <c r="H234" s="584" t="s">
        <v>699</v>
      </c>
      <c r="I234" s="584" t="s">
        <v>699</v>
      </c>
      <c r="J234" s="584">
        <v>881709</v>
      </c>
      <c r="K234" s="584">
        <v>613409</v>
      </c>
      <c r="L234" s="584" t="s">
        <v>699</v>
      </c>
      <c r="M234" s="584">
        <v>268300</v>
      </c>
      <c r="N234" s="584" t="s">
        <v>699</v>
      </c>
      <c r="O234" s="584" t="s">
        <v>699</v>
      </c>
      <c r="P234" s="584" t="s">
        <v>699</v>
      </c>
      <c r="Q234" s="584">
        <v>12616</v>
      </c>
      <c r="R234" s="584">
        <v>9107</v>
      </c>
      <c r="S234" s="584">
        <v>3509</v>
      </c>
      <c r="T234" s="584">
        <v>20558</v>
      </c>
      <c r="U234" s="584">
        <v>15868</v>
      </c>
      <c r="V234" s="584" t="s">
        <v>699</v>
      </c>
      <c r="W234" s="585" t="s">
        <v>865</v>
      </c>
    </row>
    <row r="235" spans="1:23" s="584" customFormat="1" ht="6.75" customHeight="1" x14ac:dyDescent="0.15">
      <c r="A235" s="586"/>
      <c r="W235" s="585"/>
    </row>
    <row r="236" spans="1:23" s="584" customFormat="1" ht="9.75" customHeight="1" x14ac:dyDescent="0.15">
      <c r="A236" s="237" t="s">
        <v>866</v>
      </c>
      <c r="B236" s="584" t="s">
        <v>699</v>
      </c>
      <c r="C236" s="584" t="s">
        <v>699</v>
      </c>
      <c r="D236" s="584" t="s">
        <v>699</v>
      </c>
      <c r="E236" s="584" t="s">
        <v>699</v>
      </c>
      <c r="F236" s="584" t="s">
        <v>699</v>
      </c>
      <c r="G236" s="584" t="s">
        <v>699</v>
      </c>
      <c r="H236" s="584" t="s">
        <v>699</v>
      </c>
      <c r="I236" s="584" t="s">
        <v>699</v>
      </c>
      <c r="J236" s="584">
        <v>347920</v>
      </c>
      <c r="K236" s="584">
        <v>347920</v>
      </c>
      <c r="L236" s="584" t="s">
        <v>699</v>
      </c>
      <c r="M236" s="584" t="s">
        <v>699</v>
      </c>
      <c r="N236" s="584" t="s">
        <v>699</v>
      </c>
      <c r="O236" s="584" t="s">
        <v>699</v>
      </c>
      <c r="P236" s="584" t="s">
        <v>699</v>
      </c>
      <c r="Q236" s="584">
        <v>4273</v>
      </c>
      <c r="R236" s="584">
        <v>3586</v>
      </c>
      <c r="S236" s="584">
        <v>687</v>
      </c>
      <c r="T236" s="584">
        <v>27213</v>
      </c>
      <c r="U236" s="584">
        <v>26482</v>
      </c>
      <c r="V236" s="584">
        <v>10682</v>
      </c>
      <c r="W236" s="585" t="s">
        <v>721</v>
      </c>
    </row>
    <row r="237" spans="1:23" s="584" customFormat="1" ht="9.75" customHeight="1" x14ac:dyDescent="0.15">
      <c r="A237" s="237" t="s">
        <v>516</v>
      </c>
      <c r="B237" s="584" t="s">
        <v>699</v>
      </c>
      <c r="C237" s="584" t="s">
        <v>699</v>
      </c>
      <c r="D237" s="584" t="s">
        <v>699</v>
      </c>
      <c r="E237" s="584" t="s">
        <v>699</v>
      </c>
      <c r="F237" s="584" t="s">
        <v>699</v>
      </c>
      <c r="G237" s="584" t="s">
        <v>699</v>
      </c>
      <c r="H237" s="584" t="s">
        <v>699</v>
      </c>
      <c r="I237" s="584" t="s">
        <v>699</v>
      </c>
      <c r="J237" s="584">
        <v>72027</v>
      </c>
      <c r="K237" s="584">
        <v>48043</v>
      </c>
      <c r="L237" s="584" t="s">
        <v>699</v>
      </c>
      <c r="M237" s="584">
        <v>23984</v>
      </c>
      <c r="N237" s="584" t="s">
        <v>699</v>
      </c>
      <c r="O237" s="584" t="s">
        <v>699</v>
      </c>
      <c r="P237" s="584" t="s">
        <v>699</v>
      </c>
      <c r="Q237" s="584">
        <v>3042</v>
      </c>
      <c r="R237" s="584">
        <v>2211</v>
      </c>
      <c r="S237" s="584">
        <v>831</v>
      </c>
      <c r="T237" s="584">
        <v>22110</v>
      </c>
      <c r="U237" s="584">
        <v>21408</v>
      </c>
      <c r="V237" s="584">
        <v>6108</v>
      </c>
      <c r="W237" s="585" t="s">
        <v>66</v>
      </c>
    </row>
    <row r="238" spans="1:23" s="584" customFormat="1" ht="9.75" customHeight="1" x14ac:dyDescent="0.15">
      <c r="A238" s="237" t="s">
        <v>517</v>
      </c>
      <c r="B238" s="584" t="s">
        <v>699</v>
      </c>
      <c r="C238" s="584" t="s">
        <v>699</v>
      </c>
      <c r="D238" s="584" t="s">
        <v>699</v>
      </c>
      <c r="E238" s="584" t="s">
        <v>699</v>
      </c>
      <c r="F238" s="584" t="s">
        <v>699</v>
      </c>
      <c r="G238" s="584" t="s">
        <v>699</v>
      </c>
      <c r="H238" s="584" t="s">
        <v>699</v>
      </c>
      <c r="I238" s="584" t="s">
        <v>699</v>
      </c>
      <c r="J238" s="584">
        <v>97879</v>
      </c>
      <c r="K238" s="584">
        <v>48350</v>
      </c>
      <c r="L238" s="584" t="s">
        <v>699</v>
      </c>
      <c r="M238" s="584">
        <v>49529</v>
      </c>
      <c r="N238" s="584" t="s">
        <v>699</v>
      </c>
      <c r="O238" s="584" t="s">
        <v>699</v>
      </c>
      <c r="P238" s="584" t="s">
        <v>699</v>
      </c>
      <c r="Q238" s="584">
        <v>2783</v>
      </c>
      <c r="R238" s="584">
        <v>2148</v>
      </c>
      <c r="S238" s="584">
        <v>635</v>
      </c>
      <c r="T238" s="584">
        <v>12655</v>
      </c>
      <c r="U238" s="584">
        <v>11787</v>
      </c>
      <c r="V238" s="584">
        <v>11787</v>
      </c>
      <c r="W238" s="585" t="s">
        <v>67</v>
      </c>
    </row>
    <row r="239" spans="1:23" s="584" customFormat="1" ht="9.75" customHeight="1" x14ac:dyDescent="0.15">
      <c r="A239" s="237" t="s">
        <v>518</v>
      </c>
      <c r="B239" s="584" t="s">
        <v>699</v>
      </c>
      <c r="C239" s="584">
        <v>124236</v>
      </c>
      <c r="D239" s="584">
        <v>48035</v>
      </c>
      <c r="E239" s="584" t="s">
        <v>699</v>
      </c>
      <c r="F239" s="584" t="s">
        <v>699</v>
      </c>
      <c r="G239" s="584">
        <v>76201</v>
      </c>
      <c r="H239" s="584" t="s">
        <v>699</v>
      </c>
      <c r="I239" s="584" t="s">
        <v>699</v>
      </c>
      <c r="J239" s="584" t="s">
        <v>699</v>
      </c>
      <c r="K239" s="584" t="s">
        <v>699</v>
      </c>
      <c r="L239" s="584" t="s">
        <v>699</v>
      </c>
      <c r="M239" s="584" t="s">
        <v>699</v>
      </c>
      <c r="N239" s="584" t="s">
        <v>699</v>
      </c>
      <c r="O239" s="584" t="s">
        <v>699</v>
      </c>
      <c r="P239" s="584" t="s">
        <v>699</v>
      </c>
      <c r="Q239" s="584">
        <v>3492</v>
      </c>
      <c r="R239" s="584">
        <v>2494</v>
      </c>
      <c r="S239" s="584">
        <v>998</v>
      </c>
      <c r="T239" s="584">
        <v>349</v>
      </c>
      <c r="U239" s="584" t="s">
        <v>699</v>
      </c>
      <c r="V239" s="584" t="s">
        <v>699</v>
      </c>
      <c r="W239" s="585" t="s">
        <v>68</v>
      </c>
    </row>
    <row r="240" spans="1:23" s="584" customFormat="1" ht="9.75" customHeight="1" x14ac:dyDescent="0.15">
      <c r="A240" s="237" t="s">
        <v>519</v>
      </c>
      <c r="B240" s="584" t="s">
        <v>699</v>
      </c>
      <c r="C240" s="584" t="s">
        <v>699</v>
      </c>
      <c r="D240" s="584" t="s">
        <v>699</v>
      </c>
      <c r="E240" s="584" t="s">
        <v>699</v>
      </c>
      <c r="F240" s="584" t="s">
        <v>699</v>
      </c>
      <c r="G240" s="584" t="s">
        <v>699</v>
      </c>
      <c r="H240" s="584" t="s">
        <v>699</v>
      </c>
      <c r="I240" s="584" t="s">
        <v>699</v>
      </c>
      <c r="J240" s="584">
        <v>145010</v>
      </c>
      <c r="K240" s="584">
        <v>145010</v>
      </c>
      <c r="L240" s="584" t="s">
        <v>699</v>
      </c>
      <c r="M240" s="584" t="s">
        <v>699</v>
      </c>
      <c r="N240" s="584" t="s">
        <v>699</v>
      </c>
      <c r="O240" s="584" t="s">
        <v>699</v>
      </c>
      <c r="P240" s="584" t="s">
        <v>699</v>
      </c>
      <c r="Q240" s="584">
        <v>2669</v>
      </c>
      <c r="R240" s="584">
        <v>1705</v>
      </c>
      <c r="S240" s="584">
        <v>964</v>
      </c>
      <c r="T240" s="584">
        <v>183</v>
      </c>
      <c r="U240" s="584" t="s">
        <v>699</v>
      </c>
      <c r="V240" s="584" t="s">
        <v>699</v>
      </c>
      <c r="W240" s="585" t="s">
        <v>81</v>
      </c>
    </row>
    <row r="241" spans="1:23" s="584" customFormat="1" ht="9.75" customHeight="1" x14ac:dyDescent="0.15">
      <c r="A241" s="237" t="s">
        <v>520</v>
      </c>
      <c r="B241" s="584" t="s">
        <v>699</v>
      </c>
      <c r="C241" s="584">
        <v>50003</v>
      </c>
      <c r="D241" s="584" t="s">
        <v>699</v>
      </c>
      <c r="E241" s="584" t="s">
        <v>699</v>
      </c>
      <c r="F241" s="584">
        <v>50003</v>
      </c>
      <c r="G241" s="584" t="s">
        <v>699</v>
      </c>
      <c r="H241" s="584" t="s">
        <v>699</v>
      </c>
      <c r="I241" s="584" t="s">
        <v>699</v>
      </c>
      <c r="J241" s="584">
        <v>96683</v>
      </c>
      <c r="K241" s="584">
        <v>47633</v>
      </c>
      <c r="L241" s="584" t="s">
        <v>699</v>
      </c>
      <c r="M241" s="584">
        <v>49050</v>
      </c>
      <c r="N241" s="584" t="s">
        <v>699</v>
      </c>
      <c r="O241" s="584" t="s">
        <v>699</v>
      </c>
      <c r="P241" s="584" t="s">
        <v>699</v>
      </c>
      <c r="Q241" s="584">
        <v>1928</v>
      </c>
      <c r="R241" s="584">
        <v>1436</v>
      </c>
      <c r="S241" s="584">
        <v>492</v>
      </c>
      <c r="T241" s="584">
        <v>1137</v>
      </c>
      <c r="U241" s="584" t="s">
        <v>699</v>
      </c>
      <c r="V241" s="584" t="s">
        <v>699</v>
      </c>
      <c r="W241" s="585" t="s">
        <v>82</v>
      </c>
    </row>
    <row r="242" spans="1:23" s="584" customFormat="1" ht="9.75" customHeight="1" x14ac:dyDescent="0.15">
      <c r="A242" s="237" t="s">
        <v>521</v>
      </c>
      <c r="B242" s="584" t="s">
        <v>699</v>
      </c>
      <c r="C242" s="584">
        <v>50050</v>
      </c>
      <c r="D242" s="584" t="s">
        <v>699</v>
      </c>
      <c r="E242" s="584" t="s">
        <v>699</v>
      </c>
      <c r="F242" s="584">
        <v>50050</v>
      </c>
      <c r="G242" s="584" t="s">
        <v>699</v>
      </c>
      <c r="H242" s="584" t="s">
        <v>699</v>
      </c>
      <c r="I242" s="584" t="s">
        <v>699</v>
      </c>
      <c r="J242" s="584">
        <v>147387</v>
      </c>
      <c r="K242" s="584">
        <v>147387</v>
      </c>
      <c r="L242" s="584" t="s">
        <v>699</v>
      </c>
      <c r="M242" s="584" t="s">
        <v>699</v>
      </c>
      <c r="N242" s="584" t="s">
        <v>699</v>
      </c>
      <c r="O242" s="584" t="s">
        <v>699</v>
      </c>
      <c r="P242" s="584" t="s">
        <v>699</v>
      </c>
      <c r="Q242" s="584">
        <v>2388</v>
      </c>
      <c r="R242" s="584">
        <v>1904</v>
      </c>
      <c r="S242" s="584">
        <v>484</v>
      </c>
      <c r="T242" s="584">
        <v>568</v>
      </c>
      <c r="U242" s="584" t="s">
        <v>699</v>
      </c>
      <c r="V242" s="584" t="s">
        <v>699</v>
      </c>
      <c r="W242" s="585" t="s">
        <v>83</v>
      </c>
    </row>
    <row r="243" spans="1:23" s="584" customFormat="1" ht="9.75" customHeight="1" x14ac:dyDescent="0.15">
      <c r="A243" s="237" t="s">
        <v>522</v>
      </c>
      <c r="B243" s="584" t="s">
        <v>699</v>
      </c>
      <c r="C243" s="584">
        <v>49950</v>
      </c>
      <c r="D243" s="584" t="s">
        <v>699</v>
      </c>
      <c r="E243" s="584" t="s">
        <v>699</v>
      </c>
      <c r="F243" s="584">
        <v>49950</v>
      </c>
      <c r="G243" s="584" t="s">
        <v>699</v>
      </c>
      <c r="H243" s="584" t="s">
        <v>699</v>
      </c>
      <c r="I243" s="584" t="s">
        <v>699</v>
      </c>
      <c r="J243" s="584">
        <v>358038</v>
      </c>
      <c r="K243" s="584">
        <v>244142</v>
      </c>
      <c r="L243" s="584" t="s">
        <v>699</v>
      </c>
      <c r="M243" s="584">
        <v>113896</v>
      </c>
      <c r="N243" s="584" t="s">
        <v>699</v>
      </c>
      <c r="O243" s="584" t="s">
        <v>699</v>
      </c>
      <c r="P243" s="584" t="s">
        <v>699</v>
      </c>
      <c r="Q243" s="584">
        <v>2480</v>
      </c>
      <c r="R243" s="584">
        <v>1904</v>
      </c>
      <c r="S243" s="584">
        <v>576</v>
      </c>
      <c r="T243" s="584">
        <v>863</v>
      </c>
      <c r="U243" s="584" t="s">
        <v>699</v>
      </c>
      <c r="V243" s="584" t="s">
        <v>699</v>
      </c>
      <c r="W243" s="585" t="s">
        <v>84</v>
      </c>
    </row>
    <row r="244" spans="1:23" s="584" customFormat="1" ht="9.75" customHeight="1" x14ac:dyDescent="0.15">
      <c r="A244" s="237" t="s">
        <v>523</v>
      </c>
      <c r="B244" s="584" t="s">
        <v>699</v>
      </c>
      <c r="C244" s="584">
        <v>100001</v>
      </c>
      <c r="D244" s="584" t="s">
        <v>699</v>
      </c>
      <c r="E244" s="584" t="s">
        <v>699</v>
      </c>
      <c r="F244" s="584">
        <v>100001</v>
      </c>
      <c r="G244" s="584" t="s">
        <v>699</v>
      </c>
      <c r="H244" s="584" t="s">
        <v>699</v>
      </c>
      <c r="I244" s="584" t="s">
        <v>699</v>
      </c>
      <c r="J244" s="584">
        <v>243479</v>
      </c>
      <c r="K244" s="584">
        <v>235057</v>
      </c>
      <c r="L244" s="584" t="s">
        <v>699</v>
      </c>
      <c r="M244" s="584">
        <v>8422</v>
      </c>
      <c r="N244" s="584" t="s">
        <v>699</v>
      </c>
      <c r="O244" s="584" t="s">
        <v>699</v>
      </c>
      <c r="P244" s="584" t="s">
        <v>699</v>
      </c>
      <c r="Q244" s="584">
        <v>2075</v>
      </c>
      <c r="R244" s="584">
        <v>1694</v>
      </c>
      <c r="S244" s="584">
        <v>381</v>
      </c>
      <c r="T244" s="584">
        <v>1045</v>
      </c>
      <c r="U244" s="584" t="s">
        <v>699</v>
      </c>
      <c r="V244" s="584" t="s">
        <v>699</v>
      </c>
      <c r="W244" s="585" t="s">
        <v>85</v>
      </c>
    </row>
    <row r="245" spans="1:23" s="584" customFormat="1" ht="9.75" customHeight="1" x14ac:dyDescent="0.15">
      <c r="A245" s="237" t="s">
        <v>524</v>
      </c>
      <c r="B245" s="584" t="s">
        <v>699</v>
      </c>
      <c r="C245" s="584">
        <v>50003</v>
      </c>
      <c r="D245" s="584" t="s">
        <v>699</v>
      </c>
      <c r="E245" s="584" t="s">
        <v>699</v>
      </c>
      <c r="F245" s="584">
        <v>50003</v>
      </c>
      <c r="G245" s="584" t="s">
        <v>699</v>
      </c>
      <c r="H245" s="584" t="s">
        <v>699</v>
      </c>
      <c r="I245" s="584" t="s">
        <v>699</v>
      </c>
      <c r="J245" s="584">
        <v>338024</v>
      </c>
      <c r="K245" s="584">
        <v>288021</v>
      </c>
      <c r="L245" s="584" t="s">
        <v>699</v>
      </c>
      <c r="M245" s="584">
        <v>50003</v>
      </c>
      <c r="N245" s="584" t="s">
        <v>699</v>
      </c>
      <c r="O245" s="584" t="s">
        <v>699</v>
      </c>
      <c r="P245" s="584" t="s">
        <v>699</v>
      </c>
      <c r="Q245" s="584">
        <v>2362</v>
      </c>
      <c r="R245" s="584">
        <v>1458</v>
      </c>
      <c r="S245" s="584">
        <v>904</v>
      </c>
      <c r="T245" s="584">
        <v>1103</v>
      </c>
      <c r="U245" s="584" t="s">
        <v>699</v>
      </c>
      <c r="V245" s="584" t="s">
        <v>699</v>
      </c>
      <c r="W245" s="585" t="s">
        <v>69</v>
      </c>
    </row>
    <row r="246" spans="1:23" s="584" customFormat="1" ht="9.75" customHeight="1" x14ac:dyDescent="0.15">
      <c r="A246" s="237" t="s">
        <v>525</v>
      </c>
      <c r="B246" s="584" t="s">
        <v>699</v>
      </c>
      <c r="C246" s="584">
        <v>49950</v>
      </c>
      <c r="D246" s="584" t="s">
        <v>699</v>
      </c>
      <c r="E246" s="584" t="s">
        <v>699</v>
      </c>
      <c r="F246" s="584">
        <v>49950</v>
      </c>
      <c r="G246" s="584" t="s">
        <v>699</v>
      </c>
      <c r="H246" s="584" t="s">
        <v>699</v>
      </c>
      <c r="I246" s="584" t="s">
        <v>699</v>
      </c>
      <c r="J246" s="584">
        <v>190684</v>
      </c>
      <c r="K246" s="584">
        <v>147729</v>
      </c>
      <c r="L246" s="584" t="s">
        <v>699</v>
      </c>
      <c r="M246" s="584">
        <v>42955</v>
      </c>
      <c r="N246" s="584" t="s">
        <v>699</v>
      </c>
      <c r="O246" s="584" t="s">
        <v>699</v>
      </c>
      <c r="P246" s="584" t="s">
        <v>699</v>
      </c>
      <c r="Q246" s="584">
        <v>2534</v>
      </c>
      <c r="R246" s="584">
        <v>1337</v>
      </c>
      <c r="S246" s="584">
        <v>1197</v>
      </c>
      <c r="T246" s="584">
        <v>881</v>
      </c>
      <c r="U246" s="584" t="s">
        <v>699</v>
      </c>
      <c r="V246" s="584" t="s">
        <v>699</v>
      </c>
      <c r="W246" s="585" t="s">
        <v>70</v>
      </c>
    </row>
    <row r="247" spans="1:23" s="584" customFormat="1" ht="9.75" customHeight="1" x14ac:dyDescent="0.15">
      <c r="A247" s="237" t="s">
        <v>526</v>
      </c>
      <c r="B247" s="584" t="s">
        <v>699</v>
      </c>
      <c r="C247" s="584">
        <v>41053</v>
      </c>
      <c r="D247" s="584" t="s">
        <v>699</v>
      </c>
      <c r="E247" s="584" t="s">
        <v>699</v>
      </c>
      <c r="F247" s="584">
        <v>41053</v>
      </c>
      <c r="G247" s="584" t="s">
        <v>699</v>
      </c>
      <c r="H247" s="584" t="s">
        <v>699</v>
      </c>
      <c r="I247" s="584" t="s">
        <v>699</v>
      </c>
      <c r="J247" s="584">
        <v>330087</v>
      </c>
      <c r="K247" s="584">
        <v>287133</v>
      </c>
      <c r="L247" s="584" t="s">
        <v>699</v>
      </c>
      <c r="M247" s="584">
        <v>42954</v>
      </c>
      <c r="N247" s="584" t="s">
        <v>699</v>
      </c>
      <c r="O247" s="584" t="s">
        <v>699</v>
      </c>
      <c r="P247" s="584" t="s">
        <v>699</v>
      </c>
      <c r="Q247" s="584">
        <v>2900</v>
      </c>
      <c r="R247" s="584">
        <v>2481</v>
      </c>
      <c r="S247" s="584">
        <v>419</v>
      </c>
      <c r="T247" s="584">
        <v>728</v>
      </c>
      <c r="U247" s="584" t="s">
        <v>699</v>
      </c>
      <c r="V247" s="584" t="s">
        <v>699</v>
      </c>
      <c r="W247" s="585" t="s">
        <v>71</v>
      </c>
    </row>
    <row r="248" spans="1:23" s="584" customFormat="1" ht="9.75" customHeight="1" x14ac:dyDescent="0.15">
      <c r="A248" s="237" t="s">
        <v>867</v>
      </c>
      <c r="B248" s="584" t="s">
        <v>699</v>
      </c>
      <c r="C248" s="584" t="s">
        <v>699</v>
      </c>
      <c r="D248" s="584" t="s">
        <v>699</v>
      </c>
      <c r="E248" s="584" t="s">
        <v>699</v>
      </c>
      <c r="F248" s="584" t="s">
        <v>699</v>
      </c>
      <c r="G248" s="584" t="s">
        <v>699</v>
      </c>
      <c r="H248" s="584" t="s">
        <v>699</v>
      </c>
      <c r="I248" s="584" t="s">
        <v>699</v>
      </c>
      <c r="J248" s="584">
        <v>376207</v>
      </c>
      <c r="K248" s="584">
        <v>330687</v>
      </c>
      <c r="L248" s="584" t="s">
        <v>699</v>
      </c>
      <c r="M248" s="584">
        <v>45520</v>
      </c>
      <c r="N248" s="584" t="s">
        <v>699</v>
      </c>
      <c r="O248" s="584" t="s">
        <v>699</v>
      </c>
      <c r="P248" s="584" t="s">
        <v>699</v>
      </c>
      <c r="Q248" s="584">
        <v>3669</v>
      </c>
      <c r="R248" s="584">
        <v>3202</v>
      </c>
      <c r="S248" s="584">
        <v>467</v>
      </c>
      <c r="T248" s="584">
        <v>11134</v>
      </c>
      <c r="U248" s="584">
        <v>10018</v>
      </c>
      <c r="V248" s="584" t="s">
        <v>699</v>
      </c>
      <c r="W248" s="585" t="s">
        <v>868</v>
      </c>
    </row>
    <row r="249" spans="1:23" s="584" customFormat="1" ht="9.75" customHeight="1" x14ac:dyDescent="0.15">
      <c r="A249" s="237" t="s">
        <v>527</v>
      </c>
      <c r="B249" s="584" t="s">
        <v>699</v>
      </c>
      <c r="C249" s="584">
        <v>50005</v>
      </c>
      <c r="D249" s="584" t="s">
        <v>699</v>
      </c>
      <c r="E249" s="584" t="s">
        <v>699</v>
      </c>
      <c r="F249" s="584">
        <v>50005</v>
      </c>
      <c r="G249" s="584" t="s">
        <v>699</v>
      </c>
      <c r="H249" s="584" t="s">
        <v>699</v>
      </c>
      <c r="I249" s="584" t="s">
        <v>699</v>
      </c>
      <c r="J249" s="584">
        <v>286741</v>
      </c>
      <c r="K249" s="584">
        <v>186668</v>
      </c>
      <c r="L249" s="584" t="s">
        <v>699</v>
      </c>
      <c r="M249" s="584">
        <v>100073</v>
      </c>
      <c r="N249" s="584" t="s">
        <v>699</v>
      </c>
      <c r="O249" s="584" t="s">
        <v>699</v>
      </c>
      <c r="P249" s="584" t="s">
        <v>699</v>
      </c>
      <c r="Q249" s="584">
        <v>4325</v>
      </c>
      <c r="R249" s="584">
        <v>2601</v>
      </c>
      <c r="S249" s="584">
        <v>1724</v>
      </c>
      <c r="T249" s="584">
        <v>538</v>
      </c>
      <c r="U249" s="584" t="s">
        <v>699</v>
      </c>
      <c r="V249" s="584" t="s">
        <v>699</v>
      </c>
      <c r="W249" s="585" t="s">
        <v>66</v>
      </c>
    </row>
    <row r="250" spans="1:23" s="584" customFormat="1" ht="9.75" customHeight="1" x14ac:dyDescent="0.15">
      <c r="A250" s="242" t="s">
        <v>528</v>
      </c>
      <c r="B250" s="587" t="s">
        <v>699</v>
      </c>
      <c r="C250" s="588" t="s">
        <v>699</v>
      </c>
      <c r="D250" s="588" t="s">
        <v>699</v>
      </c>
      <c r="E250" s="588" t="s">
        <v>699</v>
      </c>
      <c r="F250" s="588" t="s">
        <v>699</v>
      </c>
      <c r="G250" s="588" t="s">
        <v>699</v>
      </c>
      <c r="H250" s="588" t="s">
        <v>699</v>
      </c>
      <c r="I250" s="588" t="s">
        <v>699</v>
      </c>
      <c r="J250" s="588">
        <v>218761</v>
      </c>
      <c r="K250" s="588">
        <v>96054</v>
      </c>
      <c r="L250" s="588" t="s">
        <v>699</v>
      </c>
      <c r="M250" s="588">
        <v>122707</v>
      </c>
      <c r="N250" s="588" t="s">
        <v>699</v>
      </c>
      <c r="O250" s="588" t="s">
        <v>699</v>
      </c>
      <c r="P250" s="588" t="s">
        <v>699</v>
      </c>
      <c r="Q250" s="588">
        <v>4622</v>
      </c>
      <c r="R250" s="588">
        <v>3304</v>
      </c>
      <c r="S250" s="588">
        <v>1318</v>
      </c>
      <c r="T250" s="588">
        <v>8886</v>
      </c>
      <c r="U250" s="588">
        <v>5850</v>
      </c>
      <c r="V250" s="588" t="s">
        <v>699</v>
      </c>
      <c r="W250" s="589" t="s">
        <v>67</v>
      </c>
    </row>
    <row r="251" spans="1:23" ht="12" customHeight="1" x14ac:dyDescent="0.15"/>
    <row r="252" spans="1:23" ht="12" customHeight="1" x14ac:dyDescent="0.15"/>
    <row r="253" spans="1:23" ht="12" customHeight="1" x14ac:dyDescent="0.15">
      <c r="K253" s="590" t="s">
        <v>86</v>
      </c>
    </row>
    <row r="254" spans="1:23" s="576" customFormat="1" ht="21" customHeight="1" x14ac:dyDescent="0.15">
      <c r="A254" s="921" t="s">
        <v>150</v>
      </c>
      <c r="B254" s="591" t="s">
        <v>936</v>
      </c>
      <c r="C254" s="575"/>
      <c r="D254" s="575"/>
      <c r="E254" s="575"/>
      <c r="F254" s="575"/>
      <c r="G254" s="573"/>
      <c r="H254" s="574" t="s">
        <v>776</v>
      </c>
      <c r="I254" s="575"/>
      <c r="J254" s="575"/>
      <c r="K254" s="575"/>
      <c r="L254" s="575"/>
      <c r="M254" s="575"/>
      <c r="N254" s="575"/>
      <c r="O254" s="575"/>
      <c r="P254" s="575"/>
      <c r="Q254" s="575"/>
      <c r="R254" s="575"/>
      <c r="S254" s="575"/>
      <c r="T254" s="575"/>
      <c r="U254" s="575"/>
      <c r="V254" s="575"/>
      <c r="W254" s="924" t="s">
        <v>72</v>
      </c>
    </row>
    <row r="255" spans="1:23" s="576" customFormat="1" ht="21" customHeight="1" x14ac:dyDescent="0.15">
      <c r="A255" s="922"/>
      <c r="B255" s="591" t="s">
        <v>920</v>
      </c>
      <c r="C255" s="575"/>
      <c r="D255" s="575"/>
      <c r="E255" s="573"/>
      <c r="F255" s="574" t="s">
        <v>930</v>
      </c>
      <c r="G255" s="573"/>
      <c r="H255" s="929" t="s">
        <v>937</v>
      </c>
      <c r="I255" s="574" t="s">
        <v>238</v>
      </c>
      <c r="J255" s="575"/>
      <c r="K255" s="575"/>
      <c r="L255" s="575"/>
      <c r="M255" s="575"/>
      <c r="N255" s="575"/>
      <c r="O255" s="575"/>
      <c r="P255" s="573"/>
      <c r="Q255" s="574" t="s">
        <v>231</v>
      </c>
      <c r="R255" s="573"/>
      <c r="S255" s="574" t="s">
        <v>214</v>
      </c>
      <c r="T255" s="573"/>
      <c r="U255" s="574" t="s">
        <v>930</v>
      </c>
      <c r="V255" s="575"/>
      <c r="W255" s="925"/>
    </row>
    <row r="256" spans="1:23" s="576" customFormat="1" ht="52.5" customHeight="1" x14ac:dyDescent="0.15">
      <c r="A256" s="923"/>
      <c r="B256" s="578" t="s">
        <v>775</v>
      </c>
      <c r="C256" s="578" t="s">
        <v>228</v>
      </c>
      <c r="D256" s="578" t="s">
        <v>227</v>
      </c>
      <c r="E256" s="578" t="s">
        <v>225</v>
      </c>
      <c r="F256" s="577" t="s">
        <v>280</v>
      </c>
      <c r="G256" s="578" t="s">
        <v>279</v>
      </c>
      <c r="H256" s="928"/>
      <c r="I256" s="577" t="s">
        <v>770</v>
      </c>
      <c r="J256" s="578" t="s">
        <v>229</v>
      </c>
      <c r="K256" s="578" t="s">
        <v>775</v>
      </c>
      <c r="L256" s="578" t="s">
        <v>243</v>
      </c>
      <c r="M256" s="578" t="s">
        <v>249</v>
      </c>
      <c r="N256" s="578" t="s">
        <v>287</v>
      </c>
      <c r="O256" s="578" t="s">
        <v>228</v>
      </c>
      <c r="P256" s="578" t="s">
        <v>227</v>
      </c>
      <c r="Q256" s="577" t="s">
        <v>96</v>
      </c>
      <c r="R256" s="578" t="s">
        <v>217</v>
      </c>
      <c r="S256" s="577" t="s">
        <v>45</v>
      </c>
      <c r="T256" s="578" t="s">
        <v>210</v>
      </c>
      <c r="U256" s="577" t="s">
        <v>280</v>
      </c>
      <c r="V256" s="593" t="s">
        <v>279</v>
      </c>
      <c r="W256" s="926"/>
    </row>
    <row r="257" spans="1:23" s="584" customFormat="1" ht="9.75" customHeight="1" x14ac:dyDescent="0.15">
      <c r="A257" s="233" t="s">
        <v>855</v>
      </c>
      <c r="B257" s="581">
        <v>74654</v>
      </c>
      <c r="C257" s="582">
        <v>173230</v>
      </c>
      <c r="D257" s="582">
        <v>170488</v>
      </c>
      <c r="E257" s="582">
        <v>151942</v>
      </c>
      <c r="F257" s="582">
        <v>47421</v>
      </c>
      <c r="G257" s="582">
        <v>47421</v>
      </c>
      <c r="H257" s="582">
        <v>7383184</v>
      </c>
      <c r="I257" s="582">
        <v>2027048</v>
      </c>
      <c r="J257" s="582">
        <v>583734</v>
      </c>
      <c r="K257" s="582">
        <v>94875</v>
      </c>
      <c r="L257" s="582" t="s">
        <v>699</v>
      </c>
      <c r="M257" s="582" t="s">
        <v>699</v>
      </c>
      <c r="N257" s="582" t="s">
        <v>699</v>
      </c>
      <c r="O257" s="582">
        <v>993440</v>
      </c>
      <c r="P257" s="582">
        <v>354999</v>
      </c>
      <c r="Q257" s="582" t="s">
        <v>699</v>
      </c>
      <c r="R257" s="582" t="s">
        <v>699</v>
      </c>
      <c r="S257" s="582" t="s">
        <v>699</v>
      </c>
      <c r="T257" s="582" t="s">
        <v>699</v>
      </c>
      <c r="U257" s="582">
        <v>5356136</v>
      </c>
      <c r="V257" s="582">
        <v>5356136</v>
      </c>
      <c r="W257" s="583" t="s">
        <v>512</v>
      </c>
    </row>
    <row r="258" spans="1:23" s="584" customFormat="1" ht="9.75" customHeight="1" x14ac:dyDescent="0.15">
      <c r="A258" s="237" t="s">
        <v>628</v>
      </c>
      <c r="B258" s="584">
        <v>24978</v>
      </c>
      <c r="C258" s="584">
        <v>24362</v>
      </c>
      <c r="D258" s="584">
        <v>34514</v>
      </c>
      <c r="E258" s="584" t="s">
        <v>699</v>
      </c>
      <c r="F258" s="584">
        <v>17109</v>
      </c>
      <c r="G258" s="584">
        <v>17109</v>
      </c>
      <c r="H258" s="584">
        <v>8342946</v>
      </c>
      <c r="I258" s="584">
        <v>3121817</v>
      </c>
      <c r="J258" s="584">
        <v>387607</v>
      </c>
      <c r="K258" s="584">
        <v>333506</v>
      </c>
      <c r="L258" s="584">
        <v>55900</v>
      </c>
      <c r="M258" s="584">
        <v>142338</v>
      </c>
      <c r="N258" s="584" t="s">
        <v>699</v>
      </c>
      <c r="O258" s="584">
        <v>1965426</v>
      </c>
      <c r="P258" s="584">
        <v>237040</v>
      </c>
      <c r="Q258" s="584">
        <v>101597</v>
      </c>
      <c r="R258" s="584">
        <v>101597</v>
      </c>
      <c r="S258" s="584" t="s">
        <v>699</v>
      </c>
      <c r="T258" s="584" t="s">
        <v>699</v>
      </c>
      <c r="U258" s="584">
        <v>5119532</v>
      </c>
      <c r="V258" s="584">
        <v>5119532</v>
      </c>
      <c r="W258" s="585" t="s">
        <v>629</v>
      </c>
    </row>
    <row r="259" spans="1:23" s="584" customFormat="1" ht="9.75" customHeight="1" x14ac:dyDescent="0.15">
      <c r="A259" s="237" t="s">
        <v>856</v>
      </c>
      <c r="B259" s="584">
        <v>68489</v>
      </c>
      <c r="C259" s="584" t="s">
        <v>699</v>
      </c>
      <c r="D259" s="584" t="s">
        <v>699</v>
      </c>
      <c r="E259" s="584" t="s">
        <v>699</v>
      </c>
      <c r="F259" s="584">
        <v>10267</v>
      </c>
      <c r="G259" s="584">
        <v>10267</v>
      </c>
      <c r="H259" s="584">
        <v>7752146</v>
      </c>
      <c r="I259" s="584">
        <v>2945569</v>
      </c>
      <c r="J259" s="584">
        <v>546589</v>
      </c>
      <c r="K259" s="584">
        <v>1845404</v>
      </c>
      <c r="L259" s="584" t="s">
        <v>699</v>
      </c>
      <c r="M259" s="584" t="s">
        <v>699</v>
      </c>
      <c r="N259" s="584" t="s">
        <v>699</v>
      </c>
      <c r="O259" s="584">
        <v>447184</v>
      </c>
      <c r="P259" s="584">
        <v>106392</v>
      </c>
      <c r="Q259" s="584" t="s">
        <v>699</v>
      </c>
      <c r="R259" s="584" t="s">
        <v>699</v>
      </c>
      <c r="S259" s="584" t="s">
        <v>699</v>
      </c>
      <c r="T259" s="584" t="s">
        <v>699</v>
      </c>
      <c r="U259" s="584">
        <v>4806577</v>
      </c>
      <c r="V259" s="584">
        <v>4806577</v>
      </c>
      <c r="W259" s="585" t="s">
        <v>692</v>
      </c>
    </row>
    <row r="260" spans="1:23" s="584" customFormat="1" ht="9.75" customHeight="1" x14ac:dyDescent="0.15">
      <c r="A260" s="237" t="s">
        <v>857</v>
      </c>
      <c r="B260" s="584">
        <v>56274</v>
      </c>
      <c r="C260" s="584" t="s">
        <v>699</v>
      </c>
      <c r="D260" s="584">
        <v>5302</v>
      </c>
      <c r="E260" s="584" t="s">
        <v>699</v>
      </c>
      <c r="F260" s="584">
        <v>8476</v>
      </c>
      <c r="G260" s="584">
        <v>8476</v>
      </c>
      <c r="H260" s="584">
        <v>7241791</v>
      </c>
      <c r="I260" s="584">
        <v>3181721</v>
      </c>
      <c r="J260" s="584">
        <v>1093866</v>
      </c>
      <c r="K260" s="584">
        <v>1395028</v>
      </c>
      <c r="L260" s="584">
        <v>10000</v>
      </c>
      <c r="M260" s="584">
        <v>37071</v>
      </c>
      <c r="N260" s="584" t="s">
        <v>699</v>
      </c>
      <c r="O260" s="584">
        <v>588603</v>
      </c>
      <c r="P260" s="584">
        <v>57153</v>
      </c>
      <c r="Q260" s="584">
        <v>50005</v>
      </c>
      <c r="R260" s="584">
        <v>50005</v>
      </c>
      <c r="S260" s="584" t="s">
        <v>699</v>
      </c>
      <c r="T260" s="584" t="s">
        <v>699</v>
      </c>
      <c r="U260" s="584">
        <v>4010065</v>
      </c>
      <c r="V260" s="584">
        <v>4010065</v>
      </c>
      <c r="W260" s="585" t="s">
        <v>718</v>
      </c>
    </row>
    <row r="261" spans="1:23" s="584" customFormat="1" ht="9.75" customHeight="1" x14ac:dyDescent="0.15">
      <c r="A261" s="237" t="s">
        <v>858</v>
      </c>
      <c r="B261" s="584">
        <v>31100</v>
      </c>
      <c r="C261" s="584" t="s">
        <v>699</v>
      </c>
      <c r="D261" s="584" t="s">
        <v>699</v>
      </c>
      <c r="E261" s="584" t="s">
        <v>699</v>
      </c>
      <c r="F261" s="584">
        <v>9158</v>
      </c>
      <c r="G261" s="584">
        <v>9158</v>
      </c>
      <c r="H261" s="584">
        <v>7432927</v>
      </c>
      <c r="I261" s="584">
        <v>3360949</v>
      </c>
      <c r="J261" s="584">
        <v>907491</v>
      </c>
      <c r="K261" s="584">
        <v>2121678</v>
      </c>
      <c r="L261" s="584" t="s">
        <v>699</v>
      </c>
      <c r="M261" s="584">
        <v>52523</v>
      </c>
      <c r="N261" s="584" t="s">
        <v>699</v>
      </c>
      <c r="O261" s="584">
        <v>217247</v>
      </c>
      <c r="P261" s="584">
        <v>62010</v>
      </c>
      <c r="Q261" s="584" t="s">
        <v>699</v>
      </c>
      <c r="R261" s="584" t="s">
        <v>699</v>
      </c>
      <c r="S261" s="584">
        <v>6650</v>
      </c>
      <c r="T261" s="584">
        <v>6650</v>
      </c>
      <c r="U261" s="584">
        <v>4065328</v>
      </c>
      <c r="V261" s="584">
        <v>4065328</v>
      </c>
      <c r="W261" s="585" t="s">
        <v>859</v>
      </c>
    </row>
    <row r="262" spans="1:23" s="584" customFormat="1" ht="6.75" customHeight="1" x14ac:dyDescent="0.15">
      <c r="A262" s="586"/>
      <c r="W262" s="585"/>
    </row>
    <row r="263" spans="1:23" s="584" customFormat="1" ht="9.75" customHeight="1" x14ac:dyDescent="0.15">
      <c r="A263" s="237" t="s">
        <v>860</v>
      </c>
      <c r="B263" s="584">
        <v>67560</v>
      </c>
      <c r="C263" s="584" t="s">
        <v>699</v>
      </c>
      <c r="D263" s="584">
        <v>5302</v>
      </c>
      <c r="E263" s="584" t="s">
        <v>699</v>
      </c>
      <c r="F263" s="584">
        <v>8828</v>
      </c>
      <c r="G263" s="584">
        <v>8828</v>
      </c>
      <c r="H263" s="584">
        <v>6708096</v>
      </c>
      <c r="I263" s="584">
        <v>2813373</v>
      </c>
      <c r="J263" s="584">
        <v>1039350</v>
      </c>
      <c r="K263" s="584">
        <v>1375807</v>
      </c>
      <c r="L263" s="584">
        <v>10000</v>
      </c>
      <c r="M263" s="584">
        <v>37071</v>
      </c>
      <c r="N263" s="584" t="s">
        <v>699</v>
      </c>
      <c r="O263" s="584">
        <v>307606</v>
      </c>
      <c r="P263" s="584">
        <v>43539</v>
      </c>
      <c r="Q263" s="584" t="s">
        <v>699</v>
      </c>
      <c r="R263" s="584" t="s">
        <v>699</v>
      </c>
      <c r="S263" s="584">
        <v>6650</v>
      </c>
      <c r="T263" s="584">
        <v>6650</v>
      </c>
      <c r="U263" s="584">
        <v>3888073</v>
      </c>
      <c r="V263" s="584">
        <v>3888073</v>
      </c>
      <c r="W263" s="585" t="s">
        <v>719</v>
      </c>
    </row>
    <row r="264" spans="1:23" s="584" customFormat="1" ht="9.75" customHeight="1" x14ac:dyDescent="0.15">
      <c r="A264" s="237" t="s">
        <v>861</v>
      </c>
      <c r="B264" s="584">
        <v>10018</v>
      </c>
      <c r="C264" s="584" t="s">
        <v>699</v>
      </c>
      <c r="D264" s="584">
        <v>5850</v>
      </c>
      <c r="E264" s="584" t="s">
        <v>699</v>
      </c>
      <c r="F264" s="584">
        <v>11547</v>
      </c>
      <c r="G264" s="584">
        <v>11547</v>
      </c>
      <c r="H264" s="584">
        <v>8213205</v>
      </c>
      <c r="I264" s="584">
        <v>3963444</v>
      </c>
      <c r="J264" s="584">
        <v>1134607</v>
      </c>
      <c r="K264" s="584">
        <v>2347494</v>
      </c>
      <c r="L264" s="584" t="s">
        <v>699</v>
      </c>
      <c r="M264" s="584">
        <v>73007</v>
      </c>
      <c r="N264" s="584">
        <v>31755</v>
      </c>
      <c r="O264" s="584">
        <v>314571</v>
      </c>
      <c r="P264" s="584">
        <v>62010</v>
      </c>
      <c r="Q264" s="584" t="s">
        <v>699</v>
      </c>
      <c r="R264" s="584" t="s">
        <v>699</v>
      </c>
      <c r="S264" s="584" t="s">
        <v>699</v>
      </c>
      <c r="T264" s="584" t="s">
        <v>699</v>
      </c>
      <c r="U264" s="584">
        <v>4249761</v>
      </c>
      <c r="V264" s="584">
        <v>4249761</v>
      </c>
      <c r="W264" s="585" t="s">
        <v>862</v>
      </c>
    </row>
    <row r="265" spans="1:23" s="584" customFormat="1" ht="6.75" customHeight="1" x14ac:dyDescent="0.15">
      <c r="A265" s="586"/>
      <c r="W265" s="585"/>
    </row>
    <row r="266" spans="1:23" s="584" customFormat="1" ht="9.75" customHeight="1" x14ac:dyDescent="0.15">
      <c r="A266" s="237" t="s">
        <v>863</v>
      </c>
      <c r="B266" s="584">
        <v>31100</v>
      </c>
      <c r="C266" s="584" t="s">
        <v>699</v>
      </c>
      <c r="D266" s="584" t="s">
        <v>699</v>
      </c>
      <c r="E266" s="584" t="s">
        <v>699</v>
      </c>
      <c r="F266" s="584">
        <v>2301</v>
      </c>
      <c r="G266" s="584">
        <v>2301</v>
      </c>
      <c r="H266" s="584">
        <v>1693770</v>
      </c>
      <c r="I266" s="584">
        <v>695682</v>
      </c>
      <c r="J266" s="584">
        <v>120504</v>
      </c>
      <c r="K266" s="584">
        <v>575178</v>
      </c>
      <c r="L266" s="584" t="s">
        <v>699</v>
      </c>
      <c r="M266" s="584" t="s">
        <v>699</v>
      </c>
      <c r="N266" s="584" t="s">
        <v>699</v>
      </c>
      <c r="O266" s="584" t="s">
        <v>699</v>
      </c>
      <c r="P266" s="584" t="s">
        <v>699</v>
      </c>
      <c r="Q266" s="584" t="s">
        <v>699</v>
      </c>
      <c r="R266" s="584" t="s">
        <v>699</v>
      </c>
      <c r="S266" s="584">
        <v>6650</v>
      </c>
      <c r="T266" s="584">
        <v>6650</v>
      </c>
      <c r="U266" s="584">
        <v>991438</v>
      </c>
      <c r="V266" s="584">
        <v>991438</v>
      </c>
      <c r="W266" s="585" t="s">
        <v>720</v>
      </c>
    </row>
    <row r="267" spans="1:23" s="584" customFormat="1" ht="9.75" customHeight="1" x14ac:dyDescent="0.15">
      <c r="A267" s="237" t="s">
        <v>513</v>
      </c>
      <c r="B267" s="584" t="s">
        <v>699</v>
      </c>
      <c r="C267" s="584" t="s">
        <v>699</v>
      </c>
      <c r="D267" s="584" t="s">
        <v>699</v>
      </c>
      <c r="E267" s="584" t="s">
        <v>699</v>
      </c>
      <c r="F267" s="584">
        <v>1669</v>
      </c>
      <c r="G267" s="584">
        <v>1669</v>
      </c>
      <c r="H267" s="584">
        <v>1617519</v>
      </c>
      <c r="I267" s="584">
        <v>660465</v>
      </c>
      <c r="J267" s="584">
        <v>212271</v>
      </c>
      <c r="K267" s="584">
        <v>269050</v>
      </c>
      <c r="L267" s="584" t="s">
        <v>699</v>
      </c>
      <c r="M267" s="584" t="s">
        <v>699</v>
      </c>
      <c r="N267" s="584" t="s">
        <v>699</v>
      </c>
      <c r="O267" s="584">
        <v>179144</v>
      </c>
      <c r="P267" s="584" t="s">
        <v>699</v>
      </c>
      <c r="Q267" s="584" t="s">
        <v>699</v>
      </c>
      <c r="R267" s="584" t="s">
        <v>699</v>
      </c>
      <c r="S267" s="584" t="s">
        <v>699</v>
      </c>
      <c r="T267" s="584" t="s">
        <v>699</v>
      </c>
      <c r="U267" s="584">
        <v>957054</v>
      </c>
      <c r="V267" s="584">
        <v>957054</v>
      </c>
      <c r="W267" s="585" t="s">
        <v>78</v>
      </c>
    </row>
    <row r="268" spans="1:23" s="584" customFormat="1" ht="9.75" customHeight="1" x14ac:dyDescent="0.15">
      <c r="A268" s="237" t="s">
        <v>514</v>
      </c>
      <c r="B268" s="584" t="s">
        <v>699</v>
      </c>
      <c r="C268" s="584" t="s">
        <v>699</v>
      </c>
      <c r="D268" s="584" t="s">
        <v>699</v>
      </c>
      <c r="E268" s="584" t="s">
        <v>699</v>
      </c>
      <c r="F268" s="584">
        <v>2476</v>
      </c>
      <c r="G268" s="584">
        <v>2476</v>
      </c>
      <c r="H268" s="584">
        <v>2005647</v>
      </c>
      <c r="I268" s="584">
        <v>984493</v>
      </c>
      <c r="J268" s="584">
        <v>342460</v>
      </c>
      <c r="K268" s="584">
        <v>540179</v>
      </c>
      <c r="L268" s="584" t="s">
        <v>699</v>
      </c>
      <c r="M268" s="584">
        <v>31962</v>
      </c>
      <c r="N268" s="584" t="s">
        <v>699</v>
      </c>
      <c r="O268" s="584">
        <v>38092</v>
      </c>
      <c r="P268" s="584">
        <v>31800</v>
      </c>
      <c r="Q268" s="584" t="s">
        <v>699</v>
      </c>
      <c r="R268" s="584" t="s">
        <v>699</v>
      </c>
      <c r="S268" s="584" t="s">
        <v>699</v>
      </c>
      <c r="T268" s="584" t="s">
        <v>699</v>
      </c>
      <c r="U268" s="584">
        <v>1021154</v>
      </c>
      <c r="V268" s="584">
        <v>1021154</v>
      </c>
      <c r="W268" s="585" t="s">
        <v>79</v>
      </c>
    </row>
    <row r="269" spans="1:23" s="584" customFormat="1" ht="9.75" customHeight="1" x14ac:dyDescent="0.15">
      <c r="A269" s="237" t="s">
        <v>515</v>
      </c>
      <c r="B269" s="584" t="s">
        <v>699</v>
      </c>
      <c r="C269" s="584" t="s">
        <v>699</v>
      </c>
      <c r="D269" s="584" t="s">
        <v>699</v>
      </c>
      <c r="E269" s="584" t="s">
        <v>699</v>
      </c>
      <c r="F269" s="584">
        <v>2712</v>
      </c>
      <c r="G269" s="584">
        <v>2712</v>
      </c>
      <c r="H269" s="584">
        <v>2115991</v>
      </c>
      <c r="I269" s="584">
        <v>1020309</v>
      </c>
      <c r="J269" s="584">
        <v>232256</v>
      </c>
      <c r="K269" s="584">
        <v>737271</v>
      </c>
      <c r="L269" s="584" t="s">
        <v>699</v>
      </c>
      <c r="M269" s="584">
        <v>20561</v>
      </c>
      <c r="N269" s="584" t="s">
        <v>699</v>
      </c>
      <c r="O269" s="584">
        <v>11</v>
      </c>
      <c r="P269" s="584">
        <v>30210</v>
      </c>
      <c r="Q269" s="584" t="s">
        <v>699</v>
      </c>
      <c r="R269" s="584" t="s">
        <v>699</v>
      </c>
      <c r="S269" s="584" t="s">
        <v>699</v>
      </c>
      <c r="T269" s="584" t="s">
        <v>699</v>
      </c>
      <c r="U269" s="584">
        <v>1095682</v>
      </c>
      <c r="V269" s="584">
        <v>1095682</v>
      </c>
      <c r="W269" s="585" t="s">
        <v>80</v>
      </c>
    </row>
    <row r="270" spans="1:23" s="584" customFormat="1" ht="9.75" customHeight="1" x14ac:dyDescent="0.15">
      <c r="A270" s="237" t="s">
        <v>864</v>
      </c>
      <c r="B270" s="584">
        <v>10018</v>
      </c>
      <c r="C270" s="584" t="s">
        <v>699</v>
      </c>
      <c r="D270" s="584">
        <v>5850</v>
      </c>
      <c r="E270" s="584" t="s">
        <v>699</v>
      </c>
      <c r="F270" s="584">
        <v>4690</v>
      </c>
      <c r="G270" s="584">
        <v>4690</v>
      </c>
      <c r="H270" s="584">
        <v>2474048</v>
      </c>
      <c r="I270" s="584">
        <v>1298177</v>
      </c>
      <c r="J270" s="584">
        <v>347620</v>
      </c>
      <c r="K270" s="584">
        <v>800994</v>
      </c>
      <c r="L270" s="584" t="s">
        <v>699</v>
      </c>
      <c r="M270" s="584">
        <v>20484</v>
      </c>
      <c r="N270" s="584">
        <v>31755</v>
      </c>
      <c r="O270" s="584">
        <v>97324</v>
      </c>
      <c r="P270" s="584" t="s">
        <v>699</v>
      </c>
      <c r="Q270" s="584" t="s">
        <v>699</v>
      </c>
      <c r="R270" s="584" t="s">
        <v>699</v>
      </c>
      <c r="S270" s="584" t="s">
        <v>699</v>
      </c>
      <c r="T270" s="584" t="s">
        <v>699</v>
      </c>
      <c r="U270" s="584">
        <v>1175871</v>
      </c>
      <c r="V270" s="584">
        <v>1175871</v>
      </c>
      <c r="W270" s="585" t="s">
        <v>865</v>
      </c>
    </row>
    <row r="271" spans="1:23" s="584" customFormat="1" ht="6.75" customHeight="1" x14ac:dyDescent="0.15">
      <c r="A271" s="586"/>
      <c r="W271" s="585"/>
    </row>
    <row r="272" spans="1:23" s="584" customFormat="1" ht="9.75" customHeight="1" x14ac:dyDescent="0.15">
      <c r="A272" s="237" t="s">
        <v>866</v>
      </c>
      <c r="B272" s="584">
        <v>15800</v>
      </c>
      <c r="C272" s="584" t="s">
        <v>699</v>
      </c>
      <c r="D272" s="584" t="s">
        <v>699</v>
      </c>
      <c r="E272" s="584" t="s">
        <v>699</v>
      </c>
      <c r="F272" s="584">
        <v>731</v>
      </c>
      <c r="G272" s="584">
        <v>731</v>
      </c>
      <c r="H272" s="584">
        <v>521424</v>
      </c>
      <c r="I272" s="584">
        <v>176760</v>
      </c>
      <c r="J272" s="584">
        <v>7002</v>
      </c>
      <c r="K272" s="584">
        <v>169758</v>
      </c>
      <c r="L272" s="584" t="s">
        <v>699</v>
      </c>
      <c r="M272" s="584" t="s">
        <v>699</v>
      </c>
      <c r="N272" s="584" t="s">
        <v>699</v>
      </c>
      <c r="O272" s="584" t="s">
        <v>699</v>
      </c>
      <c r="P272" s="584" t="s">
        <v>699</v>
      </c>
      <c r="Q272" s="584" t="s">
        <v>699</v>
      </c>
      <c r="R272" s="584" t="s">
        <v>699</v>
      </c>
      <c r="S272" s="584">
        <v>6650</v>
      </c>
      <c r="T272" s="584">
        <v>6650</v>
      </c>
      <c r="U272" s="584">
        <v>338014</v>
      </c>
      <c r="V272" s="584">
        <v>338014</v>
      </c>
      <c r="W272" s="585" t="s">
        <v>721</v>
      </c>
    </row>
    <row r="273" spans="1:23" s="584" customFormat="1" ht="9.75" customHeight="1" x14ac:dyDescent="0.15">
      <c r="A273" s="237" t="s">
        <v>516</v>
      </c>
      <c r="B273" s="584">
        <v>15300</v>
      </c>
      <c r="C273" s="584" t="s">
        <v>699</v>
      </c>
      <c r="D273" s="584" t="s">
        <v>699</v>
      </c>
      <c r="E273" s="584" t="s">
        <v>699</v>
      </c>
      <c r="F273" s="584">
        <v>702</v>
      </c>
      <c r="G273" s="584">
        <v>702</v>
      </c>
      <c r="H273" s="584">
        <v>468233</v>
      </c>
      <c r="I273" s="584">
        <v>148703</v>
      </c>
      <c r="J273" s="584">
        <v>7000</v>
      </c>
      <c r="K273" s="584">
        <v>141703</v>
      </c>
      <c r="L273" s="584" t="s">
        <v>699</v>
      </c>
      <c r="M273" s="584" t="s">
        <v>699</v>
      </c>
      <c r="N273" s="584" t="s">
        <v>699</v>
      </c>
      <c r="O273" s="584" t="s">
        <v>699</v>
      </c>
      <c r="P273" s="584" t="s">
        <v>699</v>
      </c>
      <c r="Q273" s="584" t="s">
        <v>699</v>
      </c>
      <c r="R273" s="584" t="s">
        <v>699</v>
      </c>
      <c r="S273" s="584" t="s">
        <v>699</v>
      </c>
      <c r="T273" s="584" t="s">
        <v>699</v>
      </c>
      <c r="U273" s="584">
        <v>319530</v>
      </c>
      <c r="V273" s="584">
        <v>319530</v>
      </c>
      <c r="W273" s="585" t="s">
        <v>66</v>
      </c>
    </row>
    <row r="274" spans="1:23" s="584" customFormat="1" ht="9.75" customHeight="1" x14ac:dyDescent="0.15">
      <c r="A274" s="237" t="s">
        <v>517</v>
      </c>
      <c r="B274" s="584" t="s">
        <v>699</v>
      </c>
      <c r="C274" s="584" t="s">
        <v>699</v>
      </c>
      <c r="D274" s="584" t="s">
        <v>699</v>
      </c>
      <c r="E274" s="584" t="s">
        <v>699</v>
      </c>
      <c r="F274" s="584">
        <v>868</v>
      </c>
      <c r="G274" s="584">
        <v>868</v>
      </c>
      <c r="H274" s="584">
        <v>704113</v>
      </c>
      <c r="I274" s="584">
        <v>370219</v>
      </c>
      <c r="J274" s="584">
        <v>106502</v>
      </c>
      <c r="K274" s="584">
        <v>263717</v>
      </c>
      <c r="L274" s="584" t="s">
        <v>699</v>
      </c>
      <c r="M274" s="584" t="s">
        <v>699</v>
      </c>
      <c r="N274" s="584" t="s">
        <v>699</v>
      </c>
      <c r="O274" s="584" t="s">
        <v>699</v>
      </c>
      <c r="P274" s="584" t="s">
        <v>699</v>
      </c>
      <c r="Q274" s="584" t="s">
        <v>699</v>
      </c>
      <c r="R274" s="584" t="s">
        <v>699</v>
      </c>
      <c r="S274" s="584" t="s">
        <v>699</v>
      </c>
      <c r="T274" s="584" t="s">
        <v>699</v>
      </c>
      <c r="U274" s="584">
        <v>333894</v>
      </c>
      <c r="V274" s="584">
        <v>333894</v>
      </c>
      <c r="W274" s="585" t="s">
        <v>67</v>
      </c>
    </row>
    <row r="275" spans="1:23" s="584" customFormat="1" ht="9.75" customHeight="1" x14ac:dyDescent="0.15">
      <c r="A275" s="237" t="s">
        <v>518</v>
      </c>
      <c r="B275" s="584" t="s">
        <v>699</v>
      </c>
      <c r="C275" s="584" t="s">
        <v>699</v>
      </c>
      <c r="D275" s="584" t="s">
        <v>699</v>
      </c>
      <c r="E275" s="584" t="s">
        <v>699</v>
      </c>
      <c r="F275" s="584">
        <v>349</v>
      </c>
      <c r="G275" s="584">
        <v>349</v>
      </c>
      <c r="H275" s="584">
        <v>541461</v>
      </c>
      <c r="I275" s="584">
        <v>210919</v>
      </c>
      <c r="J275" s="584">
        <v>17001</v>
      </c>
      <c r="K275" s="584">
        <v>113943</v>
      </c>
      <c r="L275" s="584" t="s">
        <v>699</v>
      </c>
      <c r="M275" s="584" t="s">
        <v>699</v>
      </c>
      <c r="N275" s="584" t="s">
        <v>699</v>
      </c>
      <c r="O275" s="584">
        <v>79975</v>
      </c>
      <c r="P275" s="584" t="s">
        <v>699</v>
      </c>
      <c r="Q275" s="584" t="s">
        <v>699</v>
      </c>
      <c r="R275" s="584" t="s">
        <v>699</v>
      </c>
      <c r="S275" s="584" t="s">
        <v>699</v>
      </c>
      <c r="T275" s="584" t="s">
        <v>699</v>
      </c>
      <c r="U275" s="584">
        <v>330542</v>
      </c>
      <c r="V275" s="584">
        <v>330542</v>
      </c>
      <c r="W275" s="585" t="s">
        <v>68</v>
      </c>
    </row>
    <row r="276" spans="1:23" s="584" customFormat="1" ht="9.75" customHeight="1" x14ac:dyDescent="0.15">
      <c r="A276" s="237" t="s">
        <v>519</v>
      </c>
      <c r="B276" s="584" t="s">
        <v>699</v>
      </c>
      <c r="C276" s="584" t="s">
        <v>699</v>
      </c>
      <c r="D276" s="584" t="s">
        <v>699</v>
      </c>
      <c r="E276" s="584" t="s">
        <v>699</v>
      </c>
      <c r="F276" s="584">
        <v>183</v>
      </c>
      <c r="G276" s="584">
        <v>183</v>
      </c>
      <c r="H276" s="584">
        <v>553535</v>
      </c>
      <c r="I276" s="584">
        <v>268418</v>
      </c>
      <c r="J276" s="584">
        <v>129186</v>
      </c>
      <c r="K276" s="584">
        <v>82563</v>
      </c>
      <c r="L276" s="584" t="s">
        <v>699</v>
      </c>
      <c r="M276" s="584" t="s">
        <v>699</v>
      </c>
      <c r="N276" s="584" t="s">
        <v>699</v>
      </c>
      <c r="O276" s="584">
        <v>56669</v>
      </c>
      <c r="P276" s="584" t="s">
        <v>699</v>
      </c>
      <c r="Q276" s="584" t="s">
        <v>699</v>
      </c>
      <c r="R276" s="584" t="s">
        <v>699</v>
      </c>
      <c r="S276" s="584" t="s">
        <v>699</v>
      </c>
      <c r="T276" s="584" t="s">
        <v>699</v>
      </c>
      <c r="U276" s="584">
        <v>285117</v>
      </c>
      <c r="V276" s="584">
        <v>285117</v>
      </c>
      <c r="W276" s="585" t="s">
        <v>81</v>
      </c>
    </row>
    <row r="277" spans="1:23" s="584" customFormat="1" ht="9.75" customHeight="1" x14ac:dyDescent="0.15">
      <c r="A277" s="237" t="s">
        <v>520</v>
      </c>
      <c r="B277" s="584" t="s">
        <v>699</v>
      </c>
      <c r="C277" s="584" t="s">
        <v>699</v>
      </c>
      <c r="D277" s="584" t="s">
        <v>699</v>
      </c>
      <c r="E277" s="584" t="s">
        <v>699</v>
      </c>
      <c r="F277" s="584">
        <v>1137</v>
      </c>
      <c r="G277" s="584">
        <v>1137</v>
      </c>
      <c r="H277" s="584">
        <v>522523</v>
      </c>
      <c r="I277" s="584">
        <v>181128</v>
      </c>
      <c r="J277" s="584">
        <v>66084</v>
      </c>
      <c r="K277" s="584">
        <v>72544</v>
      </c>
      <c r="L277" s="584" t="s">
        <v>699</v>
      </c>
      <c r="M277" s="584" t="s">
        <v>699</v>
      </c>
      <c r="N277" s="584" t="s">
        <v>699</v>
      </c>
      <c r="O277" s="584">
        <v>42500</v>
      </c>
      <c r="P277" s="584" t="s">
        <v>699</v>
      </c>
      <c r="Q277" s="584" t="s">
        <v>699</v>
      </c>
      <c r="R277" s="584" t="s">
        <v>699</v>
      </c>
      <c r="S277" s="584" t="s">
        <v>699</v>
      </c>
      <c r="T277" s="584" t="s">
        <v>699</v>
      </c>
      <c r="U277" s="584">
        <v>341395</v>
      </c>
      <c r="V277" s="584">
        <v>341395</v>
      </c>
      <c r="W277" s="585" t="s">
        <v>82</v>
      </c>
    </row>
    <row r="278" spans="1:23" s="584" customFormat="1" ht="9.75" customHeight="1" x14ac:dyDescent="0.15">
      <c r="A278" s="237" t="s">
        <v>521</v>
      </c>
      <c r="B278" s="584" t="s">
        <v>699</v>
      </c>
      <c r="C278" s="584" t="s">
        <v>699</v>
      </c>
      <c r="D278" s="584" t="s">
        <v>699</v>
      </c>
      <c r="E278" s="584" t="s">
        <v>699</v>
      </c>
      <c r="F278" s="584">
        <v>568</v>
      </c>
      <c r="G278" s="584">
        <v>568</v>
      </c>
      <c r="H278" s="584">
        <v>604160</v>
      </c>
      <c r="I278" s="584">
        <v>248328</v>
      </c>
      <c r="J278" s="584">
        <v>87255</v>
      </c>
      <c r="K278" s="584">
        <v>137373</v>
      </c>
      <c r="L278" s="584" t="s">
        <v>699</v>
      </c>
      <c r="M278" s="584" t="s">
        <v>699</v>
      </c>
      <c r="N278" s="584" t="s">
        <v>699</v>
      </c>
      <c r="O278" s="584">
        <v>23700</v>
      </c>
      <c r="P278" s="584" t="s">
        <v>699</v>
      </c>
      <c r="Q278" s="584" t="s">
        <v>699</v>
      </c>
      <c r="R278" s="584" t="s">
        <v>699</v>
      </c>
      <c r="S278" s="584" t="s">
        <v>699</v>
      </c>
      <c r="T278" s="584" t="s">
        <v>699</v>
      </c>
      <c r="U278" s="584">
        <v>355832</v>
      </c>
      <c r="V278" s="584">
        <v>355832</v>
      </c>
      <c r="W278" s="585" t="s">
        <v>83</v>
      </c>
    </row>
    <row r="279" spans="1:23" s="584" customFormat="1" ht="9.75" customHeight="1" x14ac:dyDescent="0.15">
      <c r="A279" s="237" t="s">
        <v>522</v>
      </c>
      <c r="B279" s="584" t="s">
        <v>699</v>
      </c>
      <c r="C279" s="584" t="s">
        <v>699</v>
      </c>
      <c r="D279" s="584" t="s">
        <v>699</v>
      </c>
      <c r="E279" s="584" t="s">
        <v>699</v>
      </c>
      <c r="F279" s="584">
        <v>863</v>
      </c>
      <c r="G279" s="584">
        <v>863</v>
      </c>
      <c r="H279" s="584">
        <v>712241</v>
      </c>
      <c r="I279" s="584">
        <v>400648</v>
      </c>
      <c r="J279" s="584">
        <v>93295</v>
      </c>
      <c r="K279" s="584">
        <v>261161</v>
      </c>
      <c r="L279" s="584" t="s">
        <v>699</v>
      </c>
      <c r="M279" s="584" t="s">
        <v>699</v>
      </c>
      <c r="N279" s="584" t="s">
        <v>699</v>
      </c>
      <c r="O279" s="584">
        <v>14392</v>
      </c>
      <c r="P279" s="584">
        <v>31800</v>
      </c>
      <c r="Q279" s="584" t="s">
        <v>699</v>
      </c>
      <c r="R279" s="584" t="s">
        <v>699</v>
      </c>
      <c r="S279" s="584" t="s">
        <v>699</v>
      </c>
      <c r="T279" s="584" t="s">
        <v>699</v>
      </c>
      <c r="U279" s="584">
        <v>311593</v>
      </c>
      <c r="V279" s="584">
        <v>311593</v>
      </c>
      <c r="W279" s="585" t="s">
        <v>84</v>
      </c>
    </row>
    <row r="280" spans="1:23" s="584" customFormat="1" ht="9.75" customHeight="1" x14ac:dyDescent="0.15">
      <c r="A280" s="237" t="s">
        <v>523</v>
      </c>
      <c r="B280" s="584" t="s">
        <v>699</v>
      </c>
      <c r="C280" s="584" t="s">
        <v>699</v>
      </c>
      <c r="D280" s="584" t="s">
        <v>699</v>
      </c>
      <c r="E280" s="584" t="s">
        <v>699</v>
      </c>
      <c r="F280" s="584">
        <v>1045</v>
      </c>
      <c r="G280" s="584">
        <v>1045</v>
      </c>
      <c r="H280" s="584">
        <v>689246</v>
      </c>
      <c r="I280" s="584">
        <v>335517</v>
      </c>
      <c r="J280" s="584">
        <v>161910</v>
      </c>
      <c r="K280" s="584">
        <v>141645</v>
      </c>
      <c r="L280" s="584" t="s">
        <v>699</v>
      </c>
      <c r="M280" s="584">
        <v>31962</v>
      </c>
      <c r="N280" s="584" t="s">
        <v>699</v>
      </c>
      <c r="O280" s="584" t="s">
        <v>699</v>
      </c>
      <c r="P280" s="584" t="s">
        <v>699</v>
      </c>
      <c r="Q280" s="584" t="s">
        <v>699</v>
      </c>
      <c r="R280" s="584" t="s">
        <v>699</v>
      </c>
      <c r="S280" s="584" t="s">
        <v>699</v>
      </c>
      <c r="T280" s="584" t="s">
        <v>699</v>
      </c>
      <c r="U280" s="584">
        <v>353729</v>
      </c>
      <c r="V280" s="584">
        <v>353729</v>
      </c>
      <c r="W280" s="585" t="s">
        <v>85</v>
      </c>
    </row>
    <row r="281" spans="1:23" s="584" customFormat="1" ht="9.75" customHeight="1" x14ac:dyDescent="0.15">
      <c r="A281" s="237" t="s">
        <v>524</v>
      </c>
      <c r="B281" s="584" t="s">
        <v>699</v>
      </c>
      <c r="C281" s="584" t="s">
        <v>699</v>
      </c>
      <c r="D281" s="584" t="s">
        <v>699</v>
      </c>
      <c r="E281" s="584" t="s">
        <v>699</v>
      </c>
      <c r="F281" s="584">
        <v>1103</v>
      </c>
      <c r="G281" s="584">
        <v>1103</v>
      </c>
      <c r="H281" s="584">
        <v>620400</v>
      </c>
      <c r="I281" s="584">
        <v>258532</v>
      </c>
      <c r="J281" s="584">
        <v>61641</v>
      </c>
      <c r="K281" s="584">
        <v>166681</v>
      </c>
      <c r="L281" s="584" t="s">
        <v>699</v>
      </c>
      <c r="M281" s="584" t="s">
        <v>699</v>
      </c>
      <c r="N281" s="584" t="s">
        <v>699</v>
      </c>
      <c r="O281" s="584" t="s">
        <v>699</v>
      </c>
      <c r="P281" s="584">
        <v>30210</v>
      </c>
      <c r="Q281" s="584" t="s">
        <v>699</v>
      </c>
      <c r="R281" s="584" t="s">
        <v>699</v>
      </c>
      <c r="S281" s="584" t="s">
        <v>699</v>
      </c>
      <c r="T281" s="584" t="s">
        <v>699</v>
      </c>
      <c r="U281" s="584">
        <v>361868</v>
      </c>
      <c r="V281" s="584">
        <v>361868</v>
      </c>
      <c r="W281" s="585" t="s">
        <v>69</v>
      </c>
    </row>
    <row r="282" spans="1:23" s="584" customFormat="1" ht="9.75" customHeight="1" x14ac:dyDescent="0.15">
      <c r="A282" s="237" t="s">
        <v>525</v>
      </c>
      <c r="B282" s="584" t="s">
        <v>699</v>
      </c>
      <c r="C282" s="584" t="s">
        <v>699</v>
      </c>
      <c r="D282" s="584" t="s">
        <v>699</v>
      </c>
      <c r="E282" s="584" t="s">
        <v>699</v>
      </c>
      <c r="F282" s="584">
        <v>881</v>
      </c>
      <c r="G282" s="584">
        <v>881</v>
      </c>
      <c r="H282" s="584">
        <v>821893</v>
      </c>
      <c r="I282" s="584">
        <v>438723</v>
      </c>
      <c r="J282" s="584">
        <v>91589</v>
      </c>
      <c r="K282" s="584">
        <v>326562</v>
      </c>
      <c r="L282" s="584" t="s">
        <v>699</v>
      </c>
      <c r="M282" s="584">
        <v>20561</v>
      </c>
      <c r="N282" s="584" t="s">
        <v>699</v>
      </c>
      <c r="O282" s="584">
        <v>11</v>
      </c>
      <c r="P282" s="584" t="s">
        <v>699</v>
      </c>
      <c r="Q282" s="584" t="s">
        <v>699</v>
      </c>
      <c r="R282" s="584" t="s">
        <v>699</v>
      </c>
      <c r="S282" s="584" t="s">
        <v>699</v>
      </c>
      <c r="T282" s="584" t="s">
        <v>699</v>
      </c>
      <c r="U282" s="584">
        <v>383170</v>
      </c>
      <c r="V282" s="584">
        <v>383170</v>
      </c>
      <c r="W282" s="585" t="s">
        <v>70</v>
      </c>
    </row>
    <row r="283" spans="1:23" s="584" customFormat="1" ht="9.75" customHeight="1" x14ac:dyDescent="0.15">
      <c r="A283" s="237" t="s">
        <v>526</v>
      </c>
      <c r="B283" s="584" t="s">
        <v>699</v>
      </c>
      <c r="C283" s="584" t="s">
        <v>699</v>
      </c>
      <c r="D283" s="584" t="s">
        <v>699</v>
      </c>
      <c r="E283" s="584" t="s">
        <v>699</v>
      </c>
      <c r="F283" s="584">
        <v>728</v>
      </c>
      <c r="G283" s="584">
        <v>728</v>
      </c>
      <c r="H283" s="584">
        <v>673698</v>
      </c>
      <c r="I283" s="584">
        <v>323054</v>
      </c>
      <c r="J283" s="584">
        <v>79026</v>
      </c>
      <c r="K283" s="584">
        <v>244028</v>
      </c>
      <c r="L283" s="584" t="s">
        <v>699</v>
      </c>
      <c r="M283" s="584" t="s">
        <v>699</v>
      </c>
      <c r="N283" s="584" t="s">
        <v>699</v>
      </c>
      <c r="O283" s="584" t="s">
        <v>699</v>
      </c>
      <c r="P283" s="584" t="s">
        <v>699</v>
      </c>
      <c r="Q283" s="584" t="s">
        <v>699</v>
      </c>
      <c r="R283" s="584" t="s">
        <v>699</v>
      </c>
      <c r="S283" s="584" t="s">
        <v>699</v>
      </c>
      <c r="T283" s="584" t="s">
        <v>699</v>
      </c>
      <c r="U283" s="584">
        <v>350644</v>
      </c>
      <c r="V283" s="584">
        <v>350644</v>
      </c>
      <c r="W283" s="585" t="s">
        <v>71</v>
      </c>
    </row>
    <row r="284" spans="1:23" s="584" customFormat="1" ht="9.75" customHeight="1" x14ac:dyDescent="0.15">
      <c r="A284" s="237" t="s">
        <v>867</v>
      </c>
      <c r="B284" s="584">
        <v>10018</v>
      </c>
      <c r="C284" s="584" t="s">
        <v>699</v>
      </c>
      <c r="D284" s="584" t="s">
        <v>699</v>
      </c>
      <c r="E284" s="584" t="s">
        <v>699</v>
      </c>
      <c r="F284" s="584">
        <v>1116</v>
      </c>
      <c r="G284" s="584">
        <v>1116</v>
      </c>
      <c r="H284" s="584">
        <v>825146</v>
      </c>
      <c r="I284" s="584">
        <v>471594</v>
      </c>
      <c r="J284" s="584">
        <v>130282</v>
      </c>
      <c r="K284" s="584">
        <v>315008</v>
      </c>
      <c r="L284" s="584" t="s">
        <v>699</v>
      </c>
      <c r="M284" s="584" t="s">
        <v>699</v>
      </c>
      <c r="N284" s="584" t="s">
        <v>699</v>
      </c>
      <c r="O284" s="584">
        <v>26304</v>
      </c>
      <c r="P284" s="584" t="s">
        <v>699</v>
      </c>
      <c r="Q284" s="584" t="s">
        <v>699</v>
      </c>
      <c r="R284" s="584" t="s">
        <v>699</v>
      </c>
      <c r="S284" s="584" t="s">
        <v>699</v>
      </c>
      <c r="T284" s="584" t="s">
        <v>699</v>
      </c>
      <c r="U284" s="584">
        <v>353552</v>
      </c>
      <c r="V284" s="584">
        <v>353552</v>
      </c>
      <c r="W284" s="585" t="s">
        <v>868</v>
      </c>
    </row>
    <row r="285" spans="1:23" s="584" customFormat="1" ht="9.75" customHeight="1" x14ac:dyDescent="0.15">
      <c r="A285" s="237" t="s">
        <v>527</v>
      </c>
      <c r="B285" s="584" t="s">
        <v>699</v>
      </c>
      <c r="C285" s="584" t="s">
        <v>699</v>
      </c>
      <c r="D285" s="584" t="s">
        <v>699</v>
      </c>
      <c r="E285" s="584" t="s">
        <v>699</v>
      </c>
      <c r="F285" s="584">
        <v>538</v>
      </c>
      <c r="G285" s="584">
        <v>538</v>
      </c>
      <c r="H285" s="584">
        <v>767575</v>
      </c>
      <c r="I285" s="584">
        <v>373312</v>
      </c>
      <c r="J285" s="584">
        <v>70646</v>
      </c>
      <c r="K285" s="584">
        <v>268716</v>
      </c>
      <c r="L285" s="584" t="s">
        <v>699</v>
      </c>
      <c r="M285" s="584" t="s">
        <v>699</v>
      </c>
      <c r="N285" s="584" t="s">
        <v>699</v>
      </c>
      <c r="O285" s="584">
        <v>33950</v>
      </c>
      <c r="P285" s="584" t="s">
        <v>699</v>
      </c>
      <c r="Q285" s="584" t="s">
        <v>699</v>
      </c>
      <c r="R285" s="584" t="s">
        <v>699</v>
      </c>
      <c r="S285" s="584" t="s">
        <v>699</v>
      </c>
      <c r="T285" s="584" t="s">
        <v>699</v>
      </c>
      <c r="U285" s="584">
        <v>394263</v>
      </c>
      <c r="V285" s="584">
        <v>394263</v>
      </c>
      <c r="W285" s="585" t="s">
        <v>66</v>
      </c>
    </row>
    <row r="286" spans="1:23" s="584" customFormat="1" ht="9.75" customHeight="1" x14ac:dyDescent="0.15">
      <c r="A286" s="242" t="s">
        <v>528</v>
      </c>
      <c r="B286" s="587" t="s">
        <v>699</v>
      </c>
      <c r="C286" s="588" t="s">
        <v>699</v>
      </c>
      <c r="D286" s="588">
        <v>5850</v>
      </c>
      <c r="E286" s="588" t="s">
        <v>699</v>
      </c>
      <c r="F286" s="588">
        <v>3036</v>
      </c>
      <c r="G286" s="588">
        <v>3036</v>
      </c>
      <c r="H286" s="588">
        <v>881327</v>
      </c>
      <c r="I286" s="588">
        <v>453271</v>
      </c>
      <c r="J286" s="588">
        <v>146692</v>
      </c>
      <c r="K286" s="588">
        <v>217270</v>
      </c>
      <c r="L286" s="588" t="s">
        <v>699</v>
      </c>
      <c r="M286" s="588">
        <v>20484</v>
      </c>
      <c r="N286" s="588">
        <v>31755</v>
      </c>
      <c r="O286" s="588">
        <v>37070</v>
      </c>
      <c r="P286" s="588" t="s">
        <v>699</v>
      </c>
      <c r="Q286" s="588" t="s">
        <v>699</v>
      </c>
      <c r="R286" s="588" t="s">
        <v>699</v>
      </c>
      <c r="S286" s="588" t="s">
        <v>699</v>
      </c>
      <c r="T286" s="588" t="s">
        <v>699</v>
      </c>
      <c r="U286" s="588">
        <v>428056</v>
      </c>
      <c r="V286" s="588">
        <v>428056</v>
      </c>
      <c r="W286" s="589" t="s">
        <v>67</v>
      </c>
    </row>
    <row r="287" spans="1:23" ht="12" customHeight="1" x14ac:dyDescent="0.15"/>
    <row r="288" spans="1:23" ht="12" customHeight="1" x14ac:dyDescent="0.15"/>
    <row r="289" spans="1:23" ht="12" customHeight="1" x14ac:dyDescent="0.15">
      <c r="K289" s="590" t="s">
        <v>86</v>
      </c>
      <c r="V289" s="610" t="s">
        <v>894</v>
      </c>
    </row>
    <row r="290" spans="1:23" s="576" customFormat="1" ht="21" customHeight="1" x14ac:dyDescent="0.15">
      <c r="A290" s="921" t="s">
        <v>150</v>
      </c>
      <c r="B290" s="574" t="s">
        <v>258</v>
      </c>
      <c r="C290" s="575"/>
      <c r="D290" s="575"/>
      <c r="E290" s="575"/>
      <c r="F290" s="575"/>
      <c r="G290" s="575"/>
      <c r="H290" s="575"/>
      <c r="I290" s="575"/>
      <c r="J290" s="575"/>
      <c r="K290" s="575"/>
      <c r="L290" s="575"/>
      <c r="M290" s="575"/>
      <c r="N290" s="575"/>
      <c r="O290" s="575"/>
      <c r="P290" s="575"/>
      <c r="Q290" s="575"/>
      <c r="R290" s="575"/>
      <c r="S290" s="575"/>
      <c r="T290" s="575"/>
      <c r="U290" s="575"/>
      <c r="V290" s="575"/>
      <c r="W290" s="924" t="s">
        <v>72</v>
      </c>
    </row>
    <row r="291" spans="1:23" s="576" customFormat="1" ht="21" customHeight="1" x14ac:dyDescent="0.15">
      <c r="A291" s="922"/>
      <c r="B291" s="927" t="s">
        <v>257</v>
      </c>
      <c r="C291" s="574" t="s">
        <v>238</v>
      </c>
      <c r="D291" s="575"/>
      <c r="E291" s="575"/>
      <c r="F291" s="575"/>
      <c r="G291" s="575"/>
      <c r="H291" s="575"/>
      <c r="I291" s="575"/>
      <c r="J291" s="575"/>
      <c r="K291" s="575"/>
      <c r="L291" s="575"/>
      <c r="M291" s="575"/>
      <c r="N291" s="575"/>
      <c r="O291" s="575"/>
      <c r="P291" s="575"/>
      <c r="Q291" s="575"/>
      <c r="R291" s="575"/>
      <c r="S291" s="575"/>
      <c r="T291" s="575"/>
      <c r="U291" s="575"/>
      <c r="V291" s="575"/>
      <c r="W291" s="925"/>
    </row>
    <row r="292" spans="1:23" s="576" customFormat="1" ht="52.5" customHeight="1" x14ac:dyDescent="0.15">
      <c r="A292" s="923"/>
      <c r="B292" s="928"/>
      <c r="C292" s="577" t="s">
        <v>770</v>
      </c>
      <c r="D292" s="578" t="s">
        <v>229</v>
      </c>
      <c r="E292" s="578" t="s">
        <v>775</v>
      </c>
      <c r="F292" s="578" t="s">
        <v>243</v>
      </c>
      <c r="G292" s="578" t="s">
        <v>291</v>
      </c>
      <c r="H292" s="578" t="s">
        <v>249</v>
      </c>
      <c r="I292" s="578" t="s">
        <v>287</v>
      </c>
      <c r="J292" s="578" t="s">
        <v>248</v>
      </c>
      <c r="K292" s="578" t="s">
        <v>228</v>
      </c>
      <c r="L292" s="578" t="s">
        <v>227</v>
      </c>
      <c r="M292" s="578" t="s">
        <v>271</v>
      </c>
      <c r="N292" s="578" t="s">
        <v>225</v>
      </c>
      <c r="O292" s="578" t="s">
        <v>253</v>
      </c>
      <c r="P292" s="578" t="s">
        <v>270</v>
      </c>
      <c r="Q292" s="578" t="s">
        <v>269</v>
      </c>
      <c r="R292" s="578" t="s">
        <v>938</v>
      </c>
      <c r="S292" s="578" t="s">
        <v>237</v>
      </c>
      <c r="T292" s="578" t="s">
        <v>236</v>
      </c>
      <c r="U292" s="578" t="s">
        <v>224</v>
      </c>
      <c r="V292" s="593" t="s">
        <v>223</v>
      </c>
      <c r="W292" s="926"/>
    </row>
    <row r="293" spans="1:23" s="584" customFormat="1" ht="9.75" customHeight="1" x14ac:dyDescent="0.15">
      <c r="A293" s="233" t="s">
        <v>855</v>
      </c>
      <c r="B293" s="581">
        <v>766211</v>
      </c>
      <c r="C293" s="582">
        <v>726285</v>
      </c>
      <c r="D293" s="582">
        <v>117046</v>
      </c>
      <c r="E293" s="582">
        <v>153485</v>
      </c>
      <c r="F293" s="582">
        <v>35061</v>
      </c>
      <c r="G293" s="582">
        <v>60</v>
      </c>
      <c r="H293" s="582">
        <v>9758</v>
      </c>
      <c r="I293" s="582">
        <v>23855</v>
      </c>
      <c r="J293" s="582">
        <v>53273</v>
      </c>
      <c r="K293" s="582">
        <v>302197</v>
      </c>
      <c r="L293" s="582">
        <v>11340</v>
      </c>
      <c r="M293" s="582">
        <v>3308</v>
      </c>
      <c r="N293" s="582">
        <v>11239</v>
      </c>
      <c r="O293" s="582">
        <v>5017</v>
      </c>
      <c r="P293" s="582">
        <v>6</v>
      </c>
      <c r="Q293" s="582" t="s">
        <v>699</v>
      </c>
      <c r="R293" s="582" t="s">
        <v>699</v>
      </c>
      <c r="S293" s="582">
        <v>34</v>
      </c>
      <c r="T293" s="582">
        <v>14</v>
      </c>
      <c r="U293" s="582" t="s">
        <v>699</v>
      </c>
      <c r="V293" s="582" t="s">
        <v>699</v>
      </c>
      <c r="W293" s="583" t="s">
        <v>512</v>
      </c>
    </row>
    <row r="294" spans="1:23" s="584" customFormat="1" ht="9.75" customHeight="1" x14ac:dyDescent="0.15">
      <c r="A294" s="237" t="s">
        <v>628</v>
      </c>
      <c r="B294" s="584">
        <v>809205</v>
      </c>
      <c r="C294" s="584">
        <v>774492</v>
      </c>
      <c r="D294" s="584">
        <v>111112</v>
      </c>
      <c r="E294" s="584">
        <v>126531</v>
      </c>
      <c r="F294" s="584">
        <v>42154</v>
      </c>
      <c r="G294" s="584">
        <v>119</v>
      </c>
      <c r="H294" s="584">
        <v>1990</v>
      </c>
      <c r="I294" s="584">
        <v>22428</v>
      </c>
      <c r="J294" s="584">
        <v>54519</v>
      </c>
      <c r="K294" s="584">
        <v>392084</v>
      </c>
      <c r="L294" s="584">
        <v>7558</v>
      </c>
      <c r="M294" s="584">
        <v>525</v>
      </c>
      <c r="N294" s="584">
        <v>9532</v>
      </c>
      <c r="O294" s="584">
        <v>5179</v>
      </c>
      <c r="P294" s="584" t="s">
        <v>699</v>
      </c>
      <c r="Q294" s="584" t="s">
        <v>699</v>
      </c>
      <c r="R294" s="584">
        <v>16</v>
      </c>
      <c r="S294" s="584" t="s">
        <v>699</v>
      </c>
      <c r="T294" s="584" t="s">
        <v>699</v>
      </c>
      <c r="U294" s="584" t="s">
        <v>699</v>
      </c>
      <c r="V294" s="584" t="s">
        <v>699</v>
      </c>
      <c r="W294" s="585" t="s">
        <v>629</v>
      </c>
    </row>
    <row r="295" spans="1:23" s="584" customFormat="1" ht="9.75" customHeight="1" x14ac:dyDescent="0.15">
      <c r="A295" s="237" t="s">
        <v>856</v>
      </c>
      <c r="B295" s="584">
        <v>601426</v>
      </c>
      <c r="C295" s="584">
        <v>576568</v>
      </c>
      <c r="D295" s="584">
        <v>95968</v>
      </c>
      <c r="E295" s="584">
        <v>91780</v>
      </c>
      <c r="F295" s="584">
        <v>23977</v>
      </c>
      <c r="G295" s="584">
        <v>168</v>
      </c>
      <c r="H295" s="584">
        <v>206</v>
      </c>
      <c r="I295" s="584">
        <v>13953</v>
      </c>
      <c r="J295" s="584">
        <v>32537</v>
      </c>
      <c r="K295" s="584">
        <v>292355</v>
      </c>
      <c r="L295" s="584">
        <v>6905</v>
      </c>
      <c r="M295" s="584">
        <v>884</v>
      </c>
      <c r="N295" s="584">
        <v>8045</v>
      </c>
      <c r="O295" s="584">
        <v>8332</v>
      </c>
      <c r="P295" s="584" t="s">
        <v>699</v>
      </c>
      <c r="Q295" s="584" t="s">
        <v>699</v>
      </c>
      <c r="R295" s="584" t="s">
        <v>699</v>
      </c>
      <c r="S295" s="584">
        <v>19</v>
      </c>
      <c r="T295" s="584" t="s">
        <v>699</v>
      </c>
      <c r="U295" s="584">
        <v>36</v>
      </c>
      <c r="V295" s="584" t="s">
        <v>699</v>
      </c>
      <c r="W295" s="585" t="s">
        <v>692</v>
      </c>
    </row>
    <row r="296" spans="1:23" s="584" customFormat="1" ht="9.75" customHeight="1" x14ac:dyDescent="0.15">
      <c r="A296" s="237" t="s">
        <v>857</v>
      </c>
      <c r="B296" s="584">
        <v>379514</v>
      </c>
      <c r="C296" s="584">
        <v>362341</v>
      </c>
      <c r="D296" s="584">
        <v>76530</v>
      </c>
      <c r="E296" s="584">
        <v>68953</v>
      </c>
      <c r="F296" s="584">
        <v>23423</v>
      </c>
      <c r="G296" s="584">
        <v>65</v>
      </c>
      <c r="H296" s="584">
        <v>1144</v>
      </c>
      <c r="I296" s="584">
        <v>8779</v>
      </c>
      <c r="J296" s="584">
        <v>25840</v>
      </c>
      <c r="K296" s="584">
        <v>137616</v>
      </c>
      <c r="L296" s="584">
        <v>5267</v>
      </c>
      <c r="M296" s="584">
        <v>712</v>
      </c>
      <c r="N296" s="584">
        <v>6558</v>
      </c>
      <c r="O296" s="584">
        <v>6613</v>
      </c>
      <c r="P296" s="584" t="s">
        <v>699</v>
      </c>
      <c r="Q296" s="584" t="s">
        <v>699</v>
      </c>
      <c r="R296" s="584" t="s">
        <v>699</v>
      </c>
      <c r="S296" s="584">
        <v>3</v>
      </c>
      <c r="T296" s="584">
        <v>13</v>
      </c>
      <c r="U296" s="584" t="s">
        <v>699</v>
      </c>
      <c r="V296" s="584" t="s">
        <v>699</v>
      </c>
      <c r="W296" s="585" t="s">
        <v>718</v>
      </c>
    </row>
    <row r="297" spans="1:23" s="584" customFormat="1" ht="9.75" customHeight="1" x14ac:dyDescent="0.15">
      <c r="A297" s="237" t="s">
        <v>858</v>
      </c>
      <c r="B297" s="584">
        <v>384358</v>
      </c>
      <c r="C297" s="584">
        <v>370034</v>
      </c>
      <c r="D297" s="584">
        <v>122134</v>
      </c>
      <c r="E297" s="584">
        <v>75258</v>
      </c>
      <c r="F297" s="584">
        <v>21283</v>
      </c>
      <c r="G297" s="584">
        <v>210</v>
      </c>
      <c r="H297" s="584">
        <v>338</v>
      </c>
      <c r="I297" s="584">
        <v>6552</v>
      </c>
      <c r="J297" s="584">
        <v>25697</v>
      </c>
      <c r="K297" s="584">
        <v>99908</v>
      </c>
      <c r="L297" s="584">
        <v>5923</v>
      </c>
      <c r="M297" s="584">
        <v>533</v>
      </c>
      <c r="N297" s="584">
        <v>6833</v>
      </c>
      <c r="O297" s="584">
        <v>4459</v>
      </c>
      <c r="P297" s="584" t="s">
        <v>699</v>
      </c>
      <c r="Q297" s="584">
        <v>5</v>
      </c>
      <c r="R297" s="584" t="s">
        <v>699</v>
      </c>
      <c r="S297" s="584">
        <v>40</v>
      </c>
      <c r="T297" s="584" t="s">
        <v>699</v>
      </c>
      <c r="U297" s="584" t="s">
        <v>699</v>
      </c>
      <c r="V297" s="584">
        <v>1</v>
      </c>
      <c r="W297" s="585" t="s">
        <v>859</v>
      </c>
    </row>
    <row r="298" spans="1:23" s="584" customFormat="1" ht="6.75" customHeight="1" x14ac:dyDescent="0.15">
      <c r="A298" s="586"/>
      <c r="W298" s="585"/>
    </row>
    <row r="299" spans="1:23" s="584" customFormat="1" ht="9.75" customHeight="1" x14ac:dyDescent="0.15">
      <c r="A299" s="237" t="s">
        <v>860</v>
      </c>
      <c r="B299" s="584">
        <v>415978</v>
      </c>
      <c r="C299" s="584">
        <v>400200</v>
      </c>
      <c r="D299" s="584">
        <v>100575</v>
      </c>
      <c r="E299" s="584">
        <v>75095</v>
      </c>
      <c r="F299" s="584">
        <v>27269</v>
      </c>
      <c r="G299" s="584">
        <v>80</v>
      </c>
      <c r="H299" s="584">
        <v>1196</v>
      </c>
      <c r="I299" s="584">
        <v>7360</v>
      </c>
      <c r="J299" s="584">
        <v>27130</v>
      </c>
      <c r="K299" s="584">
        <v>142917</v>
      </c>
      <c r="L299" s="584">
        <v>5151</v>
      </c>
      <c r="M299" s="584">
        <v>528</v>
      </c>
      <c r="N299" s="584">
        <v>6722</v>
      </c>
      <c r="O299" s="584">
        <v>5383</v>
      </c>
      <c r="P299" s="584" t="s">
        <v>699</v>
      </c>
      <c r="Q299" s="584" t="s">
        <v>699</v>
      </c>
      <c r="R299" s="584" t="s">
        <v>699</v>
      </c>
      <c r="S299" s="584">
        <v>19</v>
      </c>
      <c r="T299" s="584">
        <v>13</v>
      </c>
      <c r="U299" s="584" t="s">
        <v>699</v>
      </c>
      <c r="V299" s="584" t="s">
        <v>699</v>
      </c>
      <c r="W299" s="585" t="s">
        <v>719</v>
      </c>
    </row>
    <row r="300" spans="1:23" s="584" customFormat="1" ht="9.75" customHeight="1" x14ac:dyDescent="0.15">
      <c r="A300" s="237" t="s">
        <v>861</v>
      </c>
      <c r="B300" s="584">
        <v>317033</v>
      </c>
      <c r="C300" s="584">
        <v>303331</v>
      </c>
      <c r="D300" s="584">
        <v>89324</v>
      </c>
      <c r="E300" s="584">
        <v>65273</v>
      </c>
      <c r="F300" s="584">
        <v>16451</v>
      </c>
      <c r="G300" s="584">
        <v>202</v>
      </c>
      <c r="H300" s="584">
        <v>283</v>
      </c>
      <c r="I300" s="584">
        <v>6656</v>
      </c>
      <c r="J300" s="584">
        <v>22313</v>
      </c>
      <c r="K300" s="584">
        <v>84849</v>
      </c>
      <c r="L300" s="584">
        <v>5557</v>
      </c>
      <c r="M300" s="584">
        <v>566</v>
      </c>
      <c r="N300" s="584">
        <v>6299</v>
      </c>
      <c r="O300" s="584">
        <v>4711</v>
      </c>
      <c r="P300" s="584" t="s">
        <v>699</v>
      </c>
      <c r="Q300" s="584">
        <v>5</v>
      </c>
      <c r="R300" s="584" t="s">
        <v>699</v>
      </c>
      <c r="S300" s="584">
        <v>24</v>
      </c>
      <c r="T300" s="584" t="s">
        <v>699</v>
      </c>
      <c r="U300" s="584" t="s">
        <v>699</v>
      </c>
      <c r="V300" s="584">
        <v>1</v>
      </c>
      <c r="W300" s="585" t="s">
        <v>862</v>
      </c>
    </row>
    <row r="301" spans="1:23" s="584" customFormat="1" ht="6.75" customHeight="1" x14ac:dyDescent="0.15">
      <c r="A301" s="586"/>
      <c r="W301" s="585"/>
    </row>
    <row r="302" spans="1:23" s="584" customFormat="1" ht="9.75" customHeight="1" x14ac:dyDescent="0.15">
      <c r="A302" s="237" t="s">
        <v>863</v>
      </c>
      <c r="B302" s="584">
        <v>133952</v>
      </c>
      <c r="C302" s="584">
        <v>130296</v>
      </c>
      <c r="D302" s="584">
        <v>44080</v>
      </c>
      <c r="E302" s="584">
        <v>24840</v>
      </c>
      <c r="F302" s="584">
        <v>9179</v>
      </c>
      <c r="G302" s="584">
        <v>30</v>
      </c>
      <c r="H302" s="584">
        <v>119</v>
      </c>
      <c r="I302" s="584">
        <v>1089</v>
      </c>
      <c r="J302" s="584">
        <v>7999</v>
      </c>
      <c r="K302" s="584">
        <v>37948</v>
      </c>
      <c r="L302" s="584">
        <v>1746</v>
      </c>
      <c r="M302" s="584">
        <v>79</v>
      </c>
      <c r="N302" s="584">
        <v>1916</v>
      </c>
      <c r="O302" s="584">
        <v>1060</v>
      </c>
      <c r="P302" s="584" t="s">
        <v>699</v>
      </c>
      <c r="Q302" s="584" t="s">
        <v>699</v>
      </c>
      <c r="R302" s="584" t="s">
        <v>699</v>
      </c>
      <c r="S302" s="584">
        <v>16</v>
      </c>
      <c r="T302" s="584" t="s">
        <v>699</v>
      </c>
      <c r="U302" s="584" t="s">
        <v>699</v>
      </c>
      <c r="V302" s="584" t="s">
        <v>699</v>
      </c>
      <c r="W302" s="585" t="s">
        <v>720</v>
      </c>
    </row>
    <row r="303" spans="1:23" s="584" customFormat="1" ht="9.75" customHeight="1" x14ac:dyDescent="0.15">
      <c r="A303" s="237" t="s">
        <v>513</v>
      </c>
      <c r="B303" s="584">
        <v>111608</v>
      </c>
      <c r="C303" s="584">
        <v>107733</v>
      </c>
      <c r="D303" s="584">
        <v>48653</v>
      </c>
      <c r="E303" s="584">
        <v>19868</v>
      </c>
      <c r="F303" s="584">
        <v>3744</v>
      </c>
      <c r="G303" s="584">
        <v>57</v>
      </c>
      <c r="H303" s="584">
        <v>61</v>
      </c>
      <c r="I303" s="584">
        <v>3266</v>
      </c>
      <c r="J303" s="584">
        <v>6985</v>
      </c>
      <c r="K303" s="584">
        <v>20027</v>
      </c>
      <c r="L303" s="584">
        <v>1566</v>
      </c>
      <c r="M303" s="584">
        <v>162</v>
      </c>
      <c r="N303" s="584">
        <v>1979</v>
      </c>
      <c r="O303" s="584">
        <v>1200</v>
      </c>
      <c r="P303" s="584" t="s">
        <v>699</v>
      </c>
      <c r="Q303" s="584" t="s">
        <v>699</v>
      </c>
      <c r="R303" s="584" t="s">
        <v>699</v>
      </c>
      <c r="S303" s="584" t="s">
        <v>699</v>
      </c>
      <c r="T303" s="584" t="s">
        <v>699</v>
      </c>
      <c r="U303" s="584" t="s">
        <v>699</v>
      </c>
      <c r="V303" s="584" t="s">
        <v>699</v>
      </c>
      <c r="W303" s="585" t="s">
        <v>78</v>
      </c>
    </row>
    <row r="304" spans="1:23" s="584" customFormat="1" ht="9.75" customHeight="1" x14ac:dyDescent="0.15">
      <c r="A304" s="237" t="s">
        <v>514</v>
      </c>
      <c r="B304" s="584">
        <v>61042</v>
      </c>
      <c r="C304" s="584">
        <v>57789</v>
      </c>
      <c r="D304" s="584">
        <v>15408</v>
      </c>
      <c r="E304" s="584">
        <v>11708</v>
      </c>
      <c r="F304" s="584">
        <v>3190</v>
      </c>
      <c r="G304" s="584">
        <v>78</v>
      </c>
      <c r="H304" s="584">
        <v>47</v>
      </c>
      <c r="I304" s="584">
        <v>1045</v>
      </c>
      <c r="J304" s="584">
        <v>5422</v>
      </c>
      <c r="K304" s="584">
        <v>16810</v>
      </c>
      <c r="L304" s="584">
        <v>1406</v>
      </c>
      <c r="M304" s="584">
        <v>150</v>
      </c>
      <c r="N304" s="584">
        <v>1352</v>
      </c>
      <c r="O304" s="584">
        <v>846</v>
      </c>
      <c r="P304" s="584" t="s">
        <v>699</v>
      </c>
      <c r="Q304" s="584">
        <v>5</v>
      </c>
      <c r="R304" s="584" t="s">
        <v>699</v>
      </c>
      <c r="S304" s="584" t="s">
        <v>699</v>
      </c>
      <c r="T304" s="584" t="s">
        <v>699</v>
      </c>
      <c r="U304" s="584" t="s">
        <v>699</v>
      </c>
      <c r="V304" s="584">
        <v>1</v>
      </c>
      <c r="W304" s="585" t="s">
        <v>79</v>
      </c>
    </row>
    <row r="305" spans="1:23" s="584" customFormat="1" ht="9.75" customHeight="1" x14ac:dyDescent="0.15">
      <c r="A305" s="237" t="s">
        <v>515</v>
      </c>
      <c r="B305" s="584">
        <v>77756</v>
      </c>
      <c r="C305" s="584">
        <v>74216</v>
      </c>
      <c r="D305" s="584">
        <v>13993</v>
      </c>
      <c r="E305" s="584">
        <v>18842</v>
      </c>
      <c r="F305" s="584">
        <v>5170</v>
      </c>
      <c r="G305" s="584">
        <v>45</v>
      </c>
      <c r="H305" s="584">
        <v>111</v>
      </c>
      <c r="I305" s="584">
        <v>1152</v>
      </c>
      <c r="J305" s="584">
        <v>5291</v>
      </c>
      <c r="K305" s="584">
        <v>25123</v>
      </c>
      <c r="L305" s="584">
        <v>1205</v>
      </c>
      <c r="M305" s="584">
        <v>142</v>
      </c>
      <c r="N305" s="584">
        <v>1586</v>
      </c>
      <c r="O305" s="584">
        <v>1353</v>
      </c>
      <c r="P305" s="584" t="s">
        <v>699</v>
      </c>
      <c r="Q305" s="584" t="s">
        <v>699</v>
      </c>
      <c r="R305" s="584" t="s">
        <v>699</v>
      </c>
      <c r="S305" s="584">
        <v>24</v>
      </c>
      <c r="T305" s="584" t="s">
        <v>699</v>
      </c>
      <c r="U305" s="584" t="s">
        <v>699</v>
      </c>
      <c r="V305" s="584" t="s">
        <v>699</v>
      </c>
      <c r="W305" s="585" t="s">
        <v>80</v>
      </c>
    </row>
    <row r="306" spans="1:23" s="584" customFormat="1" ht="9.75" customHeight="1" x14ac:dyDescent="0.15">
      <c r="A306" s="237" t="s">
        <v>864</v>
      </c>
      <c r="B306" s="584">
        <v>66627</v>
      </c>
      <c r="C306" s="584">
        <v>63593</v>
      </c>
      <c r="D306" s="584">
        <v>11270</v>
      </c>
      <c r="E306" s="584">
        <v>14855</v>
      </c>
      <c r="F306" s="584">
        <v>4347</v>
      </c>
      <c r="G306" s="584">
        <v>22</v>
      </c>
      <c r="H306" s="584">
        <v>64</v>
      </c>
      <c r="I306" s="584">
        <v>1193</v>
      </c>
      <c r="J306" s="584">
        <v>4615</v>
      </c>
      <c r="K306" s="584">
        <v>22889</v>
      </c>
      <c r="L306" s="584">
        <v>1380</v>
      </c>
      <c r="M306" s="584">
        <v>112</v>
      </c>
      <c r="N306" s="584">
        <v>1382</v>
      </c>
      <c r="O306" s="584">
        <v>1312</v>
      </c>
      <c r="P306" s="584" t="s">
        <v>699</v>
      </c>
      <c r="Q306" s="584" t="s">
        <v>699</v>
      </c>
      <c r="R306" s="584" t="s">
        <v>699</v>
      </c>
      <c r="S306" s="584" t="s">
        <v>699</v>
      </c>
      <c r="T306" s="584" t="s">
        <v>699</v>
      </c>
      <c r="U306" s="584" t="s">
        <v>699</v>
      </c>
      <c r="V306" s="584" t="s">
        <v>699</v>
      </c>
      <c r="W306" s="585" t="s">
        <v>865</v>
      </c>
    </row>
    <row r="307" spans="1:23" s="584" customFormat="1" ht="6.75" customHeight="1" x14ac:dyDescent="0.15">
      <c r="A307" s="586"/>
      <c r="W307" s="585"/>
    </row>
    <row r="308" spans="1:23" s="584" customFormat="1" ht="9.75" customHeight="1" x14ac:dyDescent="0.15">
      <c r="A308" s="237" t="s">
        <v>866</v>
      </c>
      <c r="B308" s="584">
        <v>44967</v>
      </c>
      <c r="C308" s="584">
        <v>44060</v>
      </c>
      <c r="D308" s="584">
        <v>13580</v>
      </c>
      <c r="E308" s="584">
        <v>8816</v>
      </c>
      <c r="F308" s="584">
        <v>6402</v>
      </c>
      <c r="G308" s="584">
        <v>7</v>
      </c>
      <c r="H308" s="584">
        <v>25</v>
      </c>
      <c r="I308" s="584">
        <v>270</v>
      </c>
      <c r="J308" s="584">
        <v>1796</v>
      </c>
      <c r="K308" s="584">
        <v>11662</v>
      </c>
      <c r="L308" s="584">
        <v>538</v>
      </c>
      <c r="M308" s="584">
        <v>41</v>
      </c>
      <c r="N308" s="584">
        <v>631</v>
      </c>
      <c r="O308" s="584">
        <v>245</v>
      </c>
      <c r="P308" s="584" t="s">
        <v>699</v>
      </c>
      <c r="Q308" s="584" t="s">
        <v>699</v>
      </c>
      <c r="R308" s="584" t="s">
        <v>699</v>
      </c>
      <c r="S308" s="584">
        <v>16</v>
      </c>
      <c r="T308" s="584" t="s">
        <v>699</v>
      </c>
      <c r="U308" s="584" t="s">
        <v>699</v>
      </c>
      <c r="V308" s="584" t="s">
        <v>699</v>
      </c>
      <c r="W308" s="585" t="s">
        <v>721</v>
      </c>
    </row>
    <row r="309" spans="1:23" s="584" customFormat="1" ht="9.75" customHeight="1" x14ac:dyDescent="0.15">
      <c r="A309" s="237" t="s">
        <v>516</v>
      </c>
      <c r="B309" s="584">
        <v>33938</v>
      </c>
      <c r="C309" s="584">
        <v>32849</v>
      </c>
      <c r="D309" s="584">
        <v>13709</v>
      </c>
      <c r="E309" s="584">
        <v>7342</v>
      </c>
      <c r="F309" s="584">
        <v>1467</v>
      </c>
      <c r="G309" s="584">
        <v>12</v>
      </c>
      <c r="H309" s="584">
        <v>16</v>
      </c>
      <c r="I309" s="584">
        <v>393</v>
      </c>
      <c r="J309" s="584">
        <v>4024</v>
      </c>
      <c r="K309" s="584">
        <v>4433</v>
      </c>
      <c r="L309" s="584">
        <v>470</v>
      </c>
      <c r="M309" s="584">
        <v>18</v>
      </c>
      <c r="N309" s="584">
        <v>621</v>
      </c>
      <c r="O309" s="584">
        <v>277</v>
      </c>
      <c r="P309" s="584" t="s">
        <v>699</v>
      </c>
      <c r="Q309" s="584" t="s">
        <v>699</v>
      </c>
      <c r="R309" s="584" t="s">
        <v>699</v>
      </c>
      <c r="S309" s="584" t="s">
        <v>699</v>
      </c>
      <c r="T309" s="584" t="s">
        <v>699</v>
      </c>
      <c r="U309" s="584" t="s">
        <v>699</v>
      </c>
      <c r="V309" s="584" t="s">
        <v>699</v>
      </c>
      <c r="W309" s="585" t="s">
        <v>66</v>
      </c>
    </row>
    <row r="310" spans="1:23" s="584" customFormat="1" ht="9.75" customHeight="1" x14ac:dyDescent="0.15">
      <c r="A310" s="237" t="s">
        <v>517</v>
      </c>
      <c r="B310" s="584">
        <v>55047</v>
      </c>
      <c r="C310" s="584">
        <v>53387</v>
      </c>
      <c r="D310" s="584">
        <v>16791</v>
      </c>
      <c r="E310" s="584">
        <v>8682</v>
      </c>
      <c r="F310" s="584">
        <v>1310</v>
      </c>
      <c r="G310" s="584">
        <v>11</v>
      </c>
      <c r="H310" s="584">
        <v>78</v>
      </c>
      <c r="I310" s="584">
        <v>426</v>
      </c>
      <c r="J310" s="584">
        <v>2179</v>
      </c>
      <c r="K310" s="584">
        <v>21853</v>
      </c>
      <c r="L310" s="584">
        <v>738</v>
      </c>
      <c r="M310" s="584">
        <v>20</v>
      </c>
      <c r="N310" s="584">
        <v>664</v>
      </c>
      <c r="O310" s="584">
        <v>538</v>
      </c>
      <c r="P310" s="584" t="s">
        <v>699</v>
      </c>
      <c r="Q310" s="584" t="s">
        <v>699</v>
      </c>
      <c r="R310" s="584" t="s">
        <v>699</v>
      </c>
      <c r="S310" s="584" t="s">
        <v>699</v>
      </c>
      <c r="T310" s="584" t="s">
        <v>699</v>
      </c>
      <c r="U310" s="584" t="s">
        <v>699</v>
      </c>
      <c r="V310" s="584" t="s">
        <v>699</v>
      </c>
      <c r="W310" s="585" t="s">
        <v>67</v>
      </c>
    </row>
    <row r="311" spans="1:23" s="584" customFormat="1" ht="9.75" customHeight="1" x14ac:dyDescent="0.15">
      <c r="A311" s="237" t="s">
        <v>518</v>
      </c>
      <c r="B311" s="584">
        <v>54301</v>
      </c>
      <c r="C311" s="584">
        <v>52650</v>
      </c>
      <c r="D311" s="584">
        <v>23843</v>
      </c>
      <c r="E311" s="584">
        <v>6402</v>
      </c>
      <c r="F311" s="584">
        <v>1288</v>
      </c>
      <c r="G311" s="584">
        <v>12</v>
      </c>
      <c r="H311" s="584">
        <v>29</v>
      </c>
      <c r="I311" s="584">
        <v>2596</v>
      </c>
      <c r="J311" s="584">
        <v>2974</v>
      </c>
      <c r="K311" s="584">
        <v>13360</v>
      </c>
      <c r="L311" s="584">
        <v>584</v>
      </c>
      <c r="M311" s="584">
        <v>67</v>
      </c>
      <c r="N311" s="584">
        <v>962</v>
      </c>
      <c r="O311" s="584">
        <v>503</v>
      </c>
      <c r="P311" s="584" t="s">
        <v>699</v>
      </c>
      <c r="Q311" s="584" t="s">
        <v>699</v>
      </c>
      <c r="R311" s="584" t="s">
        <v>699</v>
      </c>
      <c r="S311" s="584" t="s">
        <v>699</v>
      </c>
      <c r="T311" s="584" t="s">
        <v>699</v>
      </c>
      <c r="U311" s="584" t="s">
        <v>699</v>
      </c>
      <c r="V311" s="584" t="s">
        <v>699</v>
      </c>
      <c r="W311" s="585" t="s">
        <v>68</v>
      </c>
    </row>
    <row r="312" spans="1:23" s="584" customFormat="1" ht="9.75" customHeight="1" x14ac:dyDescent="0.15">
      <c r="A312" s="237" t="s">
        <v>519</v>
      </c>
      <c r="B312" s="584">
        <v>38215</v>
      </c>
      <c r="C312" s="584">
        <v>37213</v>
      </c>
      <c r="D312" s="584">
        <v>19915</v>
      </c>
      <c r="E312" s="584">
        <v>9168</v>
      </c>
      <c r="F312" s="584">
        <v>1269</v>
      </c>
      <c r="G312" s="584">
        <v>26</v>
      </c>
      <c r="H312" s="584" t="s">
        <v>699</v>
      </c>
      <c r="I312" s="584">
        <v>290</v>
      </c>
      <c r="J312" s="584">
        <v>2470</v>
      </c>
      <c r="K312" s="584">
        <v>2268</v>
      </c>
      <c r="L312" s="584">
        <v>646</v>
      </c>
      <c r="M312" s="584">
        <v>95</v>
      </c>
      <c r="N312" s="584">
        <v>568</v>
      </c>
      <c r="O312" s="584">
        <v>459</v>
      </c>
      <c r="P312" s="584" t="s">
        <v>699</v>
      </c>
      <c r="Q312" s="584" t="s">
        <v>699</v>
      </c>
      <c r="R312" s="584" t="s">
        <v>699</v>
      </c>
      <c r="S312" s="584" t="s">
        <v>699</v>
      </c>
      <c r="T312" s="584" t="s">
        <v>699</v>
      </c>
      <c r="U312" s="584" t="s">
        <v>699</v>
      </c>
      <c r="V312" s="584" t="s">
        <v>699</v>
      </c>
      <c r="W312" s="585" t="s">
        <v>81</v>
      </c>
    </row>
    <row r="313" spans="1:23" s="584" customFormat="1" ht="9.75" customHeight="1" x14ac:dyDescent="0.15">
      <c r="A313" s="237" t="s">
        <v>520</v>
      </c>
      <c r="B313" s="584">
        <v>19092</v>
      </c>
      <c r="C313" s="584">
        <v>17870</v>
      </c>
      <c r="D313" s="584">
        <v>4895</v>
      </c>
      <c r="E313" s="584">
        <v>4298</v>
      </c>
      <c r="F313" s="584">
        <v>1187</v>
      </c>
      <c r="G313" s="584">
        <v>19</v>
      </c>
      <c r="H313" s="584">
        <v>32</v>
      </c>
      <c r="I313" s="584">
        <v>380</v>
      </c>
      <c r="J313" s="584">
        <v>1541</v>
      </c>
      <c r="K313" s="584">
        <v>4399</v>
      </c>
      <c r="L313" s="584">
        <v>336</v>
      </c>
      <c r="M313" s="584" t="s">
        <v>699</v>
      </c>
      <c r="N313" s="584">
        <v>449</v>
      </c>
      <c r="O313" s="584">
        <v>238</v>
      </c>
      <c r="P313" s="584" t="s">
        <v>699</v>
      </c>
      <c r="Q313" s="584" t="s">
        <v>699</v>
      </c>
      <c r="R313" s="584" t="s">
        <v>699</v>
      </c>
      <c r="S313" s="584" t="s">
        <v>699</v>
      </c>
      <c r="T313" s="584" t="s">
        <v>699</v>
      </c>
      <c r="U313" s="584" t="s">
        <v>699</v>
      </c>
      <c r="V313" s="584" t="s">
        <v>699</v>
      </c>
      <c r="W313" s="585" t="s">
        <v>82</v>
      </c>
    </row>
    <row r="314" spans="1:23" s="584" customFormat="1" ht="9.75" customHeight="1" x14ac:dyDescent="0.15">
      <c r="A314" s="237" t="s">
        <v>521</v>
      </c>
      <c r="B314" s="584">
        <v>18362</v>
      </c>
      <c r="C314" s="584">
        <v>17371</v>
      </c>
      <c r="D314" s="584">
        <v>5456</v>
      </c>
      <c r="E314" s="584">
        <v>3533</v>
      </c>
      <c r="F314" s="584">
        <v>927</v>
      </c>
      <c r="G314" s="584">
        <v>43</v>
      </c>
      <c r="H314" s="584">
        <v>15</v>
      </c>
      <c r="I314" s="584">
        <v>364</v>
      </c>
      <c r="J314" s="584">
        <v>2220</v>
      </c>
      <c r="K314" s="584">
        <v>3433</v>
      </c>
      <c r="L314" s="584">
        <v>529</v>
      </c>
      <c r="M314" s="584">
        <v>70</v>
      </c>
      <c r="N314" s="584">
        <v>430</v>
      </c>
      <c r="O314" s="584">
        <v>303</v>
      </c>
      <c r="P314" s="584" t="s">
        <v>699</v>
      </c>
      <c r="Q314" s="584" t="s">
        <v>699</v>
      </c>
      <c r="R314" s="584" t="s">
        <v>699</v>
      </c>
      <c r="S314" s="584" t="s">
        <v>699</v>
      </c>
      <c r="T314" s="584" t="s">
        <v>699</v>
      </c>
      <c r="U314" s="584" t="s">
        <v>699</v>
      </c>
      <c r="V314" s="584" t="s">
        <v>699</v>
      </c>
      <c r="W314" s="585" t="s">
        <v>83</v>
      </c>
    </row>
    <row r="315" spans="1:23" s="584" customFormat="1" ht="9.75" customHeight="1" x14ac:dyDescent="0.15">
      <c r="A315" s="237" t="s">
        <v>522</v>
      </c>
      <c r="B315" s="584">
        <v>20783</v>
      </c>
      <c r="C315" s="584">
        <v>19758</v>
      </c>
      <c r="D315" s="584">
        <v>5495</v>
      </c>
      <c r="E315" s="584">
        <v>3319</v>
      </c>
      <c r="F315" s="584">
        <v>856</v>
      </c>
      <c r="G315" s="584">
        <v>5</v>
      </c>
      <c r="H315" s="584" t="s">
        <v>699</v>
      </c>
      <c r="I315" s="584">
        <v>355</v>
      </c>
      <c r="J315" s="584">
        <v>1565</v>
      </c>
      <c r="K315" s="584">
        <v>6964</v>
      </c>
      <c r="L315" s="584">
        <v>545</v>
      </c>
      <c r="M315" s="584">
        <v>25</v>
      </c>
      <c r="N315" s="584">
        <v>413</v>
      </c>
      <c r="O315" s="584">
        <v>156</v>
      </c>
      <c r="P315" s="584" t="s">
        <v>699</v>
      </c>
      <c r="Q315" s="584" t="s">
        <v>699</v>
      </c>
      <c r="R315" s="584" t="s">
        <v>699</v>
      </c>
      <c r="S315" s="584" t="s">
        <v>699</v>
      </c>
      <c r="T315" s="584" t="s">
        <v>699</v>
      </c>
      <c r="U315" s="584" t="s">
        <v>699</v>
      </c>
      <c r="V315" s="584" t="s">
        <v>699</v>
      </c>
      <c r="W315" s="585" t="s">
        <v>84</v>
      </c>
    </row>
    <row r="316" spans="1:23" s="584" customFormat="1" ht="9.75" customHeight="1" x14ac:dyDescent="0.15">
      <c r="A316" s="237" t="s">
        <v>523</v>
      </c>
      <c r="B316" s="584">
        <v>21897</v>
      </c>
      <c r="C316" s="584">
        <v>20660</v>
      </c>
      <c r="D316" s="584">
        <v>4457</v>
      </c>
      <c r="E316" s="584">
        <v>4856</v>
      </c>
      <c r="F316" s="584">
        <v>1407</v>
      </c>
      <c r="G316" s="584">
        <v>30</v>
      </c>
      <c r="H316" s="584">
        <v>32</v>
      </c>
      <c r="I316" s="584">
        <v>326</v>
      </c>
      <c r="J316" s="584">
        <v>1637</v>
      </c>
      <c r="K316" s="584">
        <v>6413</v>
      </c>
      <c r="L316" s="584">
        <v>332</v>
      </c>
      <c r="M316" s="584">
        <v>55</v>
      </c>
      <c r="N316" s="584">
        <v>509</v>
      </c>
      <c r="O316" s="584">
        <v>387</v>
      </c>
      <c r="P316" s="584" t="s">
        <v>699</v>
      </c>
      <c r="Q316" s="584">
        <v>5</v>
      </c>
      <c r="R316" s="584" t="s">
        <v>699</v>
      </c>
      <c r="S316" s="584" t="s">
        <v>699</v>
      </c>
      <c r="T316" s="584" t="s">
        <v>699</v>
      </c>
      <c r="U316" s="584" t="s">
        <v>699</v>
      </c>
      <c r="V316" s="584">
        <v>1</v>
      </c>
      <c r="W316" s="585" t="s">
        <v>85</v>
      </c>
    </row>
    <row r="317" spans="1:23" s="584" customFormat="1" ht="9.75" customHeight="1" x14ac:dyDescent="0.15">
      <c r="A317" s="237" t="s">
        <v>524</v>
      </c>
      <c r="B317" s="584">
        <v>20296</v>
      </c>
      <c r="C317" s="584">
        <v>19082</v>
      </c>
      <c r="D317" s="584">
        <v>5934</v>
      </c>
      <c r="E317" s="584">
        <v>4783</v>
      </c>
      <c r="F317" s="584">
        <v>1256</v>
      </c>
      <c r="G317" s="584">
        <v>24</v>
      </c>
      <c r="H317" s="584">
        <v>16</v>
      </c>
      <c r="I317" s="584">
        <v>374</v>
      </c>
      <c r="J317" s="584">
        <v>1723</v>
      </c>
      <c r="K317" s="584">
        <v>3648</v>
      </c>
      <c r="L317" s="584">
        <v>352</v>
      </c>
      <c r="M317" s="584">
        <v>36</v>
      </c>
      <c r="N317" s="584">
        <v>518</v>
      </c>
      <c r="O317" s="584">
        <v>313</v>
      </c>
      <c r="P317" s="584" t="s">
        <v>699</v>
      </c>
      <c r="Q317" s="584" t="s">
        <v>699</v>
      </c>
      <c r="R317" s="584" t="s">
        <v>699</v>
      </c>
      <c r="S317" s="584" t="s">
        <v>699</v>
      </c>
      <c r="T317" s="584" t="s">
        <v>699</v>
      </c>
      <c r="U317" s="584" t="s">
        <v>699</v>
      </c>
      <c r="V317" s="584" t="s">
        <v>699</v>
      </c>
      <c r="W317" s="585" t="s">
        <v>69</v>
      </c>
    </row>
    <row r="318" spans="1:23" s="584" customFormat="1" ht="9.75" customHeight="1" x14ac:dyDescent="0.15">
      <c r="A318" s="237" t="s">
        <v>525</v>
      </c>
      <c r="B318" s="584">
        <v>28321</v>
      </c>
      <c r="C318" s="584">
        <v>27163</v>
      </c>
      <c r="D318" s="584">
        <v>4281</v>
      </c>
      <c r="E318" s="584">
        <v>6597</v>
      </c>
      <c r="F318" s="584">
        <v>1153</v>
      </c>
      <c r="G318" s="584">
        <v>19</v>
      </c>
      <c r="H318" s="584">
        <v>32</v>
      </c>
      <c r="I318" s="584">
        <v>379</v>
      </c>
      <c r="J318" s="584">
        <v>1835</v>
      </c>
      <c r="K318" s="584">
        <v>11454</v>
      </c>
      <c r="L318" s="584">
        <v>342</v>
      </c>
      <c r="M318" s="584">
        <v>30</v>
      </c>
      <c r="N318" s="584">
        <v>510</v>
      </c>
      <c r="O318" s="584">
        <v>438</v>
      </c>
      <c r="P318" s="584" t="s">
        <v>699</v>
      </c>
      <c r="Q318" s="584" t="s">
        <v>699</v>
      </c>
      <c r="R318" s="584" t="s">
        <v>699</v>
      </c>
      <c r="S318" s="584">
        <v>24</v>
      </c>
      <c r="T318" s="584" t="s">
        <v>699</v>
      </c>
      <c r="U318" s="584" t="s">
        <v>699</v>
      </c>
      <c r="V318" s="584" t="s">
        <v>699</v>
      </c>
      <c r="W318" s="585" t="s">
        <v>70</v>
      </c>
    </row>
    <row r="319" spans="1:23" s="584" customFormat="1" ht="9.75" customHeight="1" x14ac:dyDescent="0.15">
      <c r="A319" s="237" t="s">
        <v>526</v>
      </c>
      <c r="B319" s="584">
        <v>29139</v>
      </c>
      <c r="C319" s="584">
        <v>27971</v>
      </c>
      <c r="D319" s="584">
        <v>3778</v>
      </c>
      <c r="E319" s="584">
        <v>7462</v>
      </c>
      <c r="F319" s="584">
        <v>2761</v>
      </c>
      <c r="G319" s="584">
        <v>2</v>
      </c>
      <c r="H319" s="584">
        <v>63</v>
      </c>
      <c r="I319" s="584">
        <v>399</v>
      </c>
      <c r="J319" s="584">
        <v>1733</v>
      </c>
      <c r="K319" s="584">
        <v>10021</v>
      </c>
      <c r="L319" s="584">
        <v>511</v>
      </c>
      <c r="M319" s="584">
        <v>76</v>
      </c>
      <c r="N319" s="584">
        <v>558</v>
      </c>
      <c r="O319" s="584">
        <v>602</v>
      </c>
      <c r="P319" s="584" t="s">
        <v>699</v>
      </c>
      <c r="Q319" s="584" t="s">
        <v>699</v>
      </c>
      <c r="R319" s="584" t="s">
        <v>699</v>
      </c>
      <c r="S319" s="584" t="s">
        <v>699</v>
      </c>
      <c r="T319" s="584" t="s">
        <v>699</v>
      </c>
      <c r="U319" s="584" t="s">
        <v>699</v>
      </c>
      <c r="V319" s="584" t="s">
        <v>699</v>
      </c>
      <c r="W319" s="585" t="s">
        <v>71</v>
      </c>
    </row>
    <row r="320" spans="1:23" s="584" customFormat="1" ht="9.75" customHeight="1" x14ac:dyDescent="0.15">
      <c r="A320" s="237" t="s">
        <v>867</v>
      </c>
      <c r="B320" s="584">
        <v>19757</v>
      </c>
      <c r="C320" s="584">
        <v>18629</v>
      </c>
      <c r="D320" s="584">
        <v>4275</v>
      </c>
      <c r="E320" s="584">
        <v>5625</v>
      </c>
      <c r="F320" s="584">
        <v>2513</v>
      </c>
      <c r="G320" s="584">
        <v>9</v>
      </c>
      <c r="H320" s="584">
        <v>16</v>
      </c>
      <c r="I320" s="584">
        <v>349</v>
      </c>
      <c r="J320" s="584">
        <v>1875</v>
      </c>
      <c r="K320" s="584">
        <v>2748</v>
      </c>
      <c r="L320" s="584">
        <v>393</v>
      </c>
      <c r="M320" s="584">
        <v>56</v>
      </c>
      <c r="N320" s="584">
        <v>390</v>
      </c>
      <c r="O320" s="584">
        <v>360</v>
      </c>
      <c r="P320" s="584" t="s">
        <v>699</v>
      </c>
      <c r="Q320" s="584" t="s">
        <v>699</v>
      </c>
      <c r="R320" s="584" t="s">
        <v>699</v>
      </c>
      <c r="S320" s="584" t="s">
        <v>699</v>
      </c>
      <c r="T320" s="584" t="s">
        <v>699</v>
      </c>
      <c r="U320" s="584" t="s">
        <v>699</v>
      </c>
      <c r="V320" s="584" t="s">
        <v>699</v>
      </c>
      <c r="W320" s="585" t="s">
        <v>868</v>
      </c>
    </row>
    <row r="321" spans="1:23" s="584" customFormat="1" ht="9.75" customHeight="1" x14ac:dyDescent="0.15">
      <c r="A321" s="237" t="s">
        <v>527</v>
      </c>
      <c r="B321" s="584">
        <v>18918</v>
      </c>
      <c r="C321" s="584">
        <v>17925</v>
      </c>
      <c r="D321" s="584">
        <v>4330</v>
      </c>
      <c r="E321" s="584">
        <v>2154</v>
      </c>
      <c r="F321" s="584">
        <v>705</v>
      </c>
      <c r="G321" s="584">
        <v>10</v>
      </c>
      <c r="H321" s="584">
        <v>48</v>
      </c>
      <c r="I321" s="584">
        <v>270</v>
      </c>
      <c r="J321" s="584">
        <v>1178</v>
      </c>
      <c r="K321" s="584">
        <v>7887</v>
      </c>
      <c r="L321" s="584">
        <v>408</v>
      </c>
      <c r="M321" s="584">
        <v>12</v>
      </c>
      <c r="N321" s="584">
        <v>495</v>
      </c>
      <c r="O321" s="584">
        <v>306</v>
      </c>
      <c r="P321" s="584" t="s">
        <v>699</v>
      </c>
      <c r="Q321" s="584" t="s">
        <v>699</v>
      </c>
      <c r="R321" s="584" t="s">
        <v>699</v>
      </c>
      <c r="S321" s="584" t="s">
        <v>699</v>
      </c>
      <c r="T321" s="584" t="s">
        <v>699</v>
      </c>
      <c r="U321" s="584" t="s">
        <v>699</v>
      </c>
      <c r="V321" s="584" t="s">
        <v>699</v>
      </c>
      <c r="W321" s="585" t="s">
        <v>66</v>
      </c>
    </row>
    <row r="322" spans="1:23" s="584" customFormat="1" ht="9.75" customHeight="1" x14ac:dyDescent="0.15">
      <c r="A322" s="242" t="s">
        <v>528</v>
      </c>
      <c r="B322" s="587">
        <v>27952</v>
      </c>
      <c r="C322" s="588">
        <v>27039</v>
      </c>
      <c r="D322" s="588">
        <v>2665</v>
      </c>
      <c r="E322" s="588">
        <v>7076</v>
      </c>
      <c r="F322" s="588">
        <v>1129</v>
      </c>
      <c r="G322" s="588">
        <v>3</v>
      </c>
      <c r="H322" s="588" t="s">
        <v>699</v>
      </c>
      <c r="I322" s="588">
        <v>574</v>
      </c>
      <c r="J322" s="588">
        <v>1562</v>
      </c>
      <c r="K322" s="588">
        <v>12254</v>
      </c>
      <c r="L322" s="588">
        <v>579</v>
      </c>
      <c r="M322" s="588">
        <v>44</v>
      </c>
      <c r="N322" s="588">
        <v>497</v>
      </c>
      <c r="O322" s="588">
        <v>646</v>
      </c>
      <c r="P322" s="588" t="s">
        <v>699</v>
      </c>
      <c r="Q322" s="588" t="s">
        <v>699</v>
      </c>
      <c r="R322" s="588" t="s">
        <v>699</v>
      </c>
      <c r="S322" s="588" t="s">
        <v>699</v>
      </c>
      <c r="T322" s="588" t="s">
        <v>699</v>
      </c>
      <c r="U322" s="588" t="s">
        <v>699</v>
      </c>
      <c r="V322" s="588" t="s">
        <v>699</v>
      </c>
      <c r="W322" s="589" t="s">
        <v>67</v>
      </c>
    </row>
    <row r="323" spans="1:23" ht="12" customHeight="1" x14ac:dyDescent="0.15"/>
    <row r="324" spans="1:23" ht="12" customHeight="1" x14ac:dyDescent="0.15"/>
    <row r="325" spans="1:23" ht="12" customHeight="1" x14ac:dyDescent="0.15">
      <c r="K325" s="590" t="s">
        <v>86</v>
      </c>
    </row>
    <row r="326" spans="1:23" s="576" customFormat="1" ht="21" customHeight="1" x14ac:dyDescent="0.15">
      <c r="A326" s="921" t="s">
        <v>150</v>
      </c>
      <c r="B326" s="591" t="s">
        <v>939</v>
      </c>
      <c r="C326" s="575"/>
      <c r="D326" s="575"/>
      <c r="E326" s="575"/>
      <c r="F326" s="575"/>
      <c r="G326" s="575"/>
      <c r="H326" s="575"/>
      <c r="I326" s="575"/>
      <c r="J326" s="575"/>
      <c r="K326" s="575"/>
      <c r="L326" s="575"/>
      <c r="M326" s="575"/>
      <c r="N326" s="575"/>
      <c r="O326" s="575"/>
      <c r="P326" s="575"/>
      <c r="Q326" s="575"/>
      <c r="R326" s="575"/>
      <c r="S326" s="575"/>
      <c r="T326" s="575"/>
      <c r="U326" s="575"/>
      <c r="V326" s="575"/>
      <c r="W326" s="924" t="s">
        <v>72</v>
      </c>
    </row>
    <row r="327" spans="1:23" s="576" customFormat="1" ht="21" customHeight="1" x14ac:dyDescent="0.15">
      <c r="A327" s="922"/>
      <c r="B327" s="591" t="s">
        <v>920</v>
      </c>
      <c r="C327" s="575"/>
      <c r="D327" s="575"/>
      <c r="E327" s="575"/>
      <c r="F327" s="575"/>
      <c r="G327" s="573"/>
      <c r="H327" s="574" t="s">
        <v>232</v>
      </c>
      <c r="I327" s="575"/>
      <c r="J327" s="575"/>
      <c r="K327" s="575"/>
      <c r="L327" s="575"/>
      <c r="M327" s="575"/>
      <c r="N327" s="575"/>
      <c r="O327" s="575"/>
      <c r="P327" s="575"/>
      <c r="Q327" s="575"/>
      <c r="R327" s="575"/>
      <c r="S327" s="575"/>
      <c r="T327" s="575"/>
      <c r="U327" s="575"/>
      <c r="V327" s="575"/>
      <c r="W327" s="925"/>
    </row>
    <row r="328" spans="1:23" s="576" customFormat="1" ht="52.5" customHeight="1" x14ac:dyDescent="0.15">
      <c r="A328" s="923"/>
      <c r="B328" s="578" t="s">
        <v>290</v>
      </c>
      <c r="C328" s="578" t="s">
        <v>289</v>
      </c>
      <c r="D328" s="592" t="s">
        <v>783</v>
      </c>
      <c r="E328" s="592" t="s">
        <v>940</v>
      </c>
      <c r="F328" s="578" t="s">
        <v>654</v>
      </c>
      <c r="G328" s="578" t="s">
        <v>786</v>
      </c>
      <c r="H328" s="577" t="s">
        <v>94</v>
      </c>
      <c r="I328" s="578" t="s">
        <v>456</v>
      </c>
      <c r="J328" s="578" t="s">
        <v>288</v>
      </c>
      <c r="K328" s="578" t="s">
        <v>256</v>
      </c>
      <c r="L328" s="578" t="s">
        <v>941</v>
      </c>
      <c r="M328" s="578" t="s">
        <v>221</v>
      </c>
      <c r="N328" s="578" t="s">
        <v>220</v>
      </c>
      <c r="O328" s="578" t="s">
        <v>247</v>
      </c>
      <c r="P328" s="578" t="s">
        <v>219</v>
      </c>
      <c r="Q328" s="578" t="s">
        <v>942</v>
      </c>
      <c r="R328" s="578" t="s">
        <v>218</v>
      </c>
      <c r="S328" s="578" t="s">
        <v>246</v>
      </c>
      <c r="T328" s="578" t="s">
        <v>457</v>
      </c>
      <c r="U328" s="578" t="s">
        <v>943</v>
      </c>
      <c r="V328" s="593" t="s">
        <v>944</v>
      </c>
      <c r="W328" s="926"/>
    </row>
    <row r="329" spans="1:23" s="584" customFormat="1" ht="9.75" customHeight="1" x14ac:dyDescent="0.15">
      <c r="A329" s="233" t="s">
        <v>855</v>
      </c>
      <c r="B329" s="581">
        <v>3</v>
      </c>
      <c r="C329" s="582" t="s">
        <v>699</v>
      </c>
      <c r="D329" s="582">
        <v>189</v>
      </c>
      <c r="E329" s="582">
        <v>400</v>
      </c>
      <c r="F329" s="582" t="s">
        <v>699</v>
      </c>
      <c r="G329" s="582" t="s">
        <v>699</v>
      </c>
      <c r="H329" s="582">
        <v>30626</v>
      </c>
      <c r="I329" s="582" t="s">
        <v>699</v>
      </c>
      <c r="J329" s="582">
        <v>47</v>
      </c>
      <c r="K329" s="582">
        <v>161</v>
      </c>
      <c r="L329" s="582">
        <v>17882</v>
      </c>
      <c r="M329" s="582" t="s">
        <v>699</v>
      </c>
      <c r="N329" s="582">
        <v>12</v>
      </c>
      <c r="O329" s="582">
        <v>2584</v>
      </c>
      <c r="P329" s="582">
        <v>18</v>
      </c>
      <c r="Q329" s="582" t="s">
        <v>699</v>
      </c>
      <c r="R329" s="582">
        <v>9221</v>
      </c>
      <c r="S329" s="582">
        <v>417</v>
      </c>
      <c r="T329" s="582">
        <v>284</v>
      </c>
      <c r="U329" s="582" t="s">
        <v>699</v>
      </c>
      <c r="V329" s="582" t="s">
        <v>699</v>
      </c>
      <c r="W329" s="583" t="s">
        <v>512</v>
      </c>
    </row>
    <row r="330" spans="1:23" s="584" customFormat="1" ht="9.75" customHeight="1" x14ac:dyDescent="0.15">
      <c r="A330" s="237" t="s">
        <v>628</v>
      </c>
      <c r="B330" s="584">
        <v>6</v>
      </c>
      <c r="C330" s="584" t="s">
        <v>699</v>
      </c>
      <c r="D330" s="584">
        <v>313</v>
      </c>
      <c r="E330" s="584">
        <v>416</v>
      </c>
      <c r="F330" s="584" t="s">
        <v>699</v>
      </c>
      <c r="G330" s="584">
        <v>10</v>
      </c>
      <c r="H330" s="584">
        <v>25169</v>
      </c>
      <c r="I330" s="584">
        <v>15</v>
      </c>
      <c r="J330" s="584">
        <v>31</v>
      </c>
      <c r="K330" s="584">
        <v>92</v>
      </c>
      <c r="L330" s="584">
        <v>15777</v>
      </c>
      <c r="M330" s="584" t="s">
        <v>699</v>
      </c>
      <c r="N330" s="584" t="s">
        <v>699</v>
      </c>
      <c r="O330" s="584">
        <v>1072</v>
      </c>
      <c r="P330" s="584">
        <v>33</v>
      </c>
      <c r="Q330" s="584" t="s">
        <v>699</v>
      </c>
      <c r="R330" s="584">
        <v>7736</v>
      </c>
      <c r="S330" s="584">
        <v>49</v>
      </c>
      <c r="T330" s="584">
        <v>364</v>
      </c>
      <c r="U330" s="584" t="s">
        <v>699</v>
      </c>
      <c r="V330" s="584" t="s">
        <v>699</v>
      </c>
      <c r="W330" s="585" t="s">
        <v>629</v>
      </c>
    </row>
    <row r="331" spans="1:23" s="584" customFormat="1" ht="9.75" customHeight="1" x14ac:dyDescent="0.15">
      <c r="A331" s="237" t="s">
        <v>856</v>
      </c>
      <c r="B331" s="584" t="s">
        <v>699</v>
      </c>
      <c r="C331" s="584" t="s">
        <v>699</v>
      </c>
      <c r="D331" s="584">
        <v>225</v>
      </c>
      <c r="E331" s="584">
        <v>992</v>
      </c>
      <c r="F331" s="584">
        <v>45</v>
      </c>
      <c r="G331" s="584">
        <v>141</v>
      </c>
      <c r="H331" s="584">
        <v>16462</v>
      </c>
      <c r="I331" s="584" t="s">
        <v>699</v>
      </c>
      <c r="J331" s="584">
        <v>15</v>
      </c>
      <c r="K331" s="584" t="s">
        <v>699</v>
      </c>
      <c r="L331" s="584">
        <v>10862</v>
      </c>
      <c r="M331" s="584" t="s">
        <v>699</v>
      </c>
      <c r="N331" s="584" t="s">
        <v>699</v>
      </c>
      <c r="O331" s="584">
        <v>16</v>
      </c>
      <c r="P331" s="584" t="s">
        <v>699</v>
      </c>
      <c r="Q331" s="584" t="s">
        <v>699</v>
      </c>
      <c r="R331" s="584">
        <v>5406</v>
      </c>
      <c r="S331" s="584" t="s">
        <v>699</v>
      </c>
      <c r="T331" s="584">
        <v>163</v>
      </c>
      <c r="U331" s="584" t="s">
        <v>699</v>
      </c>
      <c r="V331" s="584" t="s">
        <v>699</v>
      </c>
      <c r="W331" s="585" t="s">
        <v>692</v>
      </c>
    </row>
    <row r="332" spans="1:23" s="584" customFormat="1" ht="9.75" customHeight="1" x14ac:dyDescent="0.15">
      <c r="A332" s="237" t="s">
        <v>857</v>
      </c>
      <c r="B332" s="584">
        <v>2</v>
      </c>
      <c r="C332" s="584">
        <v>1</v>
      </c>
      <c r="D332" s="584">
        <v>365</v>
      </c>
      <c r="E332" s="584">
        <v>320</v>
      </c>
      <c r="F332" s="584">
        <v>137</v>
      </c>
      <c r="G332" s="584" t="s">
        <v>699</v>
      </c>
      <c r="H332" s="584">
        <v>5837</v>
      </c>
      <c r="I332" s="584" t="s">
        <v>699</v>
      </c>
      <c r="J332" s="584" t="s">
        <v>699</v>
      </c>
      <c r="K332" s="584" t="s">
        <v>699</v>
      </c>
      <c r="L332" s="584">
        <v>3699</v>
      </c>
      <c r="M332" s="584" t="s">
        <v>699</v>
      </c>
      <c r="N332" s="584" t="s">
        <v>699</v>
      </c>
      <c r="O332" s="584">
        <v>6</v>
      </c>
      <c r="P332" s="584">
        <v>10</v>
      </c>
      <c r="Q332" s="584" t="s">
        <v>699</v>
      </c>
      <c r="R332" s="584">
        <v>2106</v>
      </c>
      <c r="S332" s="584">
        <v>16</v>
      </c>
      <c r="T332" s="584" t="s">
        <v>699</v>
      </c>
      <c r="U332" s="584" t="s">
        <v>699</v>
      </c>
      <c r="V332" s="584" t="s">
        <v>699</v>
      </c>
      <c r="W332" s="585" t="s">
        <v>718</v>
      </c>
    </row>
    <row r="333" spans="1:23" s="584" customFormat="1" ht="9.75" customHeight="1" x14ac:dyDescent="0.15">
      <c r="A333" s="237" t="s">
        <v>858</v>
      </c>
      <c r="B333" s="584">
        <v>1</v>
      </c>
      <c r="C333" s="584" t="s">
        <v>699</v>
      </c>
      <c r="D333" s="584">
        <v>373</v>
      </c>
      <c r="E333" s="584">
        <v>306</v>
      </c>
      <c r="F333" s="584">
        <v>180</v>
      </c>
      <c r="G333" s="584" t="s">
        <v>699</v>
      </c>
      <c r="H333" s="584">
        <v>3573</v>
      </c>
      <c r="I333" s="584">
        <v>15</v>
      </c>
      <c r="J333" s="584">
        <v>16</v>
      </c>
      <c r="K333" s="584" t="s">
        <v>699</v>
      </c>
      <c r="L333" s="584">
        <v>3104</v>
      </c>
      <c r="M333" s="584">
        <v>48</v>
      </c>
      <c r="N333" s="584" t="s">
        <v>699</v>
      </c>
      <c r="O333" s="584">
        <v>9</v>
      </c>
      <c r="P333" s="584">
        <v>9</v>
      </c>
      <c r="Q333" s="584">
        <v>19</v>
      </c>
      <c r="R333" s="584" t="s">
        <v>699</v>
      </c>
      <c r="S333" s="584">
        <v>64</v>
      </c>
      <c r="T333" s="584" t="s">
        <v>699</v>
      </c>
      <c r="U333" s="584">
        <v>29</v>
      </c>
      <c r="V333" s="584">
        <v>4</v>
      </c>
      <c r="W333" s="585" t="s">
        <v>859</v>
      </c>
    </row>
    <row r="334" spans="1:23" s="584" customFormat="1" ht="6.75" customHeight="1" x14ac:dyDescent="0.15">
      <c r="A334" s="586"/>
      <c r="W334" s="585"/>
    </row>
    <row r="335" spans="1:23" s="584" customFormat="1" ht="9.75" customHeight="1" x14ac:dyDescent="0.15">
      <c r="A335" s="237" t="s">
        <v>860</v>
      </c>
      <c r="B335" s="584">
        <v>1</v>
      </c>
      <c r="C335" s="584" t="s">
        <v>699</v>
      </c>
      <c r="D335" s="584">
        <v>434</v>
      </c>
      <c r="E335" s="584">
        <v>160</v>
      </c>
      <c r="F335" s="584">
        <v>167</v>
      </c>
      <c r="G335" s="584" t="s">
        <v>699</v>
      </c>
      <c r="H335" s="584">
        <v>4122</v>
      </c>
      <c r="I335" s="584" t="s">
        <v>699</v>
      </c>
      <c r="J335" s="584" t="s">
        <v>699</v>
      </c>
      <c r="K335" s="584" t="s">
        <v>699</v>
      </c>
      <c r="L335" s="584">
        <v>3795</v>
      </c>
      <c r="M335" s="584" t="s">
        <v>699</v>
      </c>
      <c r="N335" s="584" t="s">
        <v>699</v>
      </c>
      <c r="O335" s="584">
        <v>14</v>
      </c>
      <c r="P335" s="584">
        <v>15</v>
      </c>
      <c r="Q335" s="584" t="s">
        <v>699</v>
      </c>
      <c r="R335" s="584">
        <v>266</v>
      </c>
      <c r="S335" s="584">
        <v>32</v>
      </c>
      <c r="T335" s="584" t="s">
        <v>699</v>
      </c>
      <c r="U335" s="584" t="s">
        <v>699</v>
      </c>
      <c r="V335" s="584" t="s">
        <v>699</v>
      </c>
      <c r="W335" s="585" t="s">
        <v>719</v>
      </c>
    </row>
    <row r="336" spans="1:23" s="584" customFormat="1" ht="9.75" customHeight="1" x14ac:dyDescent="0.15">
      <c r="A336" s="237" t="s">
        <v>861</v>
      </c>
      <c r="B336" s="584">
        <v>1</v>
      </c>
      <c r="C336" s="584" t="s">
        <v>699</v>
      </c>
      <c r="D336" s="584">
        <v>299</v>
      </c>
      <c r="E336" s="584">
        <v>367</v>
      </c>
      <c r="F336" s="584">
        <v>150</v>
      </c>
      <c r="G336" s="584" t="s">
        <v>699</v>
      </c>
      <c r="H336" s="584">
        <v>3527</v>
      </c>
      <c r="I336" s="584">
        <v>15</v>
      </c>
      <c r="J336" s="584">
        <v>16</v>
      </c>
      <c r="K336" s="584" t="s">
        <v>699</v>
      </c>
      <c r="L336" s="584">
        <v>2977</v>
      </c>
      <c r="M336" s="584">
        <v>48</v>
      </c>
      <c r="N336" s="584" t="s">
        <v>699</v>
      </c>
      <c r="O336" s="584" t="s">
        <v>699</v>
      </c>
      <c r="P336" s="584">
        <v>4</v>
      </c>
      <c r="Q336" s="584">
        <v>24</v>
      </c>
      <c r="R336" s="584" t="s">
        <v>699</v>
      </c>
      <c r="S336" s="584">
        <v>48</v>
      </c>
      <c r="T336" s="584" t="s">
        <v>699</v>
      </c>
      <c r="U336" s="584">
        <v>29</v>
      </c>
      <c r="V336" s="584">
        <v>14</v>
      </c>
      <c r="W336" s="585" t="s">
        <v>862</v>
      </c>
    </row>
    <row r="337" spans="1:23" s="584" customFormat="1" ht="6.75" customHeight="1" x14ac:dyDescent="0.15">
      <c r="A337" s="586"/>
      <c r="W337" s="585"/>
    </row>
    <row r="338" spans="1:23" s="584" customFormat="1" ht="9.75" customHeight="1" x14ac:dyDescent="0.15">
      <c r="A338" s="237" t="s">
        <v>863</v>
      </c>
      <c r="B338" s="584" t="s">
        <v>699</v>
      </c>
      <c r="C338" s="584" t="s">
        <v>699</v>
      </c>
      <c r="D338" s="584">
        <v>165</v>
      </c>
      <c r="E338" s="584" t="s">
        <v>699</v>
      </c>
      <c r="F338" s="584">
        <v>30</v>
      </c>
      <c r="G338" s="584" t="s">
        <v>699</v>
      </c>
      <c r="H338" s="584">
        <v>953</v>
      </c>
      <c r="I338" s="584" t="s">
        <v>699</v>
      </c>
      <c r="J338" s="584" t="s">
        <v>699</v>
      </c>
      <c r="K338" s="584" t="s">
        <v>699</v>
      </c>
      <c r="L338" s="584">
        <v>923</v>
      </c>
      <c r="M338" s="584" t="s">
        <v>699</v>
      </c>
      <c r="N338" s="584" t="s">
        <v>699</v>
      </c>
      <c r="O338" s="584">
        <v>9</v>
      </c>
      <c r="P338" s="584">
        <v>5</v>
      </c>
      <c r="Q338" s="584" t="s">
        <v>699</v>
      </c>
      <c r="R338" s="584" t="s">
        <v>699</v>
      </c>
      <c r="S338" s="584">
        <v>16</v>
      </c>
      <c r="T338" s="584" t="s">
        <v>699</v>
      </c>
      <c r="U338" s="584" t="s">
        <v>699</v>
      </c>
      <c r="V338" s="584" t="s">
        <v>699</v>
      </c>
      <c r="W338" s="585" t="s">
        <v>720</v>
      </c>
    </row>
    <row r="339" spans="1:23" s="584" customFormat="1" ht="9.75" customHeight="1" x14ac:dyDescent="0.15">
      <c r="A339" s="237" t="s">
        <v>513</v>
      </c>
      <c r="B339" s="584" t="s">
        <v>699</v>
      </c>
      <c r="C339" s="584" t="s">
        <v>699</v>
      </c>
      <c r="D339" s="584">
        <v>105</v>
      </c>
      <c r="E339" s="584">
        <v>30</v>
      </c>
      <c r="F339" s="584">
        <v>30</v>
      </c>
      <c r="G339" s="584" t="s">
        <v>699</v>
      </c>
      <c r="H339" s="584">
        <v>813</v>
      </c>
      <c r="I339" s="584" t="s">
        <v>699</v>
      </c>
      <c r="J339" s="584" t="s">
        <v>699</v>
      </c>
      <c r="K339" s="584" t="s">
        <v>699</v>
      </c>
      <c r="L339" s="584">
        <v>743</v>
      </c>
      <c r="M339" s="584" t="s">
        <v>699</v>
      </c>
      <c r="N339" s="584" t="s">
        <v>699</v>
      </c>
      <c r="O339" s="584" t="s">
        <v>699</v>
      </c>
      <c r="P339" s="584" t="s">
        <v>699</v>
      </c>
      <c r="Q339" s="584">
        <v>4</v>
      </c>
      <c r="R339" s="584" t="s">
        <v>699</v>
      </c>
      <c r="S339" s="584">
        <v>16</v>
      </c>
      <c r="T339" s="584" t="s">
        <v>699</v>
      </c>
      <c r="U339" s="584" t="s">
        <v>699</v>
      </c>
      <c r="V339" s="584">
        <v>2</v>
      </c>
      <c r="W339" s="585" t="s">
        <v>78</v>
      </c>
    </row>
    <row r="340" spans="1:23" s="584" customFormat="1" ht="9.75" customHeight="1" x14ac:dyDescent="0.15">
      <c r="A340" s="237" t="s">
        <v>514</v>
      </c>
      <c r="B340" s="584">
        <v>1</v>
      </c>
      <c r="C340" s="584" t="s">
        <v>699</v>
      </c>
      <c r="D340" s="584">
        <v>77</v>
      </c>
      <c r="E340" s="584">
        <v>213</v>
      </c>
      <c r="F340" s="584">
        <v>30</v>
      </c>
      <c r="G340" s="584" t="s">
        <v>699</v>
      </c>
      <c r="H340" s="584">
        <v>878</v>
      </c>
      <c r="I340" s="584">
        <v>15</v>
      </c>
      <c r="J340" s="584">
        <v>16</v>
      </c>
      <c r="K340" s="584" t="s">
        <v>699</v>
      </c>
      <c r="L340" s="584">
        <v>648</v>
      </c>
      <c r="M340" s="584">
        <v>32</v>
      </c>
      <c r="N340" s="584" t="s">
        <v>699</v>
      </c>
      <c r="O340" s="584" t="s">
        <v>699</v>
      </c>
      <c r="P340" s="584" t="s">
        <v>699</v>
      </c>
      <c r="Q340" s="584">
        <v>10</v>
      </c>
      <c r="R340" s="584" t="s">
        <v>699</v>
      </c>
      <c r="S340" s="584">
        <v>32</v>
      </c>
      <c r="T340" s="584" t="s">
        <v>699</v>
      </c>
      <c r="U340" s="584">
        <v>29</v>
      </c>
      <c r="V340" s="584" t="s">
        <v>699</v>
      </c>
      <c r="W340" s="585" t="s">
        <v>79</v>
      </c>
    </row>
    <row r="341" spans="1:23" s="584" customFormat="1" ht="9.75" customHeight="1" x14ac:dyDescent="0.15">
      <c r="A341" s="237" t="s">
        <v>515</v>
      </c>
      <c r="B341" s="584" t="s">
        <v>699</v>
      </c>
      <c r="C341" s="584" t="s">
        <v>699</v>
      </c>
      <c r="D341" s="584">
        <v>26</v>
      </c>
      <c r="E341" s="584">
        <v>63</v>
      </c>
      <c r="F341" s="584">
        <v>90</v>
      </c>
      <c r="G341" s="584" t="s">
        <v>699</v>
      </c>
      <c r="H341" s="584">
        <v>929</v>
      </c>
      <c r="I341" s="584" t="s">
        <v>699</v>
      </c>
      <c r="J341" s="584" t="s">
        <v>699</v>
      </c>
      <c r="K341" s="584" t="s">
        <v>699</v>
      </c>
      <c r="L341" s="584">
        <v>790</v>
      </c>
      <c r="M341" s="584">
        <v>16</v>
      </c>
      <c r="N341" s="584" t="s">
        <v>699</v>
      </c>
      <c r="O341" s="584" t="s">
        <v>699</v>
      </c>
      <c r="P341" s="584">
        <v>4</v>
      </c>
      <c r="Q341" s="584">
        <v>5</v>
      </c>
      <c r="R341" s="584" t="s">
        <v>699</v>
      </c>
      <c r="S341" s="584" t="s">
        <v>699</v>
      </c>
      <c r="T341" s="584" t="s">
        <v>699</v>
      </c>
      <c r="U341" s="584" t="s">
        <v>699</v>
      </c>
      <c r="V341" s="584">
        <v>2</v>
      </c>
      <c r="W341" s="585" t="s">
        <v>80</v>
      </c>
    </row>
    <row r="342" spans="1:23" s="584" customFormat="1" ht="9.75" customHeight="1" x14ac:dyDescent="0.15">
      <c r="A342" s="237" t="s">
        <v>864</v>
      </c>
      <c r="B342" s="584" t="s">
        <v>699</v>
      </c>
      <c r="C342" s="584" t="s">
        <v>699</v>
      </c>
      <c r="D342" s="584">
        <v>91</v>
      </c>
      <c r="E342" s="584">
        <v>61</v>
      </c>
      <c r="F342" s="584" t="s">
        <v>699</v>
      </c>
      <c r="G342" s="584" t="s">
        <v>699</v>
      </c>
      <c r="H342" s="584">
        <v>907</v>
      </c>
      <c r="I342" s="584" t="s">
        <v>699</v>
      </c>
      <c r="J342" s="584" t="s">
        <v>699</v>
      </c>
      <c r="K342" s="584" t="s">
        <v>699</v>
      </c>
      <c r="L342" s="584">
        <v>796</v>
      </c>
      <c r="M342" s="584" t="s">
        <v>699</v>
      </c>
      <c r="N342" s="584" t="s">
        <v>699</v>
      </c>
      <c r="O342" s="584" t="s">
        <v>699</v>
      </c>
      <c r="P342" s="584" t="s">
        <v>699</v>
      </c>
      <c r="Q342" s="584">
        <v>5</v>
      </c>
      <c r="R342" s="584" t="s">
        <v>699</v>
      </c>
      <c r="S342" s="584" t="s">
        <v>699</v>
      </c>
      <c r="T342" s="584" t="s">
        <v>699</v>
      </c>
      <c r="U342" s="584" t="s">
        <v>699</v>
      </c>
      <c r="V342" s="584">
        <v>10</v>
      </c>
      <c r="W342" s="585" t="s">
        <v>865</v>
      </c>
    </row>
    <row r="343" spans="1:23" s="584" customFormat="1" ht="6.75" customHeight="1" x14ac:dyDescent="0.15">
      <c r="A343" s="586"/>
      <c r="W343" s="585"/>
    </row>
    <row r="344" spans="1:23" s="584" customFormat="1" ht="9.75" customHeight="1" x14ac:dyDescent="0.15">
      <c r="A344" s="237" t="s">
        <v>866</v>
      </c>
      <c r="B344" s="584" t="s">
        <v>699</v>
      </c>
      <c r="C344" s="584" t="s">
        <v>699</v>
      </c>
      <c r="D344" s="584">
        <v>1</v>
      </c>
      <c r="E344" s="584" t="s">
        <v>699</v>
      </c>
      <c r="F344" s="584">
        <v>30</v>
      </c>
      <c r="G344" s="584" t="s">
        <v>699</v>
      </c>
      <c r="H344" s="584">
        <v>365</v>
      </c>
      <c r="I344" s="584" t="s">
        <v>699</v>
      </c>
      <c r="J344" s="584" t="s">
        <v>699</v>
      </c>
      <c r="K344" s="584" t="s">
        <v>699</v>
      </c>
      <c r="L344" s="584">
        <v>356</v>
      </c>
      <c r="M344" s="584" t="s">
        <v>699</v>
      </c>
      <c r="N344" s="584" t="s">
        <v>699</v>
      </c>
      <c r="O344" s="584">
        <v>9</v>
      </c>
      <c r="P344" s="584" t="s">
        <v>699</v>
      </c>
      <c r="Q344" s="584" t="s">
        <v>699</v>
      </c>
      <c r="R344" s="584" t="s">
        <v>699</v>
      </c>
      <c r="S344" s="584" t="s">
        <v>699</v>
      </c>
      <c r="T344" s="584" t="s">
        <v>699</v>
      </c>
      <c r="U344" s="584" t="s">
        <v>699</v>
      </c>
      <c r="V344" s="584" t="s">
        <v>699</v>
      </c>
      <c r="W344" s="585" t="s">
        <v>721</v>
      </c>
    </row>
    <row r="345" spans="1:23" s="584" customFormat="1" ht="9.75" customHeight="1" x14ac:dyDescent="0.15">
      <c r="A345" s="237" t="s">
        <v>516</v>
      </c>
      <c r="B345" s="584" t="s">
        <v>699</v>
      </c>
      <c r="C345" s="584" t="s">
        <v>699</v>
      </c>
      <c r="D345" s="584">
        <v>67</v>
      </c>
      <c r="E345" s="584" t="s">
        <v>699</v>
      </c>
      <c r="F345" s="584" t="s">
        <v>699</v>
      </c>
      <c r="G345" s="584" t="s">
        <v>699</v>
      </c>
      <c r="H345" s="584">
        <v>186</v>
      </c>
      <c r="I345" s="584" t="s">
        <v>699</v>
      </c>
      <c r="J345" s="584" t="s">
        <v>699</v>
      </c>
      <c r="K345" s="584" t="s">
        <v>699</v>
      </c>
      <c r="L345" s="584">
        <v>186</v>
      </c>
      <c r="M345" s="584" t="s">
        <v>699</v>
      </c>
      <c r="N345" s="584" t="s">
        <v>699</v>
      </c>
      <c r="O345" s="584" t="s">
        <v>699</v>
      </c>
      <c r="P345" s="584" t="s">
        <v>699</v>
      </c>
      <c r="Q345" s="584" t="s">
        <v>699</v>
      </c>
      <c r="R345" s="584" t="s">
        <v>699</v>
      </c>
      <c r="S345" s="584" t="s">
        <v>699</v>
      </c>
      <c r="T345" s="584" t="s">
        <v>699</v>
      </c>
      <c r="U345" s="584" t="s">
        <v>699</v>
      </c>
      <c r="V345" s="584" t="s">
        <v>699</v>
      </c>
      <c r="W345" s="585" t="s">
        <v>66</v>
      </c>
    </row>
    <row r="346" spans="1:23" s="584" customFormat="1" ht="9.75" customHeight="1" x14ac:dyDescent="0.15">
      <c r="A346" s="237" t="s">
        <v>517</v>
      </c>
      <c r="B346" s="584" t="s">
        <v>699</v>
      </c>
      <c r="C346" s="584" t="s">
        <v>699</v>
      </c>
      <c r="D346" s="584">
        <v>97</v>
      </c>
      <c r="E346" s="584" t="s">
        <v>699</v>
      </c>
      <c r="F346" s="584" t="s">
        <v>699</v>
      </c>
      <c r="G346" s="584" t="s">
        <v>699</v>
      </c>
      <c r="H346" s="584">
        <v>402</v>
      </c>
      <c r="I346" s="584" t="s">
        <v>699</v>
      </c>
      <c r="J346" s="584" t="s">
        <v>699</v>
      </c>
      <c r="K346" s="584" t="s">
        <v>699</v>
      </c>
      <c r="L346" s="584">
        <v>381</v>
      </c>
      <c r="M346" s="584" t="s">
        <v>699</v>
      </c>
      <c r="N346" s="584" t="s">
        <v>699</v>
      </c>
      <c r="O346" s="584" t="s">
        <v>699</v>
      </c>
      <c r="P346" s="584">
        <v>5</v>
      </c>
      <c r="Q346" s="584" t="s">
        <v>699</v>
      </c>
      <c r="R346" s="584" t="s">
        <v>699</v>
      </c>
      <c r="S346" s="584">
        <v>16</v>
      </c>
      <c r="T346" s="584" t="s">
        <v>699</v>
      </c>
      <c r="U346" s="584" t="s">
        <v>699</v>
      </c>
      <c r="V346" s="584" t="s">
        <v>699</v>
      </c>
      <c r="W346" s="585" t="s">
        <v>67</v>
      </c>
    </row>
    <row r="347" spans="1:23" s="584" customFormat="1" ht="9.75" customHeight="1" x14ac:dyDescent="0.15">
      <c r="A347" s="237" t="s">
        <v>518</v>
      </c>
      <c r="B347" s="584" t="s">
        <v>699</v>
      </c>
      <c r="C347" s="584" t="s">
        <v>699</v>
      </c>
      <c r="D347" s="584">
        <v>30</v>
      </c>
      <c r="E347" s="584" t="s">
        <v>699</v>
      </c>
      <c r="F347" s="584" t="s">
        <v>699</v>
      </c>
      <c r="G347" s="584" t="s">
        <v>699</v>
      </c>
      <c r="H347" s="584">
        <v>305</v>
      </c>
      <c r="I347" s="584" t="s">
        <v>699</v>
      </c>
      <c r="J347" s="584" t="s">
        <v>699</v>
      </c>
      <c r="K347" s="584" t="s">
        <v>699</v>
      </c>
      <c r="L347" s="584">
        <v>289</v>
      </c>
      <c r="M347" s="584" t="s">
        <v>699</v>
      </c>
      <c r="N347" s="584" t="s">
        <v>699</v>
      </c>
      <c r="O347" s="584" t="s">
        <v>699</v>
      </c>
      <c r="P347" s="584" t="s">
        <v>699</v>
      </c>
      <c r="Q347" s="584" t="s">
        <v>699</v>
      </c>
      <c r="R347" s="584" t="s">
        <v>699</v>
      </c>
      <c r="S347" s="584" t="s">
        <v>699</v>
      </c>
      <c r="T347" s="584" t="s">
        <v>699</v>
      </c>
      <c r="U347" s="584" t="s">
        <v>699</v>
      </c>
      <c r="V347" s="584" t="s">
        <v>699</v>
      </c>
      <c r="W347" s="585" t="s">
        <v>68</v>
      </c>
    </row>
    <row r="348" spans="1:23" s="584" customFormat="1" ht="9.75" customHeight="1" x14ac:dyDescent="0.15">
      <c r="A348" s="237" t="s">
        <v>519</v>
      </c>
      <c r="B348" s="584" t="s">
        <v>699</v>
      </c>
      <c r="C348" s="584" t="s">
        <v>699</v>
      </c>
      <c r="D348" s="584">
        <v>39</v>
      </c>
      <c r="E348" s="584" t="s">
        <v>699</v>
      </c>
      <c r="F348" s="584" t="s">
        <v>699</v>
      </c>
      <c r="G348" s="584" t="s">
        <v>699</v>
      </c>
      <c r="H348" s="584">
        <v>171</v>
      </c>
      <c r="I348" s="584" t="s">
        <v>699</v>
      </c>
      <c r="J348" s="584" t="s">
        <v>699</v>
      </c>
      <c r="K348" s="584" t="s">
        <v>699</v>
      </c>
      <c r="L348" s="584">
        <v>139</v>
      </c>
      <c r="M348" s="584" t="s">
        <v>699</v>
      </c>
      <c r="N348" s="584" t="s">
        <v>699</v>
      </c>
      <c r="O348" s="584" t="s">
        <v>699</v>
      </c>
      <c r="P348" s="584" t="s">
        <v>699</v>
      </c>
      <c r="Q348" s="584" t="s">
        <v>699</v>
      </c>
      <c r="R348" s="584" t="s">
        <v>699</v>
      </c>
      <c r="S348" s="584">
        <v>16</v>
      </c>
      <c r="T348" s="584" t="s">
        <v>699</v>
      </c>
      <c r="U348" s="584" t="s">
        <v>699</v>
      </c>
      <c r="V348" s="584" t="s">
        <v>699</v>
      </c>
      <c r="W348" s="585" t="s">
        <v>81</v>
      </c>
    </row>
    <row r="349" spans="1:23" s="584" customFormat="1" ht="9.75" customHeight="1" x14ac:dyDescent="0.15">
      <c r="A349" s="237" t="s">
        <v>520</v>
      </c>
      <c r="B349" s="584" t="s">
        <v>699</v>
      </c>
      <c r="C349" s="584" t="s">
        <v>699</v>
      </c>
      <c r="D349" s="584">
        <v>36</v>
      </c>
      <c r="E349" s="584">
        <v>30</v>
      </c>
      <c r="F349" s="584">
        <v>30</v>
      </c>
      <c r="G349" s="584" t="s">
        <v>699</v>
      </c>
      <c r="H349" s="584">
        <v>337</v>
      </c>
      <c r="I349" s="584" t="s">
        <v>699</v>
      </c>
      <c r="J349" s="584" t="s">
        <v>699</v>
      </c>
      <c r="K349" s="584" t="s">
        <v>699</v>
      </c>
      <c r="L349" s="584">
        <v>315</v>
      </c>
      <c r="M349" s="584" t="s">
        <v>699</v>
      </c>
      <c r="N349" s="584" t="s">
        <v>699</v>
      </c>
      <c r="O349" s="584" t="s">
        <v>699</v>
      </c>
      <c r="P349" s="584" t="s">
        <v>699</v>
      </c>
      <c r="Q349" s="584">
        <v>4</v>
      </c>
      <c r="R349" s="584" t="s">
        <v>699</v>
      </c>
      <c r="S349" s="584" t="s">
        <v>699</v>
      </c>
      <c r="T349" s="584" t="s">
        <v>699</v>
      </c>
      <c r="U349" s="584" t="s">
        <v>699</v>
      </c>
      <c r="V349" s="584">
        <v>2</v>
      </c>
      <c r="W349" s="585" t="s">
        <v>82</v>
      </c>
    </row>
    <row r="350" spans="1:23" s="584" customFormat="1" ht="9.75" customHeight="1" x14ac:dyDescent="0.15">
      <c r="A350" s="237" t="s">
        <v>521</v>
      </c>
      <c r="B350" s="584" t="s">
        <v>699</v>
      </c>
      <c r="C350" s="584" t="s">
        <v>699</v>
      </c>
      <c r="D350" s="584">
        <v>18</v>
      </c>
      <c r="E350" s="584" t="s">
        <v>699</v>
      </c>
      <c r="F350" s="584">
        <v>30</v>
      </c>
      <c r="G350" s="584" t="s">
        <v>699</v>
      </c>
      <c r="H350" s="584">
        <v>253</v>
      </c>
      <c r="I350" s="584" t="s">
        <v>699</v>
      </c>
      <c r="J350" s="584">
        <v>16</v>
      </c>
      <c r="K350" s="584" t="s">
        <v>699</v>
      </c>
      <c r="L350" s="584">
        <v>171</v>
      </c>
      <c r="M350" s="584">
        <v>16</v>
      </c>
      <c r="N350" s="584" t="s">
        <v>699</v>
      </c>
      <c r="O350" s="584" t="s">
        <v>699</v>
      </c>
      <c r="P350" s="584" t="s">
        <v>699</v>
      </c>
      <c r="Q350" s="584">
        <v>2</v>
      </c>
      <c r="R350" s="584" t="s">
        <v>699</v>
      </c>
      <c r="S350" s="584" t="s">
        <v>699</v>
      </c>
      <c r="T350" s="584" t="s">
        <v>699</v>
      </c>
      <c r="U350" s="584" t="s">
        <v>699</v>
      </c>
      <c r="V350" s="584" t="s">
        <v>699</v>
      </c>
      <c r="W350" s="585" t="s">
        <v>83</v>
      </c>
    </row>
    <row r="351" spans="1:23" s="584" customFormat="1" ht="9.75" customHeight="1" x14ac:dyDescent="0.15">
      <c r="A351" s="237" t="s">
        <v>522</v>
      </c>
      <c r="B351" s="584" t="s">
        <v>699</v>
      </c>
      <c r="C351" s="584" t="s">
        <v>699</v>
      </c>
      <c r="D351" s="584">
        <v>29</v>
      </c>
      <c r="E351" s="584">
        <v>31</v>
      </c>
      <c r="F351" s="584" t="s">
        <v>699</v>
      </c>
      <c r="G351" s="584" t="s">
        <v>699</v>
      </c>
      <c r="H351" s="584">
        <v>275</v>
      </c>
      <c r="I351" s="584" t="s">
        <v>699</v>
      </c>
      <c r="J351" s="584" t="s">
        <v>699</v>
      </c>
      <c r="K351" s="584" t="s">
        <v>699</v>
      </c>
      <c r="L351" s="584">
        <v>223</v>
      </c>
      <c r="M351" s="584">
        <v>16</v>
      </c>
      <c r="N351" s="584" t="s">
        <v>699</v>
      </c>
      <c r="O351" s="584" t="s">
        <v>699</v>
      </c>
      <c r="P351" s="584" t="s">
        <v>699</v>
      </c>
      <c r="Q351" s="584">
        <v>4</v>
      </c>
      <c r="R351" s="584" t="s">
        <v>699</v>
      </c>
      <c r="S351" s="584">
        <v>16</v>
      </c>
      <c r="T351" s="584" t="s">
        <v>699</v>
      </c>
      <c r="U351" s="584" t="s">
        <v>699</v>
      </c>
      <c r="V351" s="584" t="s">
        <v>699</v>
      </c>
      <c r="W351" s="585" t="s">
        <v>84</v>
      </c>
    </row>
    <row r="352" spans="1:23" s="584" customFormat="1" ht="9.75" customHeight="1" x14ac:dyDescent="0.15">
      <c r="A352" s="237" t="s">
        <v>523</v>
      </c>
      <c r="B352" s="584">
        <v>1</v>
      </c>
      <c r="C352" s="584" t="s">
        <v>699</v>
      </c>
      <c r="D352" s="584">
        <v>30</v>
      </c>
      <c r="E352" s="584">
        <v>182</v>
      </c>
      <c r="F352" s="584" t="s">
        <v>699</v>
      </c>
      <c r="G352" s="584" t="s">
        <v>699</v>
      </c>
      <c r="H352" s="584">
        <v>350</v>
      </c>
      <c r="I352" s="584">
        <v>15</v>
      </c>
      <c r="J352" s="584" t="s">
        <v>699</v>
      </c>
      <c r="K352" s="584" t="s">
        <v>699</v>
      </c>
      <c r="L352" s="584">
        <v>254</v>
      </c>
      <c r="M352" s="584" t="s">
        <v>699</v>
      </c>
      <c r="N352" s="584" t="s">
        <v>699</v>
      </c>
      <c r="O352" s="584" t="s">
        <v>699</v>
      </c>
      <c r="P352" s="584" t="s">
        <v>699</v>
      </c>
      <c r="Q352" s="584">
        <v>4</v>
      </c>
      <c r="R352" s="584" t="s">
        <v>699</v>
      </c>
      <c r="S352" s="584">
        <v>16</v>
      </c>
      <c r="T352" s="584" t="s">
        <v>699</v>
      </c>
      <c r="U352" s="584">
        <v>29</v>
      </c>
      <c r="V352" s="584" t="s">
        <v>699</v>
      </c>
      <c r="W352" s="585" t="s">
        <v>85</v>
      </c>
    </row>
    <row r="353" spans="1:23" s="584" customFormat="1" ht="9.75" customHeight="1" x14ac:dyDescent="0.15">
      <c r="A353" s="237" t="s">
        <v>524</v>
      </c>
      <c r="B353" s="584" t="s">
        <v>699</v>
      </c>
      <c r="C353" s="584" t="s">
        <v>699</v>
      </c>
      <c r="D353" s="584">
        <v>12</v>
      </c>
      <c r="E353" s="584">
        <v>63</v>
      </c>
      <c r="F353" s="584">
        <v>30</v>
      </c>
      <c r="G353" s="584" t="s">
        <v>699</v>
      </c>
      <c r="H353" s="584">
        <v>308</v>
      </c>
      <c r="I353" s="584" t="s">
        <v>699</v>
      </c>
      <c r="J353" s="584" t="s">
        <v>699</v>
      </c>
      <c r="K353" s="584" t="s">
        <v>699</v>
      </c>
      <c r="L353" s="584">
        <v>252</v>
      </c>
      <c r="M353" s="584">
        <v>16</v>
      </c>
      <c r="N353" s="584" t="s">
        <v>699</v>
      </c>
      <c r="O353" s="584" t="s">
        <v>699</v>
      </c>
      <c r="P353" s="584">
        <v>2</v>
      </c>
      <c r="Q353" s="584">
        <v>4</v>
      </c>
      <c r="R353" s="584" t="s">
        <v>699</v>
      </c>
      <c r="S353" s="584" t="s">
        <v>699</v>
      </c>
      <c r="T353" s="584" t="s">
        <v>699</v>
      </c>
      <c r="U353" s="584" t="s">
        <v>699</v>
      </c>
      <c r="V353" s="584">
        <v>2</v>
      </c>
      <c r="W353" s="585" t="s">
        <v>69</v>
      </c>
    </row>
    <row r="354" spans="1:23" s="584" customFormat="1" ht="9.75" customHeight="1" x14ac:dyDescent="0.15">
      <c r="A354" s="237" t="s">
        <v>525</v>
      </c>
      <c r="B354" s="584" t="s">
        <v>699</v>
      </c>
      <c r="C354" s="584" t="s">
        <v>699</v>
      </c>
      <c r="D354" s="584">
        <v>9</v>
      </c>
      <c r="E354" s="584" t="s">
        <v>699</v>
      </c>
      <c r="F354" s="584">
        <v>60</v>
      </c>
      <c r="G354" s="584" t="s">
        <v>699</v>
      </c>
      <c r="H354" s="584">
        <v>364</v>
      </c>
      <c r="I354" s="584" t="s">
        <v>699</v>
      </c>
      <c r="J354" s="584" t="s">
        <v>699</v>
      </c>
      <c r="K354" s="584" t="s">
        <v>699</v>
      </c>
      <c r="L354" s="584">
        <v>330</v>
      </c>
      <c r="M354" s="584" t="s">
        <v>699</v>
      </c>
      <c r="N354" s="584" t="s">
        <v>699</v>
      </c>
      <c r="O354" s="584" t="s">
        <v>699</v>
      </c>
      <c r="P354" s="584">
        <v>2</v>
      </c>
      <c r="Q354" s="584" t="s">
        <v>699</v>
      </c>
      <c r="R354" s="584" t="s">
        <v>699</v>
      </c>
      <c r="S354" s="584" t="s">
        <v>699</v>
      </c>
      <c r="T354" s="584" t="s">
        <v>699</v>
      </c>
      <c r="U354" s="584" t="s">
        <v>699</v>
      </c>
      <c r="V354" s="584" t="s">
        <v>699</v>
      </c>
      <c r="W354" s="585" t="s">
        <v>70</v>
      </c>
    </row>
    <row r="355" spans="1:23" s="584" customFormat="1" ht="9.75" customHeight="1" x14ac:dyDescent="0.15">
      <c r="A355" s="237" t="s">
        <v>526</v>
      </c>
      <c r="B355" s="584" t="s">
        <v>699</v>
      </c>
      <c r="C355" s="584" t="s">
        <v>699</v>
      </c>
      <c r="D355" s="584">
        <v>5</v>
      </c>
      <c r="E355" s="584" t="s">
        <v>699</v>
      </c>
      <c r="F355" s="584" t="s">
        <v>699</v>
      </c>
      <c r="G355" s="584" t="s">
        <v>699</v>
      </c>
      <c r="H355" s="584">
        <v>257</v>
      </c>
      <c r="I355" s="584" t="s">
        <v>699</v>
      </c>
      <c r="J355" s="584" t="s">
        <v>699</v>
      </c>
      <c r="K355" s="584" t="s">
        <v>699</v>
      </c>
      <c r="L355" s="584">
        <v>208</v>
      </c>
      <c r="M355" s="584" t="s">
        <v>699</v>
      </c>
      <c r="N355" s="584" t="s">
        <v>699</v>
      </c>
      <c r="O355" s="584" t="s">
        <v>699</v>
      </c>
      <c r="P355" s="584" t="s">
        <v>699</v>
      </c>
      <c r="Q355" s="584">
        <v>1</v>
      </c>
      <c r="R355" s="584" t="s">
        <v>699</v>
      </c>
      <c r="S355" s="584" t="s">
        <v>699</v>
      </c>
      <c r="T355" s="584" t="s">
        <v>699</v>
      </c>
      <c r="U355" s="584" t="s">
        <v>699</v>
      </c>
      <c r="V355" s="584" t="s">
        <v>699</v>
      </c>
      <c r="W355" s="585" t="s">
        <v>71</v>
      </c>
    </row>
    <row r="356" spans="1:23" s="584" customFormat="1" ht="9.75" customHeight="1" x14ac:dyDescent="0.15">
      <c r="A356" s="237" t="s">
        <v>867</v>
      </c>
      <c r="B356" s="584" t="s">
        <v>699</v>
      </c>
      <c r="C356" s="584" t="s">
        <v>699</v>
      </c>
      <c r="D356" s="584">
        <v>20</v>
      </c>
      <c r="E356" s="584" t="s">
        <v>699</v>
      </c>
      <c r="F356" s="584" t="s">
        <v>699</v>
      </c>
      <c r="G356" s="584" t="s">
        <v>699</v>
      </c>
      <c r="H356" s="584">
        <v>361</v>
      </c>
      <c r="I356" s="584" t="s">
        <v>699</v>
      </c>
      <c r="J356" s="584" t="s">
        <v>699</v>
      </c>
      <c r="K356" s="584" t="s">
        <v>699</v>
      </c>
      <c r="L356" s="584">
        <v>326</v>
      </c>
      <c r="M356" s="584" t="s">
        <v>699</v>
      </c>
      <c r="N356" s="584" t="s">
        <v>699</v>
      </c>
      <c r="O356" s="584" t="s">
        <v>699</v>
      </c>
      <c r="P356" s="584" t="s">
        <v>699</v>
      </c>
      <c r="Q356" s="584">
        <v>3</v>
      </c>
      <c r="R356" s="584" t="s">
        <v>699</v>
      </c>
      <c r="S356" s="584" t="s">
        <v>699</v>
      </c>
      <c r="T356" s="584" t="s">
        <v>699</v>
      </c>
      <c r="U356" s="584" t="s">
        <v>699</v>
      </c>
      <c r="V356" s="584" t="s">
        <v>699</v>
      </c>
      <c r="W356" s="585" t="s">
        <v>868</v>
      </c>
    </row>
    <row r="357" spans="1:23" s="584" customFormat="1" ht="9.75" customHeight="1" x14ac:dyDescent="0.15">
      <c r="A357" s="237" t="s">
        <v>527</v>
      </c>
      <c r="B357" s="584" t="s">
        <v>699</v>
      </c>
      <c r="C357" s="584" t="s">
        <v>699</v>
      </c>
      <c r="D357" s="584">
        <v>61</v>
      </c>
      <c r="E357" s="584">
        <v>61</v>
      </c>
      <c r="F357" s="584" t="s">
        <v>699</v>
      </c>
      <c r="G357" s="584" t="s">
        <v>699</v>
      </c>
      <c r="H357" s="584">
        <v>299</v>
      </c>
      <c r="I357" s="584" t="s">
        <v>699</v>
      </c>
      <c r="J357" s="584" t="s">
        <v>699</v>
      </c>
      <c r="K357" s="584" t="s">
        <v>699</v>
      </c>
      <c r="L357" s="584">
        <v>272</v>
      </c>
      <c r="M357" s="584" t="s">
        <v>699</v>
      </c>
      <c r="N357" s="584" t="s">
        <v>699</v>
      </c>
      <c r="O357" s="584" t="s">
        <v>699</v>
      </c>
      <c r="P357" s="584" t="s">
        <v>699</v>
      </c>
      <c r="Q357" s="584">
        <v>1</v>
      </c>
      <c r="R357" s="584" t="s">
        <v>699</v>
      </c>
      <c r="S357" s="584" t="s">
        <v>699</v>
      </c>
      <c r="T357" s="584" t="s">
        <v>699</v>
      </c>
      <c r="U357" s="584" t="s">
        <v>699</v>
      </c>
      <c r="V357" s="584">
        <v>10</v>
      </c>
      <c r="W357" s="585" t="s">
        <v>66</v>
      </c>
    </row>
    <row r="358" spans="1:23" s="584" customFormat="1" ht="9.75" customHeight="1" x14ac:dyDescent="0.15">
      <c r="A358" s="242" t="s">
        <v>528</v>
      </c>
      <c r="B358" s="587" t="s">
        <v>699</v>
      </c>
      <c r="C358" s="588" t="s">
        <v>699</v>
      </c>
      <c r="D358" s="588">
        <v>10</v>
      </c>
      <c r="E358" s="588" t="s">
        <v>699</v>
      </c>
      <c r="F358" s="588" t="s">
        <v>699</v>
      </c>
      <c r="G358" s="588" t="s">
        <v>699</v>
      </c>
      <c r="H358" s="588">
        <v>247</v>
      </c>
      <c r="I358" s="588" t="s">
        <v>699</v>
      </c>
      <c r="J358" s="588" t="s">
        <v>699</v>
      </c>
      <c r="K358" s="588" t="s">
        <v>699</v>
      </c>
      <c r="L358" s="588">
        <v>198</v>
      </c>
      <c r="M358" s="588" t="s">
        <v>699</v>
      </c>
      <c r="N358" s="588" t="s">
        <v>699</v>
      </c>
      <c r="O358" s="588" t="s">
        <v>699</v>
      </c>
      <c r="P358" s="588" t="s">
        <v>699</v>
      </c>
      <c r="Q358" s="588">
        <v>1</v>
      </c>
      <c r="R358" s="588" t="s">
        <v>699</v>
      </c>
      <c r="S358" s="588" t="s">
        <v>699</v>
      </c>
      <c r="T358" s="588" t="s">
        <v>699</v>
      </c>
      <c r="U358" s="588" t="s">
        <v>699</v>
      </c>
      <c r="V358" s="588" t="s">
        <v>699</v>
      </c>
      <c r="W358" s="589" t="s">
        <v>67</v>
      </c>
    </row>
    <row r="359" spans="1:23" ht="12" customHeight="1" x14ac:dyDescent="0.15"/>
    <row r="360" spans="1:23" ht="12" customHeight="1" x14ac:dyDescent="0.15"/>
    <row r="361" spans="1:23" ht="12" customHeight="1" x14ac:dyDescent="0.15">
      <c r="K361" s="590" t="s">
        <v>86</v>
      </c>
      <c r="V361" s="610" t="s">
        <v>894</v>
      </c>
    </row>
    <row r="362" spans="1:23" s="576" customFormat="1" ht="21" customHeight="1" x14ac:dyDescent="0.15">
      <c r="A362" s="921" t="s">
        <v>150</v>
      </c>
      <c r="B362" s="591" t="s">
        <v>939</v>
      </c>
      <c r="C362" s="575"/>
      <c r="D362" s="575"/>
      <c r="E362" s="575"/>
      <c r="F362" s="575"/>
      <c r="G362" s="575"/>
      <c r="H362" s="575"/>
      <c r="I362" s="575"/>
      <c r="J362" s="575"/>
      <c r="K362" s="575"/>
      <c r="L362" s="575"/>
      <c r="M362" s="575"/>
      <c r="N362" s="575"/>
      <c r="O362" s="575"/>
      <c r="P362" s="575"/>
      <c r="Q362" s="575"/>
      <c r="R362" s="575"/>
      <c r="S362" s="575"/>
      <c r="T362" s="575"/>
      <c r="U362" s="575"/>
      <c r="V362" s="575"/>
      <c r="W362" s="924" t="s">
        <v>72</v>
      </c>
    </row>
    <row r="363" spans="1:23" s="576" customFormat="1" ht="21" customHeight="1" x14ac:dyDescent="0.15">
      <c r="A363" s="922"/>
      <c r="B363" s="596" t="s">
        <v>784</v>
      </c>
      <c r="C363" s="574" t="s">
        <v>231</v>
      </c>
      <c r="D363" s="575"/>
      <c r="E363" s="575"/>
      <c r="F363" s="573"/>
      <c r="G363" s="574" t="s">
        <v>230</v>
      </c>
      <c r="H363" s="575"/>
      <c r="I363" s="575"/>
      <c r="J363" s="573"/>
      <c r="K363" s="574" t="s">
        <v>215</v>
      </c>
      <c r="L363" s="575"/>
      <c r="M363" s="575"/>
      <c r="N363" s="575"/>
      <c r="O363" s="575"/>
      <c r="P363" s="575"/>
      <c r="Q363" s="573"/>
      <c r="R363" s="574" t="s">
        <v>214</v>
      </c>
      <c r="S363" s="575"/>
      <c r="T363" s="573"/>
      <c r="U363" s="574" t="s">
        <v>930</v>
      </c>
      <c r="V363" s="575"/>
      <c r="W363" s="925"/>
    </row>
    <row r="364" spans="1:23" s="576" customFormat="1" ht="52.5" customHeight="1" x14ac:dyDescent="0.15">
      <c r="A364" s="923"/>
      <c r="B364" s="578" t="s">
        <v>945</v>
      </c>
      <c r="C364" s="577" t="s">
        <v>96</v>
      </c>
      <c r="D364" s="578" t="s">
        <v>217</v>
      </c>
      <c r="E364" s="578" t="s">
        <v>265</v>
      </c>
      <c r="F364" s="578" t="s">
        <v>239</v>
      </c>
      <c r="G364" s="577" t="s">
        <v>772</v>
      </c>
      <c r="H364" s="578" t="s">
        <v>284</v>
      </c>
      <c r="I364" s="578" t="s">
        <v>216</v>
      </c>
      <c r="J364" s="578" t="s">
        <v>213</v>
      </c>
      <c r="K364" s="577" t="s">
        <v>21</v>
      </c>
      <c r="L364" s="578" t="s">
        <v>946</v>
      </c>
      <c r="M364" s="578" t="s">
        <v>211</v>
      </c>
      <c r="N364" s="578" t="s">
        <v>281</v>
      </c>
      <c r="O364" s="578" t="s">
        <v>703</v>
      </c>
      <c r="P364" s="592" t="s">
        <v>947</v>
      </c>
      <c r="Q364" s="578" t="s">
        <v>785</v>
      </c>
      <c r="R364" s="577" t="s">
        <v>45</v>
      </c>
      <c r="S364" s="578" t="s">
        <v>210</v>
      </c>
      <c r="T364" s="578" t="s">
        <v>932</v>
      </c>
      <c r="U364" s="577" t="s">
        <v>280</v>
      </c>
      <c r="V364" s="593" t="s">
        <v>292</v>
      </c>
      <c r="W364" s="926"/>
    </row>
    <row r="365" spans="1:23" s="584" customFormat="1" ht="9.75" customHeight="1" x14ac:dyDescent="0.15">
      <c r="A365" s="233" t="s">
        <v>855</v>
      </c>
      <c r="B365" s="581" t="s">
        <v>699</v>
      </c>
      <c r="C365" s="582">
        <v>4954</v>
      </c>
      <c r="D365" s="582">
        <v>3834</v>
      </c>
      <c r="E365" s="582">
        <v>1120</v>
      </c>
      <c r="F365" s="582" t="s">
        <v>699</v>
      </c>
      <c r="G365" s="582">
        <v>454</v>
      </c>
      <c r="H365" s="582" t="s">
        <v>699</v>
      </c>
      <c r="I365" s="582" t="s">
        <v>699</v>
      </c>
      <c r="J365" s="582">
        <v>454</v>
      </c>
      <c r="K365" s="582">
        <v>367</v>
      </c>
      <c r="L365" s="582" t="s">
        <v>699</v>
      </c>
      <c r="M365" s="582">
        <v>19</v>
      </c>
      <c r="N365" s="582" t="s">
        <v>699</v>
      </c>
      <c r="O365" s="582" t="s">
        <v>699</v>
      </c>
      <c r="P365" s="582" t="s">
        <v>699</v>
      </c>
      <c r="Q365" s="582">
        <v>348</v>
      </c>
      <c r="R365" s="582">
        <v>871</v>
      </c>
      <c r="S365" s="582">
        <v>743</v>
      </c>
      <c r="T365" s="582">
        <v>128</v>
      </c>
      <c r="U365" s="582">
        <v>2654</v>
      </c>
      <c r="V365" s="582" t="s">
        <v>699</v>
      </c>
      <c r="W365" s="583" t="s">
        <v>512</v>
      </c>
    </row>
    <row r="366" spans="1:23" s="584" customFormat="1" ht="9.75" customHeight="1" x14ac:dyDescent="0.15">
      <c r="A366" s="237" t="s">
        <v>628</v>
      </c>
      <c r="B366" s="584" t="s">
        <v>699</v>
      </c>
      <c r="C366" s="584">
        <v>5532</v>
      </c>
      <c r="D366" s="584">
        <v>4410</v>
      </c>
      <c r="E366" s="584">
        <v>959</v>
      </c>
      <c r="F366" s="584">
        <v>163</v>
      </c>
      <c r="G366" s="584">
        <v>546</v>
      </c>
      <c r="H366" s="584">
        <v>1</v>
      </c>
      <c r="I366" s="584">
        <v>1</v>
      </c>
      <c r="J366" s="584">
        <v>544</v>
      </c>
      <c r="K366" s="584">
        <v>171</v>
      </c>
      <c r="L366" s="584" t="s">
        <v>699</v>
      </c>
      <c r="M366" s="584">
        <v>32</v>
      </c>
      <c r="N366" s="584" t="s">
        <v>699</v>
      </c>
      <c r="O366" s="584" t="s">
        <v>699</v>
      </c>
      <c r="P366" s="584">
        <v>11</v>
      </c>
      <c r="Q366" s="584">
        <v>128</v>
      </c>
      <c r="R366" s="584">
        <v>757</v>
      </c>
      <c r="S366" s="584">
        <v>756</v>
      </c>
      <c r="T366" s="584">
        <v>1</v>
      </c>
      <c r="U366" s="584">
        <v>2538</v>
      </c>
      <c r="V366" s="584" t="s">
        <v>699</v>
      </c>
      <c r="W366" s="585" t="s">
        <v>629</v>
      </c>
    </row>
    <row r="367" spans="1:23" s="584" customFormat="1" ht="9.75" customHeight="1" x14ac:dyDescent="0.15">
      <c r="A367" s="237" t="s">
        <v>856</v>
      </c>
      <c r="B367" s="584" t="s">
        <v>699</v>
      </c>
      <c r="C367" s="584">
        <v>4619</v>
      </c>
      <c r="D367" s="584">
        <v>3299</v>
      </c>
      <c r="E367" s="584">
        <v>1320</v>
      </c>
      <c r="F367" s="584" t="s">
        <v>699</v>
      </c>
      <c r="G367" s="584">
        <v>351</v>
      </c>
      <c r="H367" s="584">
        <v>2</v>
      </c>
      <c r="I367" s="584" t="s">
        <v>699</v>
      </c>
      <c r="J367" s="584">
        <v>349</v>
      </c>
      <c r="K367" s="584">
        <v>111</v>
      </c>
      <c r="L367" s="584" t="s">
        <v>699</v>
      </c>
      <c r="M367" s="584" t="s">
        <v>699</v>
      </c>
      <c r="N367" s="584" t="s">
        <v>699</v>
      </c>
      <c r="O367" s="584">
        <v>13</v>
      </c>
      <c r="P367" s="584" t="s">
        <v>699</v>
      </c>
      <c r="Q367" s="584">
        <v>98</v>
      </c>
      <c r="R367" s="584">
        <v>856</v>
      </c>
      <c r="S367" s="584">
        <v>856</v>
      </c>
      <c r="T367" s="584" t="s">
        <v>699</v>
      </c>
      <c r="U367" s="584">
        <v>2459</v>
      </c>
      <c r="V367" s="584" t="s">
        <v>699</v>
      </c>
      <c r="W367" s="585" t="s">
        <v>692</v>
      </c>
    </row>
    <row r="368" spans="1:23" s="584" customFormat="1" ht="9.75" customHeight="1" x14ac:dyDescent="0.15">
      <c r="A368" s="237" t="s">
        <v>857</v>
      </c>
      <c r="B368" s="584" t="s">
        <v>699</v>
      </c>
      <c r="C368" s="584">
        <v>6639</v>
      </c>
      <c r="D368" s="584">
        <v>4453</v>
      </c>
      <c r="E368" s="584">
        <v>2186</v>
      </c>
      <c r="F368" s="584" t="s">
        <v>699</v>
      </c>
      <c r="G368" s="584">
        <v>416</v>
      </c>
      <c r="H368" s="584">
        <v>4</v>
      </c>
      <c r="I368" s="584" t="s">
        <v>699</v>
      </c>
      <c r="J368" s="584">
        <v>412</v>
      </c>
      <c r="K368" s="584">
        <v>143</v>
      </c>
      <c r="L368" s="584" t="s">
        <v>699</v>
      </c>
      <c r="M368" s="584">
        <v>32</v>
      </c>
      <c r="N368" s="584">
        <v>16</v>
      </c>
      <c r="O368" s="584">
        <v>13</v>
      </c>
      <c r="P368" s="584" t="s">
        <v>699</v>
      </c>
      <c r="Q368" s="584">
        <v>82</v>
      </c>
      <c r="R368" s="584">
        <v>1023</v>
      </c>
      <c r="S368" s="584">
        <v>1000</v>
      </c>
      <c r="T368" s="584">
        <v>23</v>
      </c>
      <c r="U368" s="584">
        <v>3115</v>
      </c>
      <c r="V368" s="584">
        <v>3</v>
      </c>
      <c r="W368" s="585" t="s">
        <v>718</v>
      </c>
    </row>
    <row r="369" spans="1:23" s="584" customFormat="1" ht="9.75" customHeight="1" x14ac:dyDescent="0.15">
      <c r="A369" s="237" t="s">
        <v>858</v>
      </c>
      <c r="B369" s="584">
        <v>256</v>
      </c>
      <c r="C369" s="584">
        <v>6606</v>
      </c>
      <c r="D369" s="584">
        <v>4694</v>
      </c>
      <c r="E369" s="584">
        <v>1912</v>
      </c>
      <c r="F369" s="584" t="s">
        <v>699</v>
      </c>
      <c r="G369" s="584">
        <v>595</v>
      </c>
      <c r="H369" s="584">
        <v>34</v>
      </c>
      <c r="I369" s="584" t="s">
        <v>699</v>
      </c>
      <c r="J369" s="584">
        <v>561</v>
      </c>
      <c r="K369" s="584">
        <v>38</v>
      </c>
      <c r="L369" s="584">
        <v>2</v>
      </c>
      <c r="M369" s="584" t="s">
        <v>699</v>
      </c>
      <c r="N369" s="584">
        <v>7</v>
      </c>
      <c r="O369" s="584">
        <v>13</v>
      </c>
      <c r="P369" s="584" t="s">
        <v>699</v>
      </c>
      <c r="Q369" s="584">
        <v>16</v>
      </c>
      <c r="R369" s="584">
        <v>1348</v>
      </c>
      <c r="S369" s="584">
        <v>1348</v>
      </c>
      <c r="T369" s="584" t="s">
        <v>699</v>
      </c>
      <c r="U369" s="584">
        <v>2164</v>
      </c>
      <c r="V369" s="584" t="s">
        <v>699</v>
      </c>
      <c r="W369" s="585" t="s">
        <v>859</v>
      </c>
    </row>
    <row r="370" spans="1:23" s="584" customFormat="1" ht="6.75" customHeight="1" x14ac:dyDescent="0.15">
      <c r="A370" s="586"/>
      <c r="W370" s="585"/>
    </row>
    <row r="371" spans="1:23" s="584" customFormat="1" ht="9.75" customHeight="1" x14ac:dyDescent="0.15">
      <c r="A371" s="237" t="s">
        <v>860</v>
      </c>
      <c r="B371" s="584" t="s">
        <v>699</v>
      </c>
      <c r="C371" s="584">
        <v>7020</v>
      </c>
      <c r="D371" s="584">
        <v>4813</v>
      </c>
      <c r="E371" s="584">
        <v>2207</v>
      </c>
      <c r="F371" s="584" t="s">
        <v>699</v>
      </c>
      <c r="G371" s="584">
        <v>454</v>
      </c>
      <c r="H371" s="584">
        <v>15</v>
      </c>
      <c r="I371" s="584" t="s">
        <v>699</v>
      </c>
      <c r="J371" s="584">
        <v>439</v>
      </c>
      <c r="K371" s="584">
        <v>152</v>
      </c>
      <c r="L371" s="584" t="s">
        <v>699</v>
      </c>
      <c r="M371" s="584">
        <v>16</v>
      </c>
      <c r="N371" s="584">
        <v>16</v>
      </c>
      <c r="O371" s="584">
        <v>26</v>
      </c>
      <c r="P371" s="584" t="s">
        <v>699</v>
      </c>
      <c r="Q371" s="584">
        <v>94</v>
      </c>
      <c r="R371" s="584">
        <v>945</v>
      </c>
      <c r="S371" s="584">
        <v>945</v>
      </c>
      <c r="T371" s="584" t="s">
        <v>699</v>
      </c>
      <c r="U371" s="584">
        <v>3085</v>
      </c>
      <c r="V371" s="584">
        <v>3</v>
      </c>
      <c r="W371" s="585" t="s">
        <v>719</v>
      </c>
    </row>
    <row r="372" spans="1:23" s="584" customFormat="1" ht="9.75" customHeight="1" x14ac:dyDescent="0.15">
      <c r="A372" s="237" t="s">
        <v>861</v>
      </c>
      <c r="B372" s="584">
        <v>352</v>
      </c>
      <c r="C372" s="584">
        <v>6057</v>
      </c>
      <c r="D372" s="584">
        <v>4309</v>
      </c>
      <c r="E372" s="584">
        <v>1748</v>
      </c>
      <c r="F372" s="584" t="s">
        <v>699</v>
      </c>
      <c r="G372" s="584">
        <v>531</v>
      </c>
      <c r="H372" s="584">
        <v>31</v>
      </c>
      <c r="I372" s="584" t="s">
        <v>699</v>
      </c>
      <c r="J372" s="584">
        <v>500</v>
      </c>
      <c r="K372" s="584">
        <v>26</v>
      </c>
      <c r="L372" s="584">
        <v>2</v>
      </c>
      <c r="M372" s="584" t="s">
        <v>699</v>
      </c>
      <c r="N372" s="584">
        <v>15</v>
      </c>
      <c r="O372" s="584" t="s">
        <v>699</v>
      </c>
      <c r="P372" s="584" t="s">
        <v>699</v>
      </c>
      <c r="Q372" s="584">
        <v>9</v>
      </c>
      <c r="R372" s="584">
        <v>1322</v>
      </c>
      <c r="S372" s="584">
        <v>1322</v>
      </c>
      <c r="T372" s="584" t="s">
        <v>699</v>
      </c>
      <c r="U372" s="584">
        <v>2239</v>
      </c>
      <c r="V372" s="584" t="s">
        <v>699</v>
      </c>
      <c r="W372" s="585" t="s">
        <v>862</v>
      </c>
    </row>
    <row r="373" spans="1:23" s="584" customFormat="1" ht="6.75" customHeight="1" x14ac:dyDescent="0.15">
      <c r="A373" s="586"/>
      <c r="W373" s="585"/>
    </row>
    <row r="374" spans="1:23" s="584" customFormat="1" ht="9.75" customHeight="1" x14ac:dyDescent="0.15">
      <c r="A374" s="237" t="s">
        <v>863</v>
      </c>
      <c r="B374" s="584" t="s">
        <v>699</v>
      </c>
      <c r="C374" s="584">
        <v>1757</v>
      </c>
      <c r="D374" s="584">
        <v>1229</v>
      </c>
      <c r="E374" s="584">
        <v>528</v>
      </c>
      <c r="F374" s="584" t="s">
        <v>699</v>
      </c>
      <c r="G374" s="584">
        <v>139</v>
      </c>
      <c r="H374" s="584">
        <v>12</v>
      </c>
      <c r="I374" s="584" t="s">
        <v>699</v>
      </c>
      <c r="J374" s="584">
        <v>127</v>
      </c>
      <c r="K374" s="584">
        <v>29</v>
      </c>
      <c r="L374" s="584" t="s">
        <v>699</v>
      </c>
      <c r="M374" s="584" t="s">
        <v>699</v>
      </c>
      <c r="N374" s="584" t="s">
        <v>699</v>
      </c>
      <c r="O374" s="584">
        <v>13</v>
      </c>
      <c r="P374" s="584" t="s">
        <v>699</v>
      </c>
      <c r="Q374" s="584">
        <v>16</v>
      </c>
      <c r="R374" s="584">
        <v>218</v>
      </c>
      <c r="S374" s="584">
        <v>218</v>
      </c>
      <c r="T374" s="584" t="s">
        <v>699</v>
      </c>
      <c r="U374" s="584">
        <v>560</v>
      </c>
      <c r="V374" s="584" t="s">
        <v>699</v>
      </c>
      <c r="W374" s="585" t="s">
        <v>720</v>
      </c>
    </row>
    <row r="375" spans="1:23" s="584" customFormat="1" ht="9.75" customHeight="1" x14ac:dyDescent="0.15">
      <c r="A375" s="237" t="s">
        <v>513</v>
      </c>
      <c r="B375" s="584">
        <v>48</v>
      </c>
      <c r="C375" s="584">
        <v>1999</v>
      </c>
      <c r="D375" s="584">
        <v>1337</v>
      </c>
      <c r="E375" s="584">
        <v>662</v>
      </c>
      <c r="F375" s="584" t="s">
        <v>699</v>
      </c>
      <c r="G375" s="584">
        <v>163</v>
      </c>
      <c r="H375" s="584">
        <v>9</v>
      </c>
      <c r="I375" s="584" t="s">
        <v>699</v>
      </c>
      <c r="J375" s="584">
        <v>154</v>
      </c>
      <c r="K375" s="584">
        <v>7</v>
      </c>
      <c r="L375" s="584" t="s">
        <v>699</v>
      </c>
      <c r="M375" s="584" t="s">
        <v>699</v>
      </c>
      <c r="N375" s="584">
        <v>7</v>
      </c>
      <c r="O375" s="584" t="s">
        <v>699</v>
      </c>
      <c r="P375" s="584" t="s">
        <v>699</v>
      </c>
      <c r="Q375" s="584" t="s">
        <v>699</v>
      </c>
      <c r="R375" s="584">
        <v>445</v>
      </c>
      <c r="S375" s="584">
        <v>445</v>
      </c>
      <c r="T375" s="584" t="s">
        <v>699</v>
      </c>
      <c r="U375" s="584">
        <v>448</v>
      </c>
      <c r="V375" s="584" t="s">
        <v>699</v>
      </c>
      <c r="W375" s="585" t="s">
        <v>78</v>
      </c>
    </row>
    <row r="376" spans="1:23" s="584" customFormat="1" ht="9.75" customHeight="1" x14ac:dyDescent="0.15">
      <c r="A376" s="237" t="s">
        <v>514</v>
      </c>
      <c r="B376" s="584">
        <v>96</v>
      </c>
      <c r="C376" s="584">
        <v>1315</v>
      </c>
      <c r="D376" s="584">
        <v>1049</v>
      </c>
      <c r="E376" s="584">
        <v>266</v>
      </c>
      <c r="F376" s="584" t="s">
        <v>699</v>
      </c>
      <c r="G376" s="584">
        <v>128</v>
      </c>
      <c r="H376" s="584">
        <v>4</v>
      </c>
      <c r="I376" s="584" t="s">
        <v>699</v>
      </c>
      <c r="J376" s="584">
        <v>124</v>
      </c>
      <c r="K376" s="584" t="s">
        <v>699</v>
      </c>
      <c r="L376" s="584" t="s">
        <v>699</v>
      </c>
      <c r="M376" s="584" t="s">
        <v>699</v>
      </c>
      <c r="N376" s="584" t="s">
        <v>699</v>
      </c>
      <c r="O376" s="584" t="s">
        <v>699</v>
      </c>
      <c r="P376" s="584" t="s">
        <v>699</v>
      </c>
      <c r="Q376" s="584" t="s">
        <v>699</v>
      </c>
      <c r="R376" s="584">
        <v>249</v>
      </c>
      <c r="S376" s="584">
        <v>249</v>
      </c>
      <c r="T376" s="584" t="s">
        <v>699</v>
      </c>
      <c r="U376" s="584">
        <v>683</v>
      </c>
      <c r="V376" s="584" t="s">
        <v>699</v>
      </c>
      <c r="W376" s="585" t="s">
        <v>79</v>
      </c>
    </row>
    <row r="377" spans="1:23" s="584" customFormat="1" ht="9.75" customHeight="1" x14ac:dyDescent="0.15">
      <c r="A377" s="237" t="s">
        <v>515</v>
      </c>
      <c r="B377" s="584">
        <v>112</v>
      </c>
      <c r="C377" s="584">
        <v>1535</v>
      </c>
      <c r="D377" s="584">
        <v>1079</v>
      </c>
      <c r="E377" s="584">
        <v>456</v>
      </c>
      <c r="F377" s="584" t="s">
        <v>699</v>
      </c>
      <c r="G377" s="584">
        <v>165</v>
      </c>
      <c r="H377" s="584">
        <v>9</v>
      </c>
      <c r="I377" s="584" t="s">
        <v>699</v>
      </c>
      <c r="J377" s="584">
        <v>156</v>
      </c>
      <c r="K377" s="584">
        <v>2</v>
      </c>
      <c r="L377" s="584">
        <v>2</v>
      </c>
      <c r="M377" s="584" t="s">
        <v>699</v>
      </c>
      <c r="N377" s="584" t="s">
        <v>699</v>
      </c>
      <c r="O377" s="584" t="s">
        <v>699</v>
      </c>
      <c r="P377" s="584" t="s">
        <v>699</v>
      </c>
      <c r="Q377" s="584" t="s">
        <v>699</v>
      </c>
      <c r="R377" s="584">
        <v>436</v>
      </c>
      <c r="S377" s="584">
        <v>436</v>
      </c>
      <c r="T377" s="584" t="s">
        <v>699</v>
      </c>
      <c r="U377" s="584">
        <v>473</v>
      </c>
      <c r="V377" s="584" t="s">
        <v>699</v>
      </c>
      <c r="W377" s="585" t="s">
        <v>80</v>
      </c>
    </row>
    <row r="378" spans="1:23" s="584" customFormat="1" ht="9.75" customHeight="1" x14ac:dyDescent="0.15">
      <c r="A378" s="237" t="s">
        <v>864</v>
      </c>
      <c r="B378" s="584">
        <v>96</v>
      </c>
      <c r="C378" s="584">
        <v>1208</v>
      </c>
      <c r="D378" s="584">
        <v>844</v>
      </c>
      <c r="E378" s="584">
        <v>364</v>
      </c>
      <c r="F378" s="584" t="s">
        <v>699</v>
      </c>
      <c r="G378" s="584">
        <v>75</v>
      </c>
      <c r="H378" s="584">
        <v>9</v>
      </c>
      <c r="I378" s="584" t="s">
        <v>699</v>
      </c>
      <c r="J378" s="584">
        <v>66</v>
      </c>
      <c r="K378" s="584">
        <v>17</v>
      </c>
      <c r="L378" s="584" t="s">
        <v>699</v>
      </c>
      <c r="M378" s="584" t="s">
        <v>699</v>
      </c>
      <c r="N378" s="584">
        <v>8</v>
      </c>
      <c r="O378" s="584" t="s">
        <v>699</v>
      </c>
      <c r="P378" s="584" t="s">
        <v>699</v>
      </c>
      <c r="Q378" s="584">
        <v>9</v>
      </c>
      <c r="R378" s="584">
        <v>192</v>
      </c>
      <c r="S378" s="584">
        <v>192</v>
      </c>
      <c r="T378" s="584" t="s">
        <v>699</v>
      </c>
      <c r="U378" s="584">
        <v>635</v>
      </c>
      <c r="V378" s="584" t="s">
        <v>699</v>
      </c>
      <c r="W378" s="585" t="s">
        <v>865</v>
      </c>
    </row>
    <row r="379" spans="1:23" s="584" customFormat="1" ht="6.75" customHeight="1" x14ac:dyDescent="0.15">
      <c r="A379" s="586"/>
      <c r="W379" s="585"/>
    </row>
    <row r="380" spans="1:23" s="584" customFormat="1" ht="9.75" customHeight="1" x14ac:dyDescent="0.15">
      <c r="A380" s="237" t="s">
        <v>866</v>
      </c>
      <c r="B380" s="584" t="s">
        <v>699</v>
      </c>
      <c r="C380" s="584">
        <v>324</v>
      </c>
      <c r="D380" s="584">
        <v>135</v>
      </c>
      <c r="E380" s="584">
        <v>189</v>
      </c>
      <c r="F380" s="584" t="s">
        <v>699</v>
      </c>
      <c r="G380" s="584">
        <v>25</v>
      </c>
      <c r="H380" s="584">
        <v>8</v>
      </c>
      <c r="I380" s="584" t="s">
        <v>699</v>
      </c>
      <c r="J380" s="584">
        <v>17</v>
      </c>
      <c r="K380" s="584">
        <v>16</v>
      </c>
      <c r="L380" s="584" t="s">
        <v>699</v>
      </c>
      <c r="M380" s="584" t="s">
        <v>699</v>
      </c>
      <c r="N380" s="584" t="s">
        <v>699</v>
      </c>
      <c r="O380" s="584" t="s">
        <v>699</v>
      </c>
      <c r="P380" s="584" t="s">
        <v>699</v>
      </c>
      <c r="Q380" s="584">
        <v>16</v>
      </c>
      <c r="R380" s="584">
        <v>38</v>
      </c>
      <c r="S380" s="584">
        <v>38</v>
      </c>
      <c r="T380" s="584" t="s">
        <v>699</v>
      </c>
      <c r="U380" s="584">
        <v>139</v>
      </c>
      <c r="V380" s="584" t="s">
        <v>699</v>
      </c>
      <c r="W380" s="585" t="s">
        <v>721</v>
      </c>
    </row>
    <row r="381" spans="1:23" s="584" customFormat="1" ht="9.75" customHeight="1" x14ac:dyDescent="0.15">
      <c r="A381" s="237" t="s">
        <v>516</v>
      </c>
      <c r="B381" s="584" t="s">
        <v>699</v>
      </c>
      <c r="C381" s="584">
        <v>565</v>
      </c>
      <c r="D381" s="584">
        <v>497</v>
      </c>
      <c r="E381" s="584">
        <v>68</v>
      </c>
      <c r="F381" s="584" t="s">
        <v>699</v>
      </c>
      <c r="G381" s="584">
        <v>36</v>
      </c>
      <c r="H381" s="584">
        <v>4</v>
      </c>
      <c r="I381" s="584" t="s">
        <v>699</v>
      </c>
      <c r="J381" s="584">
        <v>32</v>
      </c>
      <c r="K381" s="584">
        <v>13</v>
      </c>
      <c r="L381" s="584" t="s">
        <v>699</v>
      </c>
      <c r="M381" s="584" t="s">
        <v>699</v>
      </c>
      <c r="N381" s="584" t="s">
        <v>699</v>
      </c>
      <c r="O381" s="584">
        <v>13</v>
      </c>
      <c r="P381" s="584" t="s">
        <v>699</v>
      </c>
      <c r="Q381" s="584" t="s">
        <v>699</v>
      </c>
      <c r="R381" s="584">
        <v>142</v>
      </c>
      <c r="S381" s="584">
        <v>142</v>
      </c>
      <c r="T381" s="584" t="s">
        <v>699</v>
      </c>
      <c r="U381" s="584">
        <v>147</v>
      </c>
      <c r="V381" s="584" t="s">
        <v>699</v>
      </c>
      <c r="W381" s="585" t="s">
        <v>66</v>
      </c>
    </row>
    <row r="382" spans="1:23" s="584" customFormat="1" ht="9.75" customHeight="1" x14ac:dyDescent="0.15">
      <c r="A382" s="237" t="s">
        <v>517</v>
      </c>
      <c r="B382" s="584" t="s">
        <v>699</v>
      </c>
      <c r="C382" s="584">
        <v>868</v>
      </c>
      <c r="D382" s="584">
        <v>597</v>
      </c>
      <c r="E382" s="584">
        <v>271</v>
      </c>
      <c r="F382" s="584" t="s">
        <v>699</v>
      </c>
      <c r="G382" s="584">
        <v>78</v>
      </c>
      <c r="H382" s="584" t="s">
        <v>699</v>
      </c>
      <c r="I382" s="584" t="s">
        <v>699</v>
      </c>
      <c r="J382" s="584">
        <v>78</v>
      </c>
      <c r="K382" s="584" t="s">
        <v>699</v>
      </c>
      <c r="L382" s="584" t="s">
        <v>699</v>
      </c>
      <c r="M382" s="584" t="s">
        <v>699</v>
      </c>
      <c r="N382" s="584" t="s">
        <v>699</v>
      </c>
      <c r="O382" s="584" t="s">
        <v>699</v>
      </c>
      <c r="P382" s="584" t="s">
        <v>699</v>
      </c>
      <c r="Q382" s="584" t="s">
        <v>699</v>
      </c>
      <c r="R382" s="584">
        <v>38</v>
      </c>
      <c r="S382" s="584">
        <v>38</v>
      </c>
      <c r="T382" s="584" t="s">
        <v>699</v>
      </c>
      <c r="U382" s="584">
        <v>274</v>
      </c>
      <c r="V382" s="584" t="s">
        <v>699</v>
      </c>
      <c r="W382" s="585" t="s">
        <v>67</v>
      </c>
    </row>
    <row r="383" spans="1:23" s="584" customFormat="1" ht="9.75" customHeight="1" x14ac:dyDescent="0.15">
      <c r="A383" s="237" t="s">
        <v>518</v>
      </c>
      <c r="B383" s="584">
        <v>16</v>
      </c>
      <c r="C383" s="584">
        <v>942</v>
      </c>
      <c r="D383" s="584">
        <v>536</v>
      </c>
      <c r="E383" s="584">
        <v>406</v>
      </c>
      <c r="F383" s="584" t="s">
        <v>699</v>
      </c>
      <c r="G383" s="584">
        <v>49</v>
      </c>
      <c r="H383" s="584" t="s">
        <v>699</v>
      </c>
      <c r="I383" s="584" t="s">
        <v>699</v>
      </c>
      <c r="J383" s="584">
        <v>49</v>
      </c>
      <c r="K383" s="584" t="s">
        <v>699</v>
      </c>
      <c r="L383" s="584" t="s">
        <v>699</v>
      </c>
      <c r="M383" s="584" t="s">
        <v>699</v>
      </c>
      <c r="N383" s="584" t="s">
        <v>699</v>
      </c>
      <c r="O383" s="584" t="s">
        <v>699</v>
      </c>
      <c r="P383" s="584" t="s">
        <v>699</v>
      </c>
      <c r="Q383" s="584" t="s">
        <v>699</v>
      </c>
      <c r="R383" s="584">
        <v>154</v>
      </c>
      <c r="S383" s="584">
        <v>154</v>
      </c>
      <c r="T383" s="584" t="s">
        <v>699</v>
      </c>
      <c r="U383" s="584">
        <v>201</v>
      </c>
      <c r="V383" s="584" t="s">
        <v>699</v>
      </c>
      <c r="W383" s="585" t="s">
        <v>68</v>
      </c>
    </row>
    <row r="384" spans="1:23" s="584" customFormat="1" ht="9.75" customHeight="1" x14ac:dyDescent="0.15">
      <c r="A384" s="237" t="s">
        <v>519</v>
      </c>
      <c r="B384" s="584">
        <v>16</v>
      </c>
      <c r="C384" s="584">
        <v>545</v>
      </c>
      <c r="D384" s="584">
        <v>457</v>
      </c>
      <c r="E384" s="584">
        <v>88</v>
      </c>
      <c r="F384" s="584" t="s">
        <v>699</v>
      </c>
      <c r="G384" s="584">
        <v>7</v>
      </c>
      <c r="H384" s="584">
        <v>4</v>
      </c>
      <c r="I384" s="584" t="s">
        <v>699</v>
      </c>
      <c r="J384" s="584">
        <v>3</v>
      </c>
      <c r="K384" s="584" t="s">
        <v>699</v>
      </c>
      <c r="L384" s="584" t="s">
        <v>699</v>
      </c>
      <c r="M384" s="584" t="s">
        <v>699</v>
      </c>
      <c r="N384" s="584" t="s">
        <v>699</v>
      </c>
      <c r="O384" s="584" t="s">
        <v>699</v>
      </c>
      <c r="P384" s="584" t="s">
        <v>699</v>
      </c>
      <c r="Q384" s="584" t="s">
        <v>699</v>
      </c>
      <c r="R384" s="584">
        <v>160</v>
      </c>
      <c r="S384" s="584">
        <v>160</v>
      </c>
      <c r="T384" s="584" t="s">
        <v>699</v>
      </c>
      <c r="U384" s="584">
        <v>119</v>
      </c>
      <c r="V384" s="584" t="s">
        <v>699</v>
      </c>
      <c r="W384" s="585" t="s">
        <v>81</v>
      </c>
    </row>
    <row r="385" spans="1:23" s="584" customFormat="1" ht="9.75" customHeight="1" x14ac:dyDescent="0.15">
      <c r="A385" s="237" t="s">
        <v>520</v>
      </c>
      <c r="B385" s="584">
        <v>16</v>
      </c>
      <c r="C385" s="584">
        <v>512</v>
      </c>
      <c r="D385" s="584">
        <v>344</v>
      </c>
      <c r="E385" s="584">
        <v>168</v>
      </c>
      <c r="F385" s="584" t="s">
        <v>699</v>
      </c>
      <c r="G385" s="584">
        <v>107</v>
      </c>
      <c r="H385" s="584">
        <v>5</v>
      </c>
      <c r="I385" s="584" t="s">
        <v>699</v>
      </c>
      <c r="J385" s="584">
        <v>102</v>
      </c>
      <c r="K385" s="584">
        <v>7</v>
      </c>
      <c r="L385" s="584" t="s">
        <v>699</v>
      </c>
      <c r="M385" s="584" t="s">
        <v>699</v>
      </c>
      <c r="N385" s="584">
        <v>7</v>
      </c>
      <c r="O385" s="584" t="s">
        <v>699</v>
      </c>
      <c r="P385" s="584" t="s">
        <v>699</v>
      </c>
      <c r="Q385" s="584" t="s">
        <v>699</v>
      </c>
      <c r="R385" s="584">
        <v>131</v>
      </c>
      <c r="S385" s="584">
        <v>131</v>
      </c>
      <c r="T385" s="584" t="s">
        <v>699</v>
      </c>
      <c r="U385" s="584">
        <v>128</v>
      </c>
      <c r="V385" s="584" t="s">
        <v>699</v>
      </c>
      <c r="W385" s="585" t="s">
        <v>82</v>
      </c>
    </row>
    <row r="386" spans="1:23" s="584" customFormat="1" ht="9.75" customHeight="1" x14ac:dyDescent="0.15">
      <c r="A386" s="237" t="s">
        <v>521</v>
      </c>
      <c r="B386" s="584">
        <v>48</v>
      </c>
      <c r="C386" s="584">
        <v>407</v>
      </c>
      <c r="D386" s="584">
        <v>328</v>
      </c>
      <c r="E386" s="584">
        <v>79</v>
      </c>
      <c r="F386" s="584" t="s">
        <v>699</v>
      </c>
      <c r="G386" s="584">
        <v>34</v>
      </c>
      <c r="H386" s="584">
        <v>4</v>
      </c>
      <c r="I386" s="584" t="s">
        <v>699</v>
      </c>
      <c r="J386" s="584">
        <v>30</v>
      </c>
      <c r="K386" s="584" t="s">
        <v>699</v>
      </c>
      <c r="L386" s="584" t="s">
        <v>699</v>
      </c>
      <c r="M386" s="584" t="s">
        <v>699</v>
      </c>
      <c r="N386" s="584" t="s">
        <v>699</v>
      </c>
      <c r="O386" s="584" t="s">
        <v>699</v>
      </c>
      <c r="P386" s="584" t="s">
        <v>699</v>
      </c>
      <c r="Q386" s="584" t="s">
        <v>699</v>
      </c>
      <c r="R386" s="584">
        <v>70</v>
      </c>
      <c r="S386" s="584">
        <v>70</v>
      </c>
      <c r="T386" s="584" t="s">
        <v>699</v>
      </c>
      <c r="U386" s="584">
        <v>227</v>
      </c>
      <c r="V386" s="584" t="s">
        <v>699</v>
      </c>
      <c r="W386" s="585" t="s">
        <v>83</v>
      </c>
    </row>
    <row r="387" spans="1:23" s="584" customFormat="1" ht="9.75" customHeight="1" x14ac:dyDescent="0.15">
      <c r="A387" s="237" t="s">
        <v>522</v>
      </c>
      <c r="B387" s="584">
        <v>16</v>
      </c>
      <c r="C387" s="584">
        <v>465</v>
      </c>
      <c r="D387" s="584">
        <v>390</v>
      </c>
      <c r="E387" s="584">
        <v>75</v>
      </c>
      <c r="F387" s="584" t="s">
        <v>699</v>
      </c>
      <c r="G387" s="584">
        <v>17</v>
      </c>
      <c r="H387" s="584" t="s">
        <v>699</v>
      </c>
      <c r="I387" s="584" t="s">
        <v>699</v>
      </c>
      <c r="J387" s="584">
        <v>17</v>
      </c>
      <c r="K387" s="584" t="s">
        <v>699</v>
      </c>
      <c r="L387" s="584" t="s">
        <v>699</v>
      </c>
      <c r="M387" s="584" t="s">
        <v>699</v>
      </c>
      <c r="N387" s="584" t="s">
        <v>699</v>
      </c>
      <c r="O387" s="584" t="s">
        <v>699</v>
      </c>
      <c r="P387" s="584" t="s">
        <v>699</v>
      </c>
      <c r="Q387" s="584" t="s">
        <v>699</v>
      </c>
      <c r="R387" s="584">
        <v>38</v>
      </c>
      <c r="S387" s="584">
        <v>38</v>
      </c>
      <c r="T387" s="584" t="s">
        <v>699</v>
      </c>
      <c r="U387" s="584">
        <v>230</v>
      </c>
      <c r="V387" s="584" t="s">
        <v>699</v>
      </c>
      <c r="W387" s="585" t="s">
        <v>84</v>
      </c>
    </row>
    <row r="388" spans="1:23" s="584" customFormat="1" ht="9.75" customHeight="1" x14ac:dyDescent="0.15">
      <c r="A388" s="237" t="s">
        <v>523</v>
      </c>
      <c r="B388" s="584">
        <v>32</v>
      </c>
      <c r="C388" s="584">
        <v>443</v>
      </c>
      <c r="D388" s="584">
        <v>331</v>
      </c>
      <c r="E388" s="584">
        <v>112</v>
      </c>
      <c r="F388" s="584" t="s">
        <v>699</v>
      </c>
      <c r="G388" s="584">
        <v>77</v>
      </c>
      <c r="H388" s="584" t="s">
        <v>699</v>
      </c>
      <c r="I388" s="584" t="s">
        <v>699</v>
      </c>
      <c r="J388" s="584">
        <v>77</v>
      </c>
      <c r="K388" s="584" t="s">
        <v>699</v>
      </c>
      <c r="L388" s="584" t="s">
        <v>699</v>
      </c>
      <c r="M388" s="584" t="s">
        <v>699</v>
      </c>
      <c r="N388" s="584" t="s">
        <v>699</v>
      </c>
      <c r="O388" s="584" t="s">
        <v>699</v>
      </c>
      <c r="P388" s="584" t="s">
        <v>699</v>
      </c>
      <c r="Q388" s="584" t="s">
        <v>699</v>
      </c>
      <c r="R388" s="584">
        <v>141</v>
      </c>
      <c r="S388" s="584">
        <v>141</v>
      </c>
      <c r="T388" s="584" t="s">
        <v>699</v>
      </c>
      <c r="U388" s="584">
        <v>226</v>
      </c>
      <c r="V388" s="584" t="s">
        <v>699</v>
      </c>
      <c r="W388" s="585" t="s">
        <v>85</v>
      </c>
    </row>
    <row r="389" spans="1:23" s="584" customFormat="1" ht="9.75" customHeight="1" x14ac:dyDescent="0.15">
      <c r="A389" s="237" t="s">
        <v>524</v>
      </c>
      <c r="B389" s="584">
        <v>32</v>
      </c>
      <c r="C389" s="584">
        <v>550</v>
      </c>
      <c r="D389" s="584">
        <v>392</v>
      </c>
      <c r="E389" s="584">
        <v>158</v>
      </c>
      <c r="F389" s="584" t="s">
        <v>699</v>
      </c>
      <c r="G389" s="584">
        <v>33</v>
      </c>
      <c r="H389" s="584">
        <v>5</v>
      </c>
      <c r="I389" s="584" t="s">
        <v>699</v>
      </c>
      <c r="J389" s="584">
        <v>28</v>
      </c>
      <c r="K389" s="584" t="s">
        <v>699</v>
      </c>
      <c r="L389" s="584" t="s">
        <v>699</v>
      </c>
      <c r="M389" s="584" t="s">
        <v>699</v>
      </c>
      <c r="N389" s="584" t="s">
        <v>699</v>
      </c>
      <c r="O389" s="584" t="s">
        <v>699</v>
      </c>
      <c r="P389" s="584" t="s">
        <v>699</v>
      </c>
      <c r="Q389" s="584" t="s">
        <v>699</v>
      </c>
      <c r="R389" s="584">
        <v>173</v>
      </c>
      <c r="S389" s="584">
        <v>173</v>
      </c>
      <c r="T389" s="584" t="s">
        <v>699</v>
      </c>
      <c r="U389" s="584">
        <v>150</v>
      </c>
      <c r="V389" s="584" t="s">
        <v>699</v>
      </c>
      <c r="W389" s="585" t="s">
        <v>69</v>
      </c>
    </row>
    <row r="390" spans="1:23" s="584" customFormat="1" ht="9.75" customHeight="1" x14ac:dyDescent="0.15">
      <c r="A390" s="237" t="s">
        <v>525</v>
      </c>
      <c r="B390" s="584">
        <v>32</v>
      </c>
      <c r="C390" s="584">
        <v>436</v>
      </c>
      <c r="D390" s="584">
        <v>337</v>
      </c>
      <c r="E390" s="584">
        <v>99</v>
      </c>
      <c r="F390" s="584" t="s">
        <v>699</v>
      </c>
      <c r="G390" s="584">
        <v>55</v>
      </c>
      <c r="H390" s="584" t="s">
        <v>699</v>
      </c>
      <c r="I390" s="584" t="s">
        <v>699</v>
      </c>
      <c r="J390" s="584">
        <v>55</v>
      </c>
      <c r="K390" s="584">
        <v>2</v>
      </c>
      <c r="L390" s="584">
        <v>2</v>
      </c>
      <c r="M390" s="584" t="s">
        <v>699</v>
      </c>
      <c r="N390" s="584" t="s">
        <v>699</v>
      </c>
      <c r="O390" s="584" t="s">
        <v>699</v>
      </c>
      <c r="P390" s="584" t="s">
        <v>699</v>
      </c>
      <c r="Q390" s="584" t="s">
        <v>699</v>
      </c>
      <c r="R390" s="584">
        <v>124</v>
      </c>
      <c r="S390" s="584">
        <v>124</v>
      </c>
      <c r="T390" s="584" t="s">
        <v>699</v>
      </c>
      <c r="U390" s="584">
        <v>177</v>
      </c>
      <c r="V390" s="584" t="s">
        <v>699</v>
      </c>
      <c r="W390" s="585" t="s">
        <v>70</v>
      </c>
    </row>
    <row r="391" spans="1:23" s="584" customFormat="1" ht="9.75" customHeight="1" x14ac:dyDescent="0.15">
      <c r="A391" s="237" t="s">
        <v>526</v>
      </c>
      <c r="B391" s="584">
        <v>48</v>
      </c>
      <c r="C391" s="584">
        <v>549</v>
      </c>
      <c r="D391" s="584">
        <v>350</v>
      </c>
      <c r="E391" s="584">
        <v>199</v>
      </c>
      <c r="F391" s="584" t="s">
        <v>699</v>
      </c>
      <c r="G391" s="584">
        <v>77</v>
      </c>
      <c r="H391" s="584">
        <v>4</v>
      </c>
      <c r="I391" s="584" t="s">
        <v>699</v>
      </c>
      <c r="J391" s="584">
        <v>73</v>
      </c>
      <c r="K391" s="584" t="s">
        <v>699</v>
      </c>
      <c r="L391" s="584" t="s">
        <v>699</v>
      </c>
      <c r="M391" s="584" t="s">
        <v>699</v>
      </c>
      <c r="N391" s="584" t="s">
        <v>699</v>
      </c>
      <c r="O391" s="584" t="s">
        <v>699</v>
      </c>
      <c r="P391" s="584" t="s">
        <v>699</v>
      </c>
      <c r="Q391" s="584" t="s">
        <v>699</v>
      </c>
      <c r="R391" s="584">
        <v>139</v>
      </c>
      <c r="S391" s="584">
        <v>139</v>
      </c>
      <c r="T391" s="584" t="s">
        <v>699</v>
      </c>
      <c r="U391" s="584">
        <v>146</v>
      </c>
      <c r="V391" s="584" t="s">
        <v>699</v>
      </c>
      <c r="W391" s="585" t="s">
        <v>71</v>
      </c>
    </row>
    <row r="392" spans="1:23" s="584" customFormat="1" ht="9.75" customHeight="1" x14ac:dyDescent="0.15">
      <c r="A392" s="237" t="s">
        <v>867</v>
      </c>
      <c r="B392" s="584">
        <v>32</v>
      </c>
      <c r="C392" s="584">
        <v>511</v>
      </c>
      <c r="D392" s="584">
        <v>287</v>
      </c>
      <c r="E392" s="584">
        <v>224</v>
      </c>
      <c r="F392" s="584" t="s">
        <v>699</v>
      </c>
      <c r="G392" s="584">
        <v>20</v>
      </c>
      <c r="H392" s="584">
        <v>5</v>
      </c>
      <c r="I392" s="584" t="s">
        <v>699</v>
      </c>
      <c r="J392" s="584">
        <v>15</v>
      </c>
      <c r="K392" s="584">
        <v>1</v>
      </c>
      <c r="L392" s="584" t="s">
        <v>699</v>
      </c>
      <c r="M392" s="584" t="s">
        <v>699</v>
      </c>
      <c r="N392" s="584" t="s">
        <v>699</v>
      </c>
      <c r="O392" s="584" t="s">
        <v>699</v>
      </c>
      <c r="P392" s="584" t="s">
        <v>699</v>
      </c>
      <c r="Q392" s="584">
        <v>1</v>
      </c>
      <c r="R392" s="584">
        <v>83</v>
      </c>
      <c r="S392" s="584">
        <v>83</v>
      </c>
      <c r="T392" s="584" t="s">
        <v>699</v>
      </c>
      <c r="U392" s="584">
        <v>152</v>
      </c>
      <c r="V392" s="584" t="s">
        <v>699</v>
      </c>
      <c r="W392" s="585" t="s">
        <v>868</v>
      </c>
    </row>
    <row r="393" spans="1:23" s="584" customFormat="1" ht="9.75" customHeight="1" x14ac:dyDescent="0.15">
      <c r="A393" s="237" t="s">
        <v>527</v>
      </c>
      <c r="B393" s="584">
        <v>16</v>
      </c>
      <c r="C393" s="584">
        <v>366</v>
      </c>
      <c r="D393" s="584">
        <v>301</v>
      </c>
      <c r="E393" s="584">
        <v>65</v>
      </c>
      <c r="F393" s="584" t="s">
        <v>699</v>
      </c>
      <c r="G393" s="584">
        <v>27</v>
      </c>
      <c r="H393" s="584" t="s">
        <v>699</v>
      </c>
      <c r="I393" s="584" t="s">
        <v>699</v>
      </c>
      <c r="J393" s="584">
        <v>27</v>
      </c>
      <c r="K393" s="584">
        <v>8</v>
      </c>
      <c r="L393" s="584" t="s">
        <v>699</v>
      </c>
      <c r="M393" s="584" t="s">
        <v>699</v>
      </c>
      <c r="N393" s="584">
        <v>8</v>
      </c>
      <c r="O393" s="584" t="s">
        <v>699</v>
      </c>
      <c r="P393" s="584" t="s">
        <v>699</v>
      </c>
      <c r="Q393" s="584" t="s">
        <v>699</v>
      </c>
      <c r="R393" s="584">
        <v>45</v>
      </c>
      <c r="S393" s="584">
        <v>45</v>
      </c>
      <c r="T393" s="584" t="s">
        <v>699</v>
      </c>
      <c r="U393" s="584">
        <v>248</v>
      </c>
      <c r="V393" s="584" t="s">
        <v>699</v>
      </c>
      <c r="W393" s="585" t="s">
        <v>66</v>
      </c>
    </row>
    <row r="394" spans="1:23" s="584" customFormat="1" ht="9.75" customHeight="1" x14ac:dyDescent="0.15">
      <c r="A394" s="242" t="s">
        <v>528</v>
      </c>
      <c r="B394" s="587">
        <v>48</v>
      </c>
      <c r="C394" s="588">
        <v>331</v>
      </c>
      <c r="D394" s="588">
        <v>256</v>
      </c>
      <c r="E394" s="588">
        <v>75</v>
      </c>
      <c r="F394" s="588" t="s">
        <v>699</v>
      </c>
      <c r="G394" s="588">
        <v>28</v>
      </c>
      <c r="H394" s="588">
        <v>4</v>
      </c>
      <c r="I394" s="588" t="s">
        <v>699</v>
      </c>
      <c r="J394" s="588">
        <v>24</v>
      </c>
      <c r="K394" s="588">
        <v>8</v>
      </c>
      <c r="L394" s="588" t="s">
        <v>699</v>
      </c>
      <c r="M394" s="588" t="s">
        <v>699</v>
      </c>
      <c r="N394" s="588" t="s">
        <v>699</v>
      </c>
      <c r="O394" s="588" t="s">
        <v>699</v>
      </c>
      <c r="P394" s="588" t="s">
        <v>699</v>
      </c>
      <c r="Q394" s="588">
        <v>8</v>
      </c>
      <c r="R394" s="588">
        <v>64</v>
      </c>
      <c r="S394" s="588">
        <v>64</v>
      </c>
      <c r="T394" s="588" t="s">
        <v>699</v>
      </c>
      <c r="U394" s="588">
        <v>235</v>
      </c>
      <c r="V394" s="588" t="s">
        <v>699</v>
      </c>
      <c r="W394" s="589" t="s">
        <v>67</v>
      </c>
    </row>
    <row r="395" spans="1:23" ht="12" customHeight="1" x14ac:dyDescent="0.15"/>
    <row r="396" spans="1:23" ht="12" customHeight="1" x14ac:dyDescent="0.15"/>
    <row r="397" spans="1:23" ht="12" customHeight="1" x14ac:dyDescent="0.15">
      <c r="K397" s="590" t="s">
        <v>86</v>
      </c>
    </row>
    <row r="398" spans="1:23" s="576" customFormat="1" ht="21" customHeight="1" x14ac:dyDescent="0.15">
      <c r="A398" s="921" t="s">
        <v>150</v>
      </c>
      <c r="B398" s="596" t="s">
        <v>939</v>
      </c>
      <c r="C398" s="597" t="s">
        <v>255</v>
      </c>
      <c r="D398" s="575"/>
      <c r="E398" s="573"/>
      <c r="F398" s="574" t="s">
        <v>251</v>
      </c>
      <c r="G398" s="575"/>
      <c r="H398" s="575"/>
      <c r="I398" s="575"/>
      <c r="J398" s="575"/>
      <c r="K398" s="575"/>
      <c r="L398" s="575"/>
      <c r="M398" s="575"/>
      <c r="N398" s="575"/>
      <c r="O398" s="575"/>
      <c r="P398" s="575"/>
      <c r="Q398" s="575"/>
      <c r="R398" s="575"/>
      <c r="S398" s="575"/>
      <c r="T398" s="575"/>
      <c r="U398" s="575"/>
      <c r="V398" s="575"/>
      <c r="W398" s="924" t="s">
        <v>72</v>
      </c>
    </row>
    <row r="399" spans="1:23" s="576" customFormat="1" ht="21" customHeight="1" x14ac:dyDescent="0.15">
      <c r="A399" s="922"/>
      <c r="B399" s="611" t="s">
        <v>782</v>
      </c>
      <c r="C399" s="927" t="s">
        <v>254</v>
      </c>
      <c r="D399" s="574" t="s">
        <v>238</v>
      </c>
      <c r="E399" s="573"/>
      <c r="F399" s="927" t="s">
        <v>250</v>
      </c>
      <c r="G399" s="574" t="s">
        <v>238</v>
      </c>
      <c r="H399" s="575"/>
      <c r="I399" s="575"/>
      <c r="J399" s="575"/>
      <c r="K399" s="575"/>
      <c r="L399" s="575"/>
      <c r="M399" s="575"/>
      <c r="N399" s="575"/>
      <c r="O399" s="575"/>
      <c r="P399" s="575"/>
      <c r="Q399" s="575"/>
      <c r="R399" s="575"/>
      <c r="S399" s="573"/>
      <c r="T399" s="574" t="s">
        <v>232</v>
      </c>
      <c r="U399" s="575"/>
      <c r="V399" s="575"/>
      <c r="W399" s="925"/>
    </row>
    <row r="400" spans="1:23" s="576" customFormat="1" ht="52.5" customHeight="1" x14ac:dyDescent="0.15">
      <c r="A400" s="923"/>
      <c r="B400" s="578" t="s">
        <v>279</v>
      </c>
      <c r="C400" s="928"/>
      <c r="D400" s="577" t="s">
        <v>770</v>
      </c>
      <c r="E400" s="578" t="s">
        <v>775</v>
      </c>
      <c r="F400" s="928"/>
      <c r="G400" s="577" t="s">
        <v>770</v>
      </c>
      <c r="H400" s="578" t="s">
        <v>229</v>
      </c>
      <c r="I400" s="578" t="s">
        <v>775</v>
      </c>
      <c r="J400" s="578" t="s">
        <v>243</v>
      </c>
      <c r="K400" s="578" t="s">
        <v>249</v>
      </c>
      <c r="L400" s="578" t="s">
        <v>287</v>
      </c>
      <c r="M400" s="578" t="s">
        <v>248</v>
      </c>
      <c r="N400" s="578" t="s">
        <v>228</v>
      </c>
      <c r="O400" s="578" t="s">
        <v>227</v>
      </c>
      <c r="P400" s="578" t="s">
        <v>271</v>
      </c>
      <c r="Q400" s="578" t="s">
        <v>225</v>
      </c>
      <c r="R400" s="578" t="s">
        <v>253</v>
      </c>
      <c r="S400" s="578" t="s">
        <v>786</v>
      </c>
      <c r="T400" s="577" t="s">
        <v>94</v>
      </c>
      <c r="U400" s="578" t="s">
        <v>130</v>
      </c>
      <c r="V400" s="593" t="s">
        <v>247</v>
      </c>
      <c r="W400" s="926"/>
    </row>
    <row r="401" spans="1:23" s="584" customFormat="1" ht="9.75" customHeight="1" x14ac:dyDescent="0.15">
      <c r="A401" s="233" t="s">
        <v>855</v>
      </c>
      <c r="B401" s="581">
        <v>2654</v>
      </c>
      <c r="C401" s="582">
        <v>14830</v>
      </c>
      <c r="D401" s="582">
        <v>14830</v>
      </c>
      <c r="E401" s="582">
        <v>14830</v>
      </c>
      <c r="F401" s="582">
        <v>831</v>
      </c>
      <c r="G401" s="582">
        <v>771</v>
      </c>
      <c r="H401" s="582">
        <v>45</v>
      </c>
      <c r="I401" s="582">
        <v>305</v>
      </c>
      <c r="J401" s="582">
        <v>33</v>
      </c>
      <c r="K401" s="582" t="s">
        <v>699</v>
      </c>
      <c r="L401" s="582">
        <v>33</v>
      </c>
      <c r="M401" s="582">
        <v>100</v>
      </c>
      <c r="N401" s="582">
        <v>11</v>
      </c>
      <c r="O401" s="582">
        <v>6</v>
      </c>
      <c r="P401" s="582">
        <v>2</v>
      </c>
      <c r="Q401" s="582">
        <v>152</v>
      </c>
      <c r="R401" s="582">
        <v>84</v>
      </c>
      <c r="S401" s="582" t="s">
        <v>699</v>
      </c>
      <c r="T401" s="582">
        <v>37</v>
      </c>
      <c r="U401" s="582">
        <v>23</v>
      </c>
      <c r="V401" s="582">
        <v>9</v>
      </c>
      <c r="W401" s="583" t="s">
        <v>512</v>
      </c>
    </row>
    <row r="402" spans="1:23" s="584" customFormat="1" ht="9.75" customHeight="1" x14ac:dyDescent="0.15">
      <c r="A402" s="237" t="s">
        <v>628</v>
      </c>
      <c r="B402" s="584">
        <v>2538</v>
      </c>
      <c r="C402" s="584">
        <v>11421</v>
      </c>
      <c r="D402" s="584">
        <v>11421</v>
      </c>
      <c r="E402" s="584">
        <v>11421</v>
      </c>
      <c r="F402" s="584">
        <v>677</v>
      </c>
      <c r="G402" s="584">
        <v>610</v>
      </c>
      <c r="H402" s="584">
        <v>26</v>
      </c>
      <c r="I402" s="584">
        <v>139</v>
      </c>
      <c r="J402" s="584">
        <v>51</v>
      </c>
      <c r="K402" s="584" t="s">
        <v>699</v>
      </c>
      <c r="L402" s="584">
        <v>57</v>
      </c>
      <c r="M402" s="584">
        <v>77</v>
      </c>
      <c r="N402" s="584">
        <v>6</v>
      </c>
      <c r="O402" s="584">
        <v>2</v>
      </c>
      <c r="P402" s="584">
        <v>17</v>
      </c>
      <c r="Q402" s="584">
        <v>143</v>
      </c>
      <c r="R402" s="584">
        <v>91</v>
      </c>
      <c r="S402" s="584">
        <v>1</v>
      </c>
      <c r="T402" s="584">
        <v>38</v>
      </c>
      <c r="U402" s="584">
        <v>17</v>
      </c>
      <c r="V402" s="584">
        <v>9</v>
      </c>
      <c r="W402" s="585" t="s">
        <v>629</v>
      </c>
    </row>
    <row r="403" spans="1:23" s="584" customFormat="1" ht="9.75" customHeight="1" x14ac:dyDescent="0.15">
      <c r="A403" s="237" t="s">
        <v>856</v>
      </c>
      <c r="B403" s="584">
        <v>2459</v>
      </c>
      <c r="C403" s="584" t="s">
        <v>699</v>
      </c>
      <c r="D403" s="584" t="s">
        <v>699</v>
      </c>
      <c r="E403" s="584" t="s">
        <v>699</v>
      </c>
      <c r="F403" s="584">
        <v>744</v>
      </c>
      <c r="G403" s="584">
        <v>685</v>
      </c>
      <c r="H403" s="584">
        <v>28</v>
      </c>
      <c r="I403" s="584">
        <v>195</v>
      </c>
      <c r="J403" s="584">
        <v>40</v>
      </c>
      <c r="K403" s="584">
        <v>10</v>
      </c>
      <c r="L403" s="584">
        <v>68</v>
      </c>
      <c r="M403" s="584">
        <v>70</v>
      </c>
      <c r="N403" s="584">
        <v>16</v>
      </c>
      <c r="O403" s="584">
        <v>8</v>
      </c>
      <c r="P403" s="584">
        <v>12</v>
      </c>
      <c r="Q403" s="584">
        <v>147</v>
      </c>
      <c r="R403" s="584">
        <v>81</v>
      </c>
      <c r="S403" s="584">
        <v>10</v>
      </c>
      <c r="T403" s="584">
        <v>36</v>
      </c>
      <c r="U403" s="584">
        <v>9</v>
      </c>
      <c r="V403" s="584">
        <v>10</v>
      </c>
      <c r="W403" s="585" t="s">
        <v>692</v>
      </c>
    </row>
    <row r="404" spans="1:23" s="584" customFormat="1" ht="9.75" customHeight="1" x14ac:dyDescent="0.15">
      <c r="A404" s="237" t="s">
        <v>857</v>
      </c>
      <c r="B404" s="584">
        <v>3112</v>
      </c>
      <c r="C404" s="584" t="s">
        <v>699</v>
      </c>
      <c r="D404" s="584" t="s">
        <v>699</v>
      </c>
      <c r="E404" s="584" t="s">
        <v>699</v>
      </c>
      <c r="F404" s="584">
        <v>798</v>
      </c>
      <c r="G404" s="584">
        <v>729</v>
      </c>
      <c r="H404" s="584">
        <v>17</v>
      </c>
      <c r="I404" s="584">
        <v>189</v>
      </c>
      <c r="J404" s="584">
        <v>38</v>
      </c>
      <c r="K404" s="584">
        <v>25</v>
      </c>
      <c r="L404" s="584">
        <v>86</v>
      </c>
      <c r="M404" s="584">
        <v>62</v>
      </c>
      <c r="N404" s="584">
        <v>2</v>
      </c>
      <c r="O404" s="584">
        <v>9</v>
      </c>
      <c r="P404" s="584">
        <v>6</v>
      </c>
      <c r="Q404" s="584">
        <v>170</v>
      </c>
      <c r="R404" s="584">
        <v>125</v>
      </c>
      <c r="S404" s="584" t="s">
        <v>699</v>
      </c>
      <c r="T404" s="584">
        <v>40</v>
      </c>
      <c r="U404" s="584" t="s">
        <v>699</v>
      </c>
      <c r="V404" s="584">
        <v>40</v>
      </c>
      <c r="W404" s="585" t="s">
        <v>718</v>
      </c>
    </row>
    <row r="405" spans="1:23" s="584" customFormat="1" ht="9.75" customHeight="1" x14ac:dyDescent="0.15">
      <c r="A405" s="237" t="s">
        <v>858</v>
      </c>
      <c r="B405" s="584">
        <v>2164</v>
      </c>
      <c r="C405" s="584" t="s">
        <v>699</v>
      </c>
      <c r="D405" s="584" t="s">
        <v>699</v>
      </c>
      <c r="E405" s="584" t="s">
        <v>699</v>
      </c>
      <c r="F405" s="584">
        <v>725</v>
      </c>
      <c r="G405" s="584">
        <v>678</v>
      </c>
      <c r="H405" s="584">
        <v>25</v>
      </c>
      <c r="I405" s="584">
        <v>114</v>
      </c>
      <c r="J405" s="584">
        <v>38</v>
      </c>
      <c r="K405" s="584">
        <v>10</v>
      </c>
      <c r="L405" s="584">
        <v>95</v>
      </c>
      <c r="M405" s="584">
        <v>106</v>
      </c>
      <c r="N405" s="584">
        <v>10</v>
      </c>
      <c r="O405" s="584">
        <v>11</v>
      </c>
      <c r="P405" s="584">
        <v>1</v>
      </c>
      <c r="Q405" s="584">
        <v>166</v>
      </c>
      <c r="R405" s="584">
        <v>102</v>
      </c>
      <c r="S405" s="584" t="s">
        <v>699</v>
      </c>
      <c r="T405" s="584">
        <v>27</v>
      </c>
      <c r="U405" s="584">
        <v>1</v>
      </c>
      <c r="V405" s="584">
        <v>26</v>
      </c>
      <c r="W405" s="585" t="s">
        <v>859</v>
      </c>
    </row>
    <row r="406" spans="1:23" s="584" customFormat="1" ht="6.75" customHeight="1" x14ac:dyDescent="0.15">
      <c r="A406" s="586"/>
      <c r="W406" s="585"/>
    </row>
    <row r="407" spans="1:23" s="584" customFormat="1" ht="9.75" customHeight="1" x14ac:dyDescent="0.15">
      <c r="A407" s="237" t="s">
        <v>860</v>
      </c>
      <c r="B407" s="584">
        <v>3082</v>
      </c>
      <c r="C407" s="584" t="s">
        <v>699</v>
      </c>
      <c r="D407" s="584" t="s">
        <v>699</v>
      </c>
      <c r="E407" s="584" t="s">
        <v>699</v>
      </c>
      <c r="F407" s="584">
        <v>831</v>
      </c>
      <c r="G407" s="584">
        <v>774</v>
      </c>
      <c r="H407" s="584">
        <v>18</v>
      </c>
      <c r="I407" s="584">
        <v>189</v>
      </c>
      <c r="J407" s="584">
        <v>32</v>
      </c>
      <c r="K407" s="584">
        <v>21</v>
      </c>
      <c r="L407" s="584">
        <v>103</v>
      </c>
      <c r="M407" s="584">
        <v>68</v>
      </c>
      <c r="N407" s="584">
        <v>12</v>
      </c>
      <c r="O407" s="584">
        <v>8</v>
      </c>
      <c r="P407" s="584">
        <v>7</v>
      </c>
      <c r="Q407" s="584">
        <v>186</v>
      </c>
      <c r="R407" s="584">
        <v>130</v>
      </c>
      <c r="S407" s="584" t="s">
        <v>699</v>
      </c>
      <c r="T407" s="584">
        <v>31</v>
      </c>
      <c r="U407" s="584">
        <v>1</v>
      </c>
      <c r="V407" s="584">
        <v>30</v>
      </c>
      <c r="W407" s="585" t="s">
        <v>719</v>
      </c>
    </row>
    <row r="408" spans="1:23" s="584" customFormat="1" ht="9.75" customHeight="1" x14ac:dyDescent="0.15">
      <c r="A408" s="237" t="s">
        <v>861</v>
      </c>
      <c r="B408" s="584">
        <v>2239</v>
      </c>
      <c r="C408" s="584" t="s">
        <v>699</v>
      </c>
      <c r="D408" s="584" t="s">
        <v>699</v>
      </c>
      <c r="E408" s="584" t="s">
        <v>699</v>
      </c>
      <c r="F408" s="584">
        <v>693</v>
      </c>
      <c r="G408" s="584">
        <v>639</v>
      </c>
      <c r="H408" s="584">
        <v>34</v>
      </c>
      <c r="I408" s="584">
        <v>98</v>
      </c>
      <c r="J408" s="584">
        <v>45</v>
      </c>
      <c r="K408" s="584">
        <v>6</v>
      </c>
      <c r="L408" s="584">
        <v>77</v>
      </c>
      <c r="M408" s="584">
        <v>87</v>
      </c>
      <c r="N408" s="584" t="s">
        <v>699</v>
      </c>
      <c r="O408" s="584">
        <v>10</v>
      </c>
      <c r="P408" s="584">
        <v>7</v>
      </c>
      <c r="Q408" s="584">
        <v>160</v>
      </c>
      <c r="R408" s="584">
        <v>115</v>
      </c>
      <c r="S408" s="584" t="s">
        <v>699</v>
      </c>
      <c r="T408" s="584">
        <v>27</v>
      </c>
      <c r="U408" s="584" t="s">
        <v>699</v>
      </c>
      <c r="V408" s="584">
        <v>27</v>
      </c>
      <c r="W408" s="585" t="s">
        <v>862</v>
      </c>
    </row>
    <row r="409" spans="1:23" s="584" customFormat="1" ht="6.75" customHeight="1" x14ac:dyDescent="0.15">
      <c r="A409" s="586"/>
      <c r="W409" s="585"/>
    </row>
    <row r="410" spans="1:23" s="584" customFormat="1" ht="9.75" customHeight="1" x14ac:dyDescent="0.15">
      <c r="A410" s="237" t="s">
        <v>863</v>
      </c>
      <c r="B410" s="584">
        <v>560</v>
      </c>
      <c r="C410" s="584" t="s">
        <v>699</v>
      </c>
      <c r="D410" s="584" t="s">
        <v>699</v>
      </c>
      <c r="E410" s="584" t="s">
        <v>699</v>
      </c>
      <c r="F410" s="584">
        <v>201</v>
      </c>
      <c r="G410" s="584">
        <v>196</v>
      </c>
      <c r="H410" s="584">
        <v>4</v>
      </c>
      <c r="I410" s="584">
        <v>42</v>
      </c>
      <c r="J410" s="584">
        <v>4</v>
      </c>
      <c r="K410" s="584">
        <v>4</v>
      </c>
      <c r="L410" s="584">
        <v>36</v>
      </c>
      <c r="M410" s="584">
        <v>30</v>
      </c>
      <c r="N410" s="584">
        <v>10</v>
      </c>
      <c r="O410" s="584">
        <v>3</v>
      </c>
      <c r="P410" s="584">
        <v>1</v>
      </c>
      <c r="Q410" s="584">
        <v>39</v>
      </c>
      <c r="R410" s="584">
        <v>23</v>
      </c>
      <c r="S410" s="584" t="s">
        <v>699</v>
      </c>
      <c r="T410" s="584">
        <v>2</v>
      </c>
      <c r="U410" s="584">
        <v>1</v>
      </c>
      <c r="V410" s="584">
        <v>1</v>
      </c>
      <c r="W410" s="585" t="s">
        <v>720</v>
      </c>
    </row>
    <row r="411" spans="1:23" s="584" customFormat="1" ht="9.75" customHeight="1" x14ac:dyDescent="0.15">
      <c r="A411" s="237" t="s">
        <v>513</v>
      </c>
      <c r="B411" s="584">
        <v>448</v>
      </c>
      <c r="C411" s="584" t="s">
        <v>699</v>
      </c>
      <c r="D411" s="584" t="s">
        <v>699</v>
      </c>
      <c r="E411" s="584" t="s">
        <v>699</v>
      </c>
      <c r="F411" s="584">
        <v>191</v>
      </c>
      <c r="G411" s="584">
        <v>178</v>
      </c>
      <c r="H411" s="584">
        <v>10</v>
      </c>
      <c r="I411" s="584">
        <v>30</v>
      </c>
      <c r="J411" s="584">
        <v>16</v>
      </c>
      <c r="K411" s="584" t="s">
        <v>699</v>
      </c>
      <c r="L411" s="584">
        <v>15</v>
      </c>
      <c r="M411" s="584">
        <v>28</v>
      </c>
      <c r="N411" s="584" t="s">
        <v>699</v>
      </c>
      <c r="O411" s="584">
        <v>4</v>
      </c>
      <c r="P411" s="584" t="s">
        <v>699</v>
      </c>
      <c r="Q411" s="584">
        <v>53</v>
      </c>
      <c r="R411" s="584">
        <v>22</v>
      </c>
      <c r="S411" s="584" t="s">
        <v>699</v>
      </c>
      <c r="T411" s="584">
        <v>11</v>
      </c>
      <c r="U411" s="584" t="s">
        <v>699</v>
      </c>
      <c r="V411" s="584">
        <v>11</v>
      </c>
      <c r="W411" s="585" t="s">
        <v>78</v>
      </c>
    </row>
    <row r="412" spans="1:23" s="584" customFormat="1" ht="9.75" customHeight="1" x14ac:dyDescent="0.15">
      <c r="A412" s="237" t="s">
        <v>514</v>
      </c>
      <c r="B412" s="584">
        <v>683</v>
      </c>
      <c r="C412" s="584" t="s">
        <v>699</v>
      </c>
      <c r="D412" s="584" t="s">
        <v>699</v>
      </c>
      <c r="E412" s="584" t="s">
        <v>699</v>
      </c>
      <c r="F412" s="584">
        <v>142</v>
      </c>
      <c r="G412" s="584">
        <v>132</v>
      </c>
      <c r="H412" s="584">
        <v>7</v>
      </c>
      <c r="I412" s="584">
        <v>10</v>
      </c>
      <c r="J412" s="584">
        <v>9</v>
      </c>
      <c r="K412" s="584" t="s">
        <v>699</v>
      </c>
      <c r="L412" s="584">
        <v>22</v>
      </c>
      <c r="M412" s="584">
        <v>25</v>
      </c>
      <c r="N412" s="584" t="s">
        <v>699</v>
      </c>
      <c r="O412" s="584">
        <v>2</v>
      </c>
      <c r="P412" s="584" t="s">
        <v>699</v>
      </c>
      <c r="Q412" s="584">
        <v>29</v>
      </c>
      <c r="R412" s="584">
        <v>28</v>
      </c>
      <c r="S412" s="584" t="s">
        <v>699</v>
      </c>
      <c r="T412" s="584" t="s">
        <v>699</v>
      </c>
      <c r="U412" s="584" t="s">
        <v>699</v>
      </c>
      <c r="V412" s="584" t="s">
        <v>699</v>
      </c>
      <c r="W412" s="585" t="s">
        <v>79</v>
      </c>
    </row>
    <row r="413" spans="1:23" s="584" customFormat="1" ht="9.75" customHeight="1" x14ac:dyDescent="0.15">
      <c r="A413" s="237" t="s">
        <v>515</v>
      </c>
      <c r="B413" s="584">
        <v>473</v>
      </c>
      <c r="C413" s="584" t="s">
        <v>699</v>
      </c>
      <c r="D413" s="584" t="s">
        <v>699</v>
      </c>
      <c r="E413" s="584" t="s">
        <v>699</v>
      </c>
      <c r="F413" s="584">
        <v>191</v>
      </c>
      <c r="G413" s="584">
        <v>172</v>
      </c>
      <c r="H413" s="584">
        <v>4</v>
      </c>
      <c r="I413" s="584">
        <v>32</v>
      </c>
      <c r="J413" s="584">
        <v>9</v>
      </c>
      <c r="K413" s="584">
        <v>6</v>
      </c>
      <c r="L413" s="584">
        <v>22</v>
      </c>
      <c r="M413" s="584">
        <v>23</v>
      </c>
      <c r="N413" s="584" t="s">
        <v>699</v>
      </c>
      <c r="O413" s="584">
        <v>2</v>
      </c>
      <c r="P413" s="584" t="s">
        <v>699</v>
      </c>
      <c r="Q413" s="584">
        <v>45</v>
      </c>
      <c r="R413" s="584">
        <v>29</v>
      </c>
      <c r="S413" s="584" t="s">
        <v>699</v>
      </c>
      <c r="T413" s="584">
        <v>14</v>
      </c>
      <c r="U413" s="584" t="s">
        <v>699</v>
      </c>
      <c r="V413" s="584">
        <v>14</v>
      </c>
      <c r="W413" s="585" t="s">
        <v>80</v>
      </c>
    </row>
    <row r="414" spans="1:23" s="584" customFormat="1" ht="9.75" customHeight="1" x14ac:dyDescent="0.15">
      <c r="A414" s="237" t="s">
        <v>864</v>
      </c>
      <c r="B414" s="584">
        <v>635</v>
      </c>
      <c r="C414" s="584" t="s">
        <v>699</v>
      </c>
      <c r="D414" s="584" t="s">
        <v>699</v>
      </c>
      <c r="E414" s="584" t="s">
        <v>699</v>
      </c>
      <c r="F414" s="584">
        <v>169</v>
      </c>
      <c r="G414" s="584">
        <v>157</v>
      </c>
      <c r="H414" s="584">
        <v>13</v>
      </c>
      <c r="I414" s="584">
        <v>26</v>
      </c>
      <c r="J414" s="584">
        <v>11</v>
      </c>
      <c r="K414" s="584" t="s">
        <v>699</v>
      </c>
      <c r="L414" s="584">
        <v>18</v>
      </c>
      <c r="M414" s="584">
        <v>11</v>
      </c>
      <c r="N414" s="584" t="s">
        <v>699</v>
      </c>
      <c r="O414" s="584">
        <v>2</v>
      </c>
      <c r="P414" s="584">
        <v>7</v>
      </c>
      <c r="Q414" s="584">
        <v>33</v>
      </c>
      <c r="R414" s="584">
        <v>36</v>
      </c>
      <c r="S414" s="584" t="s">
        <v>699</v>
      </c>
      <c r="T414" s="584">
        <v>2</v>
      </c>
      <c r="U414" s="584" t="s">
        <v>699</v>
      </c>
      <c r="V414" s="584">
        <v>2</v>
      </c>
      <c r="W414" s="585" t="s">
        <v>865</v>
      </c>
    </row>
    <row r="415" spans="1:23" s="584" customFormat="1" ht="6.75" customHeight="1" x14ac:dyDescent="0.15">
      <c r="A415" s="586"/>
      <c r="W415" s="585"/>
    </row>
    <row r="416" spans="1:23" s="584" customFormat="1" ht="9.75" customHeight="1" x14ac:dyDescent="0.15">
      <c r="A416" s="237" t="s">
        <v>866</v>
      </c>
      <c r="B416" s="584">
        <v>139</v>
      </c>
      <c r="C416" s="584" t="s">
        <v>699</v>
      </c>
      <c r="D416" s="584" t="s">
        <v>699</v>
      </c>
      <c r="E416" s="584" t="s">
        <v>699</v>
      </c>
      <c r="F416" s="584">
        <v>61</v>
      </c>
      <c r="G416" s="584">
        <v>61</v>
      </c>
      <c r="H416" s="584" t="s">
        <v>699</v>
      </c>
      <c r="I416" s="584">
        <v>1</v>
      </c>
      <c r="J416" s="584" t="s">
        <v>699</v>
      </c>
      <c r="K416" s="584">
        <v>4</v>
      </c>
      <c r="L416" s="584">
        <v>17</v>
      </c>
      <c r="M416" s="584">
        <v>10</v>
      </c>
      <c r="N416" s="584">
        <v>10</v>
      </c>
      <c r="O416" s="584">
        <v>1</v>
      </c>
      <c r="P416" s="584">
        <v>1</v>
      </c>
      <c r="Q416" s="584">
        <v>10</v>
      </c>
      <c r="R416" s="584">
        <v>7</v>
      </c>
      <c r="S416" s="584" t="s">
        <v>699</v>
      </c>
      <c r="T416" s="584" t="s">
        <v>699</v>
      </c>
      <c r="U416" s="584" t="s">
        <v>699</v>
      </c>
      <c r="V416" s="584" t="s">
        <v>699</v>
      </c>
      <c r="W416" s="585" t="s">
        <v>721</v>
      </c>
    </row>
    <row r="417" spans="1:23" s="584" customFormat="1" ht="9.75" customHeight="1" x14ac:dyDescent="0.15">
      <c r="A417" s="237" t="s">
        <v>516</v>
      </c>
      <c r="B417" s="584">
        <v>147</v>
      </c>
      <c r="C417" s="584" t="s">
        <v>699</v>
      </c>
      <c r="D417" s="584" t="s">
        <v>699</v>
      </c>
      <c r="E417" s="584" t="s">
        <v>699</v>
      </c>
      <c r="F417" s="584">
        <v>51</v>
      </c>
      <c r="G417" s="584">
        <v>51</v>
      </c>
      <c r="H417" s="584">
        <v>4</v>
      </c>
      <c r="I417" s="584">
        <v>19</v>
      </c>
      <c r="J417" s="584" t="s">
        <v>699</v>
      </c>
      <c r="K417" s="584" t="s">
        <v>699</v>
      </c>
      <c r="L417" s="584">
        <v>2</v>
      </c>
      <c r="M417" s="584">
        <v>4</v>
      </c>
      <c r="N417" s="584" t="s">
        <v>699</v>
      </c>
      <c r="O417" s="584" t="s">
        <v>699</v>
      </c>
      <c r="P417" s="584" t="s">
        <v>699</v>
      </c>
      <c r="Q417" s="584">
        <v>13</v>
      </c>
      <c r="R417" s="584">
        <v>9</v>
      </c>
      <c r="S417" s="584" t="s">
        <v>699</v>
      </c>
      <c r="T417" s="584" t="s">
        <v>699</v>
      </c>
      <c r="U417" s="584" t="s">
        <v>699</v>
      </c>
      <c r="V417" s="584" t="s">
        <v>699</v>
      </c>
      <c r="W417" s="585" t="s">
        <v>66</v>
      </c>
    </row>
    <row r="418" spans="1:23" s="584" customFormat="1" ht="9.75" customHeight="1" x14ac:dyDescent="0.15">
      <c r="A418" s="237" t="s">
        <v>517</v>
      </c>
      <c r="B418" s="584">
        <v>274</v>
      </c>
      <c r="C418" s="584" t="s">
        <v>699</v>
      </c>
      <c r="D418" s="584" t="s">
        <v>699</v>
      </c>
      <c r="E418" s="584" t="s">
        <v>699</v>
      </c>
      <c r="F418" s="584">
        <v>89</v>
      </c>
      <c r="G418" s="584">
        <v>84</v>
      </c>
      <c r="H418" s="584" t="s">
        <v>699</v>
      </c>
      <c r="I418" s="584">
        <v>22</v>
      </c>
      <c r="J418" s="584">
        <v>4</v>
      </c>
      <c r="K418" s="584" t="s">
        <v>699</v>
      </c>
      <c r="L418" s="584">
        <v>17</v>
      </c>
      <c r="M418" s="584">
        <v>16</v>
      </c>
      <c r="N418" s="584" t="s">
        <v>699</v>
      </c>
      <c r="O418" s="584">
        <v>2</v>
      </c>
      <c r="P418" s="584" t="s">
        <v>699</v>
      </c>
      <c r="Q418" s="584">
        <v>16</v>
      </c>
      <c r="R418" s="584">
        <v>7</v>
      </c>
      <c r="S418" s="584" t="s">
        <v>699</v>
      </c>
      <c r="T418" s="584">
        <v>2</v>
      </c>
      <c r="U418" s="584">
        <v>1</v>
      </c>
      <c r="V418" s="584">
        <v>1</v>
      </c>
      <c r="W418" s="585" t="s">
        <v>67</v>
      </c>
    </row>
    <row r="419" spans="1:23" s="584" customFormat="1" ht="9.75" customHeight="1" x14ac:dyDescent="0.15">
      <c r="A419" s="237" t="s">
        <v>518</v>
      </c>
      <c r="B419" s="584">
        <v>201</v>
      </c>
      <c r="C419" s="584" t="s">
        <v>699</v>
      </c>
      <c r="D419" s="584" t="s">
        <v>699</v>
      </c>
      <c r="E419" s="584" t="s">
        <v>699</v>
      </c>
      <c r="F419" s="584">
        <v>68</v>
      </c>
      <c r="G419" s="584">
        <v>55</v>
      </c>
      <c r="H419" s="584">
        <v>4</v>
      </c>
      <c r="I419" s="584">
        <v>6</v>
      </c>
      <c r="J419" s="584">
        <v>6</v>
      </c>
      <c r="K419" s="584" t="s">
        <v>699</v>
      </c>
      <c r="L419" s="584">
        <v>1</v>
      </c>
      <c r="M419" s="584">
        <v>14</v>
      </c>
      <c r="N419" s="584" t="s">
        <v>699</v>
      </c>
      <c r="O419" s="584">
        <v>1</v>
      </c>
      <c r="P419" s="584" t="s">
        <v>699</v>
      </c>
      <c r="Q419" s="584">
        <v>14</v>
      </c>
      <c r="R419" s="584">
        <v>9</v>
      </c>
      <c r="S419" s="584" t="s">
        <v>699</v>
      </c>
      <c r="T419" s="584">
        <v>11</v>
      </c>
      <c r="U419" s="584" t="s">
        <v>699</v>
      </c>
      <c r="V419" s="584">
        <v>11</v>
      </c>
      <c r="W419" s="585" t="s">
        <v>68</v>
      </c>
    </row>
    <row r="420" spans="1:23" s="584" customFormat="1" ht="9.75" customHeight="1" x14ac:dyDescent="0.15">
      <c r="A420" s="237" t="s">
        <v>519</v>
      </c>
      <c r="B420" s="584">
        <v>119</v>
      </c>
      <c r="C420" s="584" t="s">
        <v>699</v>
      </c>
      <c r="D420" s="584" t="s">
        <v>699</v>
      </c>
      <c r="E420" s="584" t="s">
        <v>699</v>
      </c>
      <c r="F420" s="584">
        <v>71</v>
      </c>
      <c r="G420" s="584">
        <v>71</v>
      </c>
      <c r="H420" s="584">
        <v>4</v>
      </c>
      <c r="I420" s="584">
        <v>18</v>
      </c>
      <c r="J420" s="584">
        <v>3</v>
      </c>
      <c r="K420" s="584" t="s">
        <v>699</v>
      </c>
      <c r="L420" s="584" t="s">
        <v>699</v>
      </c>
      <c r="M420" s="584">
        <v>8</v>
      </c>
      <c r="N420" s="584" t="s">
        <v>699</v>
      </c>
      <c r="O420" s="584">
        <v>2</v>
      </c>
      <c r="P420" s="584" t="s">
        <v>699</v>
      </c>
      <c r="Q420" s="584">
        <v>29</v>
      </c>
      <c r="R420" s="584">
        <v>7</v>
      </c>
      <c r="S420" s="584" t="s">
        <v>699</v>
      </c>
      <c r="T420" s="584" t="s">
        <v>699</v>
      </c>
      <c r="U420" s="584" t="s">
        <v>699</v>
      </c>
      <c r="V420" s="584" t="s">
        <v>699</v>
      </c>
      <c r="W420" s="585" t="s">
        <v>81</v>
      </c>
    </row>
    <row r="421" spans="1:23" s="584" customFormat="1" ht="9.75" customHeight="1" x14ac:dyDescent="0.15">
      <c r="A421" s="237" t="s">
        <v>520</v>
      </c>
      <c r="B421" s="584">
        <v>128</v>
      </c>
      <c r="C421" s="584" t="s">
        <v>699</v>
      </c>
      <c r="D421" s="584" t="s">
        <v>699</v>
      </c>
      <c r="E421" s="584" t="s">
        <v>699</v>
      </c>
      <c r="F421" s="584">
        <v>52</v>
      </c>
      <c r="G421" s="584">
        <v>52</v>
      </c>
      <c r="H421" s="584">
        <v>2</v>
      </c>
      <c r="I421" s="584">
        <v>6</v>
      </c>
      <c r="J421" s="584">
        <v>7</v>
      </c>
      <c r="K421" s="584" t="s">
        <v>699</v>
      </c>
      <c r="L421" s="584">
        <v>14</v>
      </c>
      <c r="M421" s="584">
        <v>6</v>
      </c>
      <c r="N421" s="584" t="s">
        <v>699</v>
      </c>
      <c r="O421" s="584">
        <v>1</v>
      </c>
      <c r="P421" s="584" t="s">
        <v>699</v>
      </c>
      <c r="Q421" s="584">
        <v>10</v>
      </c>
      <c r="R421" s="584">
        <v>6</v>
      </c>
      <c r="S421" s="584" t="s">
        <v>699</v>
      </c>
      <c r="T421" s="584" t="s">
        <v>699</v>
      </c>
      <c r="U421" s="584" t="s">
        <v>699</v>
      </c>
      <c r="V421" s="584" t="s">
        <v>699</v>
      </c>
      <c r="W421" s="585" t="s">
        <v>82</v>
      </c>
    </row>
    <row r="422" spans="1:23" s="584" customFormat="1" ht="9.75" customHeight="1" x14ac:dyDescent="0.15">
      <c r="A422" s="237" t="s">
        <v>521</v>
      </c>
      <c r="B422" s="584">
        <v>227</v>
      </c>
      <c r="C422" s="584" t="s">
        <v>699</v>
      </c>
      <c r="D422" s="584" t="s">
        <v>699</v>
      </c>
      <c r="E422" s="584" t="s">
        <v>699</v>
      </c>
      <c r="F422" s="584">
        <v>62</v>
      </c>
      <c r="G422" s="584">
        <v>54</v>
      </c>
      <c r="H422" s="584">
        <v>7</v>
      </c>
      <c r="I422" s="584">
        <v>4</v>
      </c>
      <c r="J422" s="584">
        <v>4</v>
      </c>
      <c r="K422" s="584" t="s">
        <v>699</v>
      </c>
      <c r="L422" s="584">
        <v>5</v>
      </c>
      <c r="M422" s="584">
        <v>14</v>
      </c>
      <c r="N422" s="584" t="s">
        <v>699</v>
      </c>
      <c r="O422" s="584">
        <v>1</v>
      </c>
      <c r="P422" s="584" t="s">
        <v>699</v>
      </c>
      <c r="Q422" s="584">
        <v>9</v>
      </c>
      <c r="R422" s="584">
        <v>10</v>
      </c>
      <c r="S422" s="584" t="s">
        <v>699</v>
      </c>
      <c r="T422" s="584" t="s">
        <v>699</v>
      </c>
      <c r="U422" s="584" t="s">
        <v>699</v>
      </c>
      <c r="V422" s="584" t="s">
        <v>699</v>
      </c>
      <c r="W422" s="585" t="s">
        <v>83</v>
      </c>
    </row>
    <row r="423" spans="1:23" s="584" customFormat="1" ht="9.75" customHeight="1" x14ac:dyDescent="0.15">
      <c r="A423" s="237" t="s">
        <v>522</v>
      </c>
      <c r="B423" s="584">
        <v>230</v>
      </c>
      <c r="C423" s="584" t="s">
        <v>699</v>
      </c>
      <c r="D423" s="584" t="s">
        <v>699</v>
      </c>
      <c r="E423" s="584" t="s">
        <v>699</v>
      </c>
      <c r="F423" s="584">
        <v>43</v>
      </c>
      <c r="G423" s="584">
        <v>43</v>
      </c>
      <c r="H423" s="584" t="s">
        <v>699</v>
      </c>
      <c r="I423" s="584">
        <v>1</v>
      </c>
      <c r="J423" s="584">
        <v>2</v>
      </c>
      <c r="K423" s="584" t="s">
        <v>699</v>
      </c>
      <c r="L423" s="584">
        <v>17</v>
      </c>
      <c r="M423" s="584">
        <v>6</v>
      </c>
      <c r="N423" s="584" t="s">
        <v>699</v>
      </c>
      <c r="O423" s="584" t="s">
        <v>699</v>
      </c>
      <c r="P423" s="584" t="s">
        <v>699</v>
      </c>
      <c r="Q423" s="584">
        <v>6</v>
      </c>
      <c r="R423" s="584">
        <v>11</v>
      </c>
      <c r="S423" s="584" t="s">
        <v>699</v>
      </c>
      <c r="T423" s="584" t="s">
        <v>699</v>
      </c>
      <c r="U423" s="584" t="s">
        <v>699</v>
      </c>
      <c r="V423" s="584" t="s">
        <v>699</v>
      </c>
      <c r="W423" s="585" t="s">
        <v>84</v>
      </c>
    </row>
    <row r="424" spans="1:23" s="584" customFormat="1" ht="9.75" customHeight="1" x14ac:dyDescent="0.15">
      <c r="A424" s="237" t="s">
        <v>523</v>
      </c>
      <c r="B424" s="584">
        <v>226</v>
      </c>
      <c r="C424" s="584" t="s">
        <v>699</v>
      </c>
      <c r="D424" s="584" t="s">
        <v>699</v>
      </c>
      <c r="E424" s="584" t="s">
        <v>699</v>
      </c>
      <c r="F424" s="584">
        <v>37</v>
      </c>
      <c r="G424" s="584">
        <v>35</v>
      </c>
      <c r="H424" s="584" t="s">
        <v>699</v>
      </c>
      <c r="I424" s="584">
        <v>5</v>
      </c>
      <c r="J424" s="584">
        <v>3</v>
      </c>
      <c r="K424" s="584" t="s">
        <v>699</v>
      </c>
      <c r="L424" s="584" t="s">
        <v>699</v>
      </c>
      <c r="M424" s="584">
        <v>5</v>
      </c>
      <c r="N424" s="584" t="s">
        <v>699</v>
      </c>
      <c r="O424" s="584">
        <v>1</v>
      </c>
      <c r="P424" s="584" t="s">
        <v>699</v>
      </c>
      <c r="Q424" s="584">
        <v>14</v>
      </c>
      <c r="R424" s="584">
        <v>7</v>
      </c>
      <c r="S424" s="584" t="s">
        <v>699</v>
      </c>
      <c r="T424" s="584" t="s">
        <v>699</v>
      </c>
      <c r="U424" s="584" t="s">
        <v>699</v>
      </c>
      <c r="V424" s="584" t="s">
        <v>699</v>
      </c>
      <c r="W424" s="585" t="s">
        <v>85</v>
      </c>
    </row>
    <row r="425" spans="1:23" s="584" customFormat="1" ht="9.75" customHeight="1" x14ac:dyDescent="0.15">
      <c r="A425" s="237" t="s">
        <v>524</v>
      </c>
      <c r="B425" s="584">
        <v>150</v>
      </c>
      <c r="C425" s="584" t="s">
        <v>699</v>
      </c>
      <c r="D425" s="584" t="s">
        <v>699</v>
      </c>
      <c r="E425" s="584" t="s">
        <v>699</v>
      </c>
      <c r="F425" s="584">
        <v>49</v>
      </c>
      <c r="G425" s="584">
        <v>48</v>
      </c>
      <c r="H425" s="584">
        <v>4</v>
      </c>
      <c r="I425" s="584">
        <v>14</v>
      </c>
      <c r="J425" s="584">
        <v>1</v>
      </c>
      <c r="K425" s="584">
        <v>2</v>
      </c>
      <c r="L425" s="584" t="s">
        <v>699</v>
      </c>
      <c r="M425" s="584">
        <v>2</v>
      </c>
      <c r="N425" s="584" t="s">
        <v>699</v>
      </c>
      <c r="O425" s="584">
        <v>1</v>
      </c>
      <c r="P425" s="584" t="s">
        <v>699</v>
      </c>
      <c r="Q425" s="584">
        <v>17</v>
      </c>
      <c r="R425" s="584">
        <v>7</v>
      </c>
      <c r="S425" s="584" t="s">
        <v>699</v>
      </c>
      <c r="T425" s="584" t="s">
        <v>699</v>
      </c>
      <c r="U425" s="584" t="s">
        <v>699</v>
      </c>
      <c r="V425" s="584" t="s">
        <v>699</v>
      </c>
      <c r="W425" s="585" t="s">
        <v>69</v>
      </c>
    </row>
    <row r="426" spans="1:23" s="584" customFormat="1" ht="9.75" customHeight="1" x14ac:dyDescent="0.15">
      <c r="A426" s="237" t="s">
        <v>525</v>
      </c>
      <c r="B426" s="584">
        <v>177</v>
      </c>
      <c r="C426" s="584" t="s">
        <v>699</v>
      </c>
      <c r="D426" s="584" t="s">
        <v>699</v>
      </c>
      <c r="E426" s="584" t="s">
        <v>699</v>
      </c>
      <c r="F426" s="584">
        <v>54</v>
      </c>
      <c r="G426" s="584">
        <v>41</v>
      </c>
      <c r="H426" s="584" t="s">
        <v>699</v>
      </c>
      <c r="I426" s="584">
        <v>2</v>
      </c>
      <c r="J426" s="584">
        <v>4</v>
      </c>
      <c r="K426" s="584">
        <v>2</v>
      </c>
      <c r="L426" s="584">
        <v>2</v>
      </c>
      <c r="M426" s="584">
        <v>14</v>
      </c>
      <c r="N426" s="584" t="s">
        <v>699</v>
      </c>
      <c r="O426" s="584" t="s">
        <v>699</v>
      </c>
      <c r="P426" s="584" t="s">
        <v>699</v>
      </c>
      <c r="Q426" s="584">
        <v>7</v>
      </c>
      <c r="R426" s="584">
        <v>10</v>
      </c>
      <c r="S426" s="584" t="s">
        <v>699</v>
      </c>
      <c r="T426" s="584">
        <v>11</v>
      </c>
      <c r="U426" s="584" t="s">
        <v>699</v>
      </c>
      <c r="V426" s="584">
        <v>11</v>
      </c>
      <c r="W426" s="585" t="s">
        <v>70</v>
      </c>
    </row>
    <row r="427" spans="1:23" s="584" customFormat="1" ht="9.75" customHeight="1" x14ac:dyDescent="0.15">
      <c r="A427" s="237" t="s">
        <v>526</v>
      </c>
      <c r="B427" s="584">
        <v>146</v>
      </c>
      <c r="C427" s="584" t="s">
        <v>699</v>
      </c>
      <c r="D427" s="584" t="s">
        <v>699</v>
      </c>
      <c r="E427" s="584" t="s">
        <v>699</v>
      </c>
      <c r="F427" s="584">
        <v>88</v>
      </c>
      <c r="G427" s="584">
        <v>83</v>
      </c>
      <c r="H427" s="584" t="s">
        <v>699</v>
      </c>
      <c r="I427" s="584">
        <v>16</v>
      </c>
      <c r="J427" s="584">
        <v>4</v>
      </c>
      <c r="K427" s="584">
        <v>2</v>
      </c>
      <c r="L427" s="584">
        <v>20</v>
      </c>
      <c r="M427" s="584">
        <v>7</v>
      </c>
      <c r="N427" s="584" t="s">
        <v>699</v>
      </c>
      <c r="O427" s="584">
        <v>1</v>
      </c>
      <c r="P427" s="584" t="s">
        <v>699</v>
      </c>
      <c r="Q427" s="584">
        <v>21</v>
      </c>
      <c r="R427" s="584">
        <v>12</v>
      </c>
      <c r="S427" s="584" t="s">
        <v>699</v>
      </c>
      <c r="T427" s="584">
        <v>3</v>
      </c>
      <c r="U427" s="584" t="s">
        <v>699</v>
      </c>
      <c r="V427" s="584">
        <v>3</v>
      </c>
      <c r="W427" s="585" t="s">
        <v>71</v>
      </c>
    </row>
    <row r="428" spans="1:23" s="584" customFormat="1" ht="9.75" customHeight="1" x14ac:dyDescent="0.15">
      <c r="A428" s="237" t="s">
        <v>867</v>
      </c>
      <c r="B428" s="584">
        <v>152</v>
      </c>
      <c r="C428" s="584" t="s">
        <v>699</v>
      </c>
      <c r="D428" s="584" t="s">
        <v>699</v>
      </c>
      <c r="E428" s="584" t="s">
        <v>699</v>
      </c>
      <c r="F428" s="584">
        <v>41</v>
      </c>
      <c r="G428" s="584">
        <v>40</v>
      </c>
      <c r="H428" s="584" t="s">
        <v>699</v>
      </c>
      <c r="I428" s="584">
        <v>10</v>
      </c>
      <c r="J428" s="584">
        <v>5</v>
      </c>
      <c r="K428" s="584" t="s">
        <v>699</v>
      </c>
      <c r="L428" s="584">
        <v>1</v>
      </c>
      <c r="M428" s="584">
        <v>5</v>
      </c>
      <c r="N428" s="584" t="s">
        <v>699</v>
      </c>
      <c r="O428" s="584" t="s">
        <v>699</v>
      </c>
      <c r="P428" s="584">
        <v>3</v>
      </c>
      <c r="Q428" s="584">
        <v>7</v>
      </c>
      <c r="R428" s="584">
        <v>9</v>
      </c>
      <c r="S428" s="584" t="s">
        <v>699</v>
      </c>
      <c r="T428" s="584" t="s">
        <v>699</v>
      </c>
      <c r="U428" s="584" t="s">
        <v>699</v>
      </c>
      <c r="V428" s="584" t="s">
        <v>699</v>
      </c>
      <c r="W428" s="585" t="s">
        <v>868</v>
      </c>
    </row>
    <row r="429" spans="1:23" s="584" customFormat="1" ht="9.75" customHeight="1" x14ac:dyDescent="0.15">
      <c r="A429" s="237" t="s">
        <v>527</v>
      </c>
      <c r="B429" s="584">
        <v>248</v>
      </c>
      <c r="C429" s="584" t="s">
        <v>699</v>
      </c>
      <c r="D429" s="584" t="s">
        <v>699</v>
      </c>
      <c r="E429" s="584" t="s">
        <v>699</v>
      </c>
      <c r="F429" s="584">
        <v>59</v>
      </c>
      <c r="G429" s="584">
        <v>58</v>
      </c>
      <c r="H429" s="584">
        <v>8</v>
      </c>
      <c r="I429" s="584">
        <v>10</v>
      </c>
      <c r="J429" s="584">
        <v>3</v>
      </c>
      <c r="K429" s="584" t="s">
        <v>699</v>
      </c>
      <c r="L429" s="584" t="s">
        <v>699</v>
      </c>
      <c r="M429" s="584">
        <v>5</v>
      </c>
      <c r="N429" s="584" t="s">
        <v>699</v>
      </c>
      <c r="O429" s="584">
        <v>1</v>
      </c>
      <c r="P429" s="584" t="s">
        <v>699</v>
      </c>
      <c r="Q429" s="584">
        <v>13</v>
      </c>
      <c r="R429" s="584">
        <v>18</v>
      </c>
      <c r="S429" s="584" t="s">
        <v>699</v>
      </c>
      <c r="T429" s="584" t="s">
        <v>699</v>
      </c>
      <c r="U429" s="584" t="s">
        <v>699</v>
      </c>
      <c r="V429" s="584" t="s">
        <v>699</v>
      </c>
      <c r="W429" s="585" t="s">
        <v>66</v>
      </c>
    </row>
    <row r="430" spans="1:23" s="584" customFormat="1" ht="9.75" customHeight="1" x14ac:dyDescent="0.15">
      <c r="A430" s="242" t="s">
        <v>528</v>
      </c>
      <c r="B430" s="587">
        <v>235</v>
      </c>
      <c r="C430" s="588" t="s">
        <v>699</v>
      </c>
      <c r="D430" s="588" t="s">
        <v>699</v>
      </c>
      <c r="E430" s="588" t="s">
        <v>699</v>
      </c>
      <c r="F430" s="588">
        <v>69</v>
      </c>
      <c r="G430" s="588">
        <v>59</v>
      </c>
      <c r="H430" s="588">
        <v>5</v>
      </c>
      <c r="I430" s="588">
        <v>6</v>
      </c>
      <c r="J430" s="588">
        <v>3</v>
      </c>
      <c r="K430" s="588" t="s">
        <v>699</v>
      </c>
      <c r="L430" s="588">
        <v>17</v>
      </c>
      <c r="M430" s="588">
        <v>1</v>
      </c>
      <c r="N430" s="588" t="s">
        <v>699</v>
      </c>
      <c r="O430" s="588">
        <v>1</v>
      </c>
      <c r="P430" s="588">
        <v>4</v>
      </c>
      <c r="Q430" s="588">
        <v>13</v>
      </c>
      <c r="R430" s="588">
        <v>9</v>
      </c>
      <c r="S430" s="588" t="s">
        <v>699</v>
      </c>
      <c r="T430" s="588">
        <v>2</v>
      </c>
      <c r="U430" s="588" t="s">
        <v>699</v>
      </c>
      <c r="V430" s="588">
        <v>2</v>
      </c>
      <c r="W430" s="589" t="s">
        <v>67</v>
      </c>
    </row>
    <row r="431" spans="1:23" ht="12" customHeight="1" x14ac:dyDescent="0.15"/>
    <row r="432" spans="1:23" ht="12" customHeight="1" x14ac:dyDescent="0.15"/>
    <row r="433" spans="1:23" ht="12" customHeight="1" x14ac:dyDescent="0.15">
      <c r="K433" s="590" t="s">
        <v>86</v>
      </c>
      <c r="V433" s="610" t="s">
        <v>894</v>
      </c>
    </row>
    <row r="434" spans="1:23" s="576" customFormat="1" ht="21" customHeight="1" x14ac:dyDescent="0.15">
      <c r="A434" s="921" t="s">
        <v>150</v>
      </c>
      <c r="B434" s="591" t="s">
        <v>948</v>
      </c>
      <c r="C434" s="575"/>
      <c r="D434" s="575"/>
      <c r="E434" s="575"/>
      <c r="F434" s="575"/>
      <c r="G434" s="575"/>
      <c r="H434" s="575"/>
      <c r="I434" s="575"/>
      <c r="J434" s="575"/>
      <c r="K434" s="575"/>
      <c r="L434" s="573"/>
      <c r="M434" s="574" t="s">
        <v>777</v>
      </c>
      <c r="N434" s="575"/>
      <c r="O434" s="575"/>
      <c r="P434" s="575"/>
      <c r="Q434" s="575"/>
      <c r="R434" s="575"/>
      <c r="S434" s="575"/>
      <c r="T434" s="575"/>
      <c r="U434" s="575"/>
      <c r="V434" s="575"/>
      <c r="W434" s="924" t="s">
        <v>72</v>
      </c>
    </row>
    <row r="435" spans="1:23" s="576" customFormat="1" ht="21" customHeight="1" x14ac:dyDescent="0.15">
      <c r="A435" s="922"/>
      <c r="B435" s="591" t="s">
        <v>949</v>
      </c>
      <c r="C435" s="573"/>
      <c r="D435" s="574" t="s">
        <v>231</v>
      </c>
      <c r="E435" s="575"/>
      <c r="F435" s="575"/>
      <c r="G435" s="573"/>
      <c r="H435" s="574" t="s">
        <v>230</v>
      </c>
      <c r="I435" s="575"/>
      <c r="J435" s="573"/>
      <c r="K435" s="574" t="s">
        <v>930</v>
      </c>
      <c r="L435" s="573"/>
      <c r="M435" s="927" t="s">
        <v>950</v>
      </c>
      <c r="N435" s="574" t="s">
        <v>238</v>
      </c>
      <c r="O435" s="575"/>
      <c r="P435" s="575"/>
      <c r="Q435" s="575"/>
      <c r="R435" s="575"/>
      <c r="S435" s="575"/>
      <c r="T435" s="575"/>
      <c r="U435" s="575"/>
      <c r="V435" s="575"/>
      <c r="W435" s="925"/>
    </row>
    <row r="436" spans="1:23" s="576" customFormat="1" ht="52.5" customHeight="1" x14ac:dyDescent="0.15">
      <c r="A436" s="923"/>
      <c r="B436" s="578" t="s">
        <v>218</v>
      </c>
      <c r="C436" s="578" t="s">
        <v>286</v>
      </c>
      <c r="D436" s="577" t="s">
        <v>96</v>
      </c>
      <c r="E436" s="578" t="s">
        <v>245</v>
      </c>
      <c r="F436" s="578" t="s">
        <v>217</v>
      </c>
      <c r="G436" s="578" t="s">
        <v>265</v>
      </c>
      <c r="H436" s="577" t="s">
        <v>772</v>
      </c>
      <c r="I436" s="578" t="s">
        <v>284</v>
      </c>
      <c r="J436" s="578" t="s">
        <v>213</v>
      </c>
      <c r="K436" s="577" t="s">
        <v>280</v>
      </c>
      <c r="L436" s="578" t="s">
        <v>279</v>
      </c>
      <c r="M436" s="928"/>
      <c r="N436" s="577" t="s">
        <v>770</v>
      </c>
      <c r="O436" s="578" t="s">
        <v>229</v>
      </c>
      <c r="P436" s="578" t="s">
        <v>775</v>
      </c>
      <c r="Q436" s="578" t="s">
        <v>243</v>
      </c>
      <c r="R436" s="578" t="s">
        <v>249</v>
      </c>
      <c r="S436" s="578" t="s">
        <v>287</v>
      </c>
      <c r="T436" s="578" t="s">
        <v>248</v>
      </c>
      <c r="U436" s="578" t="s">
        <v>228</v>
      </c>
      <c r="V436" s="593" t="s">
        <v>227</v>
      </c>
      <c r="W436" s="926"/>
    </row>
    <row r="437" spans="1:23" s="584" customFormat="1" ht="9.75" customHeight="1" x14ac:dyDescent="0.15">
      <c r="A437" s="233" t="s">
        <v>855</v>
      </c>
      <c r="B437" s="581">
        <v>5</v>
      </c>
      <c r="C437" s="582" t="s">
        <v>699</v>
      </c>
      <c r="D437" s="582">
        <v>23</v>
      </c>
      <c r="E437" s="582">
        <v>5</v>
      </c>
      <c r="F437" s="582">
        <v>15</v>
      </c>
      <c r="G437" s="582">
        <v>3</v>
      </c>
      <c r="H437" s="582" t="s">
        <v>699</v>
      </c>
      <c r="I437" s="582" t="s">
        <v>699</v>
      </c>
      <c r="J437" s="582" t="s">
        <v>699</v>
      </c>
      <c r="K437" s="582" t="s">
        <v>699</v>
      </c>
      <c r="L437" s="582" t="s">
        <v>699</v>
      </c>
      <c r="M437" s="582">
        <v>44158</v>
      </c>
      <c r="N437" s="582">
        <v>19467</v>
      </c>
      <c r="O437" s="582">
        <v>2544</v>
      </c>
      <c r="P437" s="582">
        <v>1832</v>
      </c>
      <c r="Q437" s="582">
        <v>2874</v>
      </c>
      <c r="R437" s="582">
        <v>29</v>
      </c>
      <c r="S437" s="582">
        <v>86</v>
      </c>
      <c r="T437" s="582">
        <v>10535</v>
      </c>
      <c r="U437" s="582">
        <v>16</v>
      </c>
      <c r="V437" s="582">
        <v>5</v>
      </c>
      <c r="W437" s="583" t="s">
        <v>512</v>
      </c>
    </row>
    <row r="438" spans="1:23" s="584" customFormat="1" ht="9.75" customHeight="1" x14ac:dyDescent="0.15">
      <c r="A438" s="237" t="s">
        <v>628</v>
      </c>
      <c r="B438" s="584">
        <v>12</v>
      </c>
      <c r="C438" s="584" t="s">
        <v>699</v>
      </c>
      <c r="D438" s="584">
        <v>24</v>
      </c>
      <c r="E438" s="584">
        <v>2</v>
      </c>
      <c r="F438" s="584">
        <v>16</v>
      </c>
      <c r="G438" s="584">
        <v>6</v>
      </c>
      <c r="H438" s="584">
        <v>1</v>
      </c>
      <c r="I438" s="584" t="s">
        <v>699</v>
      </c>
      <c r="J438" s="584">
        <v>1</v>
      </c>
      <c r="K438" s="584">
        <v>4</v>
      </c>
      <c r="L438" s="584">
        <v>4</v>
      </c>
      <c r="M438" s="584">
        <v>42975</v>
      </c>
      <c r="N438" s="584">
        <v>16329</v>
      </c>
      <c r="O438" s="584">
        <v>2463</v>
      </c>
      <c r="P438" s="584">
        <v>2010</v>
      </c>
      <c r="Q438" s="584">
        <v>2818</v>
      </c>
      <c r="R438" s="584">
        <v>33</v>
      </c>
      <c r="S438" s="584">
        <v>78</v>
      </c>
      <c r="T438" s="584">
        <v>7969</v>
      </c>
      <c r="U438" s="584">
        <v>12</v>
      </c>
      <c r="V438" s="584">
        <v>19</v>
      </c>
      <c r="W438" s="585" t="s">
        <v>629</v>
      </c>
    </row>
    <row r="439" spans="1:23" s="584" customFormat="1" ht="9.75" customHeight="1" x14ac:dyDescent="0.15">
      <c r="A439" s="237" t="s">
        <v>856</v>
      </c>
      <c r="B439" s="584">
        <v>15</v>
      </c>
      <c r="C439" s="584">
        <v>2</v>
      </c>
      <c r="D439" s="584">
        <v>21</v>
      </c>
      <c r="E439" s="584">
        <v>3</v>
      </c>
      <c r="F439" s="584">
        <v>14</v>
      </c>
      <c r="G439" s="584">
        <v>4</v>
      </c>
      <c r="H439" s="584">
        <v>1</v>
      </c>
      <c r="I439" s="584">
        <v>1</v>
      </c>
      <c r="J439" s="584" t="s">
        <v>699</v>
      </c>
      <c r="K439" s="584">
        <v>1</v>
      </c>
      <c r="L439" s="584">
        <v>1</v>
      </c>
      <c r="M439" s="584">
        <v>19234</v>
      </c>
      <c r="N439" s="584">
        <v>12594</v>
      </c>
      <c r="O439" s="584">
        <v>1802</v>
      </c>
      <c r="P439" s="584">
        <v>2159</v>
      </c>
      <c r="Q439" s="584">
        <v>1628</v>
      </c>
      <c r="R439" s="584">
        <v>55</v>
      </c>
      <c r="S439" s="584">
        <v>30</v>
      </c>
      <c r="T439" s="584">
        <v>6024</v>
      </c>
      <c r="U439" s="584">
        <v>16</v>
      </c>
      <c r="V439" s="584">
        <v>22</v>
      </c>
      <c r="W439" s="585" t="s">
        <v>692</v>
      </c>
    </row>
    <row r="440" spans="1:23" s="584" customFormat="1" ht="9.75" customHeight="1" x14ac:dyDescent="0.15">
      <c r="A440" s="237" t="s">
        <v>857</v>
      </c>
      <c r="B440" s="584" t="s">
        <v>699</v>
      </c>
      <c r="C440" s="584" t="s">
        <v>699</v>
      </c>
      <c r="D440" s="584">
        <v>29</v>
      </c>
      <c r="E440" s="584">
        <v>12</v>
      </c>
      <c r="F440" s="584">
        <v>16</v>
      </c>
      <c r="G440" s="584">
        <v>1</v>
      </c>
      <c r="H440" s="584" t="s">
        <v>699</v>
      </c>
      <c r="I440" s="584" t="s">
        <v>699</v>
      </c>
      <c r="J440" s="584" t="s">
        <v>699</v>
      </c>
      <c r="K440" s="584" t="s">
        <v>699</v>
      </c>
      <c r="L440" s="584" t="s">
        <v>699</v>
      </c>
      <c r="M440" s="584">
        <v>14725</v>
      </c>
      <c r="N440" s="584">
        <v>11229</v>
      </c>
      <c r="O440" s="584">
        <v>1585</v>
      </c>
      <c r="P440" s="584">
        <v>2724</v>
      </c>
      <c r="Q440" s="584">
        <v>1891</v>
      </c>
      <c r="R440" s="584">
        <v>55</v>
      </c>
      <c r="S440" s="584">
        <v>48</v>
      </c>
      <c r="T440" s="584">
        <v>4184</v>
      </c>
      <c r="U440" s="584">
        <v>23</v>
      </c>
      <c r="V440" s="584" t="s">
        <v>699</v>
      </c>
      <c r="W440" s="585" t="s">
        <v>718</v>
      </c>
    </row>
    <row r="441" spans="1:23" s="584" customFormat="1" ht="9.75" customHeight="1" x14ac:dyDescent="0.15">
      <c r="A441" s="237" t="s">
        <v>858</v>
      </c>
      <c r="B441" s="584" t="s">
        <v>699</v>
      </c>
      <c r="C441" s="584" t="s">
        <v>699</v>
      </c>
      <c r="D441" s="584">
        <v>20</v>
      </c>
      <c r="E441" s="584">
        <v>8</v>
      </c>
      <c r="F441" s="584">
        <v>10</v>
      </c>
      <c r="G441" s="584">
        <v>2</v>
      </c>
      <c r="H441" s="584" t="s">
        <v>699</v>
      </c>
      <c r="I441" s="584" t="s">
        <v>699</v>
      </c>
      <c r="J441" s="584" t="s">
        <v>699</v>
      </c>
      <c r="K441" s="584" t="s">
        <v>699</v>
      </c>
      <c r="L441" s="584" t="s">
        <v>699</v>
      </c>
      <c r="M441" s="584">
        <v>11346</v>
      </c>
      <c r="N441" s="584">
        <v>8303</v>
      </c>
      <c r="O441" s="584">
        <v>1566</v>
      </c>
      <c r="P441" s="584">
        <v>2146</v>
      </c>
      <c r="Q441" s="584">
        <v>1497</v>
      </c>
      <c r="R441" s="584">
        <v>34</v>
      </c>
      <c r="S441" s="584">
        <v>112</v>
      </c>
      <c r="T441" s="584">
        <v>2005</v>
      </c>
      <c r="U441" s="584">
        <v>22</v>
      </c>
      <c r="V441" s="584" t="s">
        <v>699</v>
      </c>
      <c r="W441" s="585" t="s">
        <v>859</v>
      </c>
    </row>
    <row r="442" spans="1:23" s="584" customFormat="1" ht="6.75" customHeight="1" x14ac:dyDescent="0.15">
      <c r="A442" s="586"/>
      <c r="W442" s="585"/>
    </row>
    <row r="443" spans="1:23" s="584" customFormat="1" ht="9.75" customHeight="1" x14ac:dyDescent="0.15">
      <c r="A443" s="237" t="s">
        <v>860</v>
      </c>
      <c r="B443" s="584" t="s">
        <v>699</v>
      </c>
      <c r="C443" s="584" t="s">
        <v>699</v>
      </c>
      <c r="D443" s="584">
        <v>26</v>
      </c>
      <c r="E443" s="584">
        <v>12</v>
      </c>
      <c r="F443" s="584">
        <v>13</v>
      </c>
      <c r="G443" s="584">
        <v>1</v>
      </c>
      <c r="H443" s="584" t="s">
        <v>699</v>
      </c>
      <c r="I443" s="584" t="s">
        <v>699</v>
      </c>
      <c r="J443" s="584" t="s">
        <v>699</v>
      </c>
      <c r="K443" s="584" t="s">
        <v>699</v>
      </c>
      <c r="L443" s="584" t="s">
        <v>699</v>
      </c>
      <c r="M443" s="584">
        <v>12222</v>
      </c>
      <c r="N443" s="584">
        <v>9523</v>
      </c>
      <c r="O443" s="584">
        <v>1612</v>
      </c>
      <c r="P443" s="584">
        <v>2377</v>
      </c>
      <c r="Q443" s="584">
        <v>1677</v>
      </c>
      <c r="R443" s="584">
        <v>55</v>
      </c>
      <c r="S443" s="584">
        <v>65</v>
      </c>
      <c r="T443" s="584">
        <v>2978</v>
      </c>
      <c r="U443" s="584">
        <v>11</v>
      </c>
      <c r="V443" s="584" t="s">
        <v>699</v>
      </c>
      <c r="W443" s="585" t="s">
        <v>719</v>
      </c>
    </row>
    <row r="444" spans="1:23" s="584" customFormat="1" ht="9.75" customHeight="1" x14ac:dyDescent="0.15">
      <c r="A444" s="237" t="s">
        <v>861</v>
      </c>
      <c r="B444" s="584" t="s">
        <v>699</v>
      </c>
      <c r="C444" s="584" t="s">
        <v>699</v>
      </c>
      <c r="D444" s="584">
        <v>27</v>
      </c>
      <c r="E444" s="584">
        <v>16</v>
      </c>
      <c r="F444" s="584">
        <v>8</v>
      </c>
      <c r="G444" s="584">
        <v>3</v>
      </c>
      <c r="H444" s="584" t="s">
        <v>699</v>
      </c>
      <c r="I444" s="584" t="s">
        <v>699</v>
      </c>
      <c r="J444" s="584" t="s">
        <v>699</v>
      </c>
      <c r="K444" s="584" t="s">
        <v>699</v>
      </c>
      <c r="L444" s="584" t="s">
        <v>699</v>
      </c>
      <c r="M444" s="584">
        <v>11424</v>
      </c>
      <c r="N444" s="584">
        <v>8461</v>
      </c>
      <c r="O444" s="584">
        <v>1521</v>
      </c>
      <c r="P444" s="584">
        <v>2279</v>
      </c>
      <c r="Q444" s="584">
        <v>1358</v>
      </c>
      <c r="R444" s="584">
        <v>36</v>
      </c>
      <c r="S444" s="584">
        <v>131</v>
      </c>
      <c r="T444" s="584">
        <v>2226</v>
      </c>
      <c r="U444" s="584">
        <v>22</v>
      </c>
      <c r="V444" s="584" t="s">
        <v>699</v>
      </c>
      <c r="W444" s="585" t="s">
        <v>862</v>
      </c>
    </row>
    <row r="445" spans="1:23" s="584" customFormat="1" ht="6.75" customHeight="1" x14ac:dyDescent="0.15">
      <c r="A445" s="586"/>
      <c r="W445" s="585"/>
    </row>
    <row r="446" spans="1:23" s="584" customFormat="1" ht="9.75" customHeight="1" x14ac:dyDescent="0.15">
      <c r="A446" s="237" t="s">
        <v>863</v>
      </c>
      <c r="B446" s="584" t="s">
        <v>699</v>
      </c>
      <c r="C446" s="584" t="s">
        <v>699</v>
      </c>
      <c r="D446" s="584">
        <v>3</v>
      </c>
      <c r="E446" s="584" t="s">
        <v>699</v>
      </c>
      <c r="F446" s="584">
        <v>3</v>
      </c>
      <c r="G446" s="584" t="s">
        <v>699</v>
      </c>
      <c r="H446" s="584" t="s">
        <v>699</v>
      </c>
      <c r="I446" s="584" t="s">
        <v>699</v>
      </c>
      <c r="J446" s="584" t="s">
        <v>699</v>
      </c>
      <c r="K446" s="584" t="s">
        <v>699</v>
      </c>
      <c r="L446" s="584" t="s">
        <v>699</v>
      </c>
      <c r="M446" s="584">
        <v>2087</v>
      </c>
      <c r="N446" s="584">
        <v>1566</v>
      </c>
      <c r="O446" s="584">
        <v>357</v>
      </c>
      <c r="P446" s="584">
        <v>238</v>
      </c>
      <c r="Q446" s="584">
        <v>475</v>
      </c>
      <c r="R446" s="584">
        <v>11</v>
      </c>
      <c r="S446" s="584">
        <v>17</v>
      </c>
      <c r="T446" s="584">
        <v>293</v>
      </c>
      <c r="U446" s="584" t="s">
        <v>699</v>
      </c>
      <c r="V446" s="584" t="s">
        <v>699</v>
      </c>
      <c r="W446" s="585" t="s">
        <v>720</v>
      </c>
    </row>
    <row r="447" spans="1:23" s="584" customFormat="1" ht="9.75" customHeight="1" x14ac:dyDescent="0.15">
      <c r="A447" s="237" t="s">
        <v>513</v>
      </c>
      <c r="B447" s="584" t="s">
        <v>699</v>
      </c>
      <c r="C447" s="584" t="s">
        <v>699</v>
      </c>
      <c r="D447" s="584">
        <v>2</v>
      </c>
      <c r="E447" s="584" t="s">
        <v>699</v>
      </c>
      <c r="F447" s="584">
        <v>2</v>
      </c>
      <c r="G447" s="584" t="s">
        <v>699</v>
      </c>
      <c r="H447" s="584" t="s">
        <v>699</v>
      </c>
      <c r="I447" s="584" t="s">
        <v>699</v>
      </c>
      <c r="J447" s="584" t="s">
        <v>699</v>
      </c>
      <c r="K447" s="584" t="s">
        <v>699</v>
      </c>
      <c r="L447" s="584" t="s">
        <v>699</v>
      </c>
      <c r="M447" s="584">
        <v>3121</v>
      </c>
      <c r="N447" s="584">
        <v>2441</v>
      </c>
      <c r="O447" s="584">
        <v>462</v>
      </c>
      <c r="P447" s="584">
        <v>784</v>
      </c>
      <c r="Q447" s="584">
        <v>441</v>
      </c>
      <c r="R447" s="584">
        <v>11</v>
      </c>
      <c r="S447" s="584">
        <v>56</v>
      </c>
      <c r="T447" s="584">
        <v>465</v>
      </c>
      <c r="U447" s="584" t="s">
        <v>699</v>
      </c>
      <c r="V447" s="584" t="s">
        <v>699</v>
      </c>
      <c r="W447" s="585" t="s">
        <v>78</v>
      </c>
    </row>
    <row r="448" spans="1:23" s="584" customFormat="1" ht="9.75" customHeight="1" x14ac:dyDescent="0.15">
      <c r="A448" s="237" t="s">
        <v>514</v>
      </c>
      <c r="B448" s="584" t="s">
        <v>699</v>
      </c>
      <c r="C448" s="584" t="s">
        <v>699</v>
      </c>
      <c r="D448" s="584">
        <v>10</v>
      </c>
      <c r="E448" s="584">
        <v>8</v>
      </c>
      <c r="F448" s="584">
        <v>1</v>
      </c>
      <c r="G448" s="584">
        <v>1</v>
      </c>
      <c r="H448" s="584" t="s">
        <v>699</v>
      </c>
      <c r="I448" s="584" t="s">
        <v>699</v>
      </c>
      <c r="J448" s="584" t="s">
        <v>699</v>
      </c>
      <c r="K448" s="584" t="s">
        <v>699</v>
      </c>
      <c r="L448" s="584" t="s">
        <v>699</v>
      </c>
      <c r="M448" s="584">
        <v>2787</v>
      </c>
      <c r="N448" s="584">
        <v>2036</v>
      </c>
      <c r="O448" s="584">
        <v>439</v>
      </c>
      <c r="P448" s="584">
        <v>544</v>
      </c>
      <c r="Q448" s="584">
        <v>149</v>
      </c>
      <c r="R448" s="584">
        <v>12</v>
      </c>
      <c r="S448" s="584">
        <v>17</v>
      </c>
      <c r="T448" s="584">
        <v>565</v>
      </c>
      <c r="U448" s="584">
        <v>11</v>
      </c>
      <c r="V448" s="584" t="s">
        <v>699</v>
      </c>
      <c r="W448" s="585" t="s">
        <v>79</v>
      </c>
    </row>
    <row r="449" spans="1:23" s="584" customFormat="1" ht="9.75" customHeight="1" x14ac:dyDescent="0.15">
      <c r="A449" s="237" t="s">
        <v>515</v>
      </c>
      <c r="B449" s="584" t="s">
        <v>699</v>
      </c>
      <c r="C449" s="584" t="s">
        <v>699</v>
      </c>
      <c r="D449" s="584">
        <v>5</v>
      </c>
      <c r="E449" s="584" t="s">
        <v>699</v>
      </c>
      <c r="F449" s="584">
        <v>4</v>
      </c>
      <c r="G449" s="584">
        <v>1</v>
      </c>
      <c r="H449" s="584" t="s">
        <v>699</v>
      </c>
      <c r="I449" s="584" t="s">
        <v>699</v>
      </c>
      <c r="J449" s="584" t="s">
        <v>699</v>
      </c>
      <c r="K449" s="584" t="s">
        <v>699</v>
      </c>
      <c r="L449" s="584" t="s">
        <v>699</v>
      </c>
      <c r="M449" s="584">
        <v>3351</v>
      </c>
      <c r="N449" s="584">
        <v>2260</v>
      </c>
      <c r="O449" s="584">
        <v>308</v>
      </c>
      <c r="P449" s="584">
        <v>580</v>
      </c>
      <c r="Q449" s="584">
        <v>432</v>
      </c>
      <c r="R449" s="584" t="s">
        <v>699</v>
      </c>
      <c r="S449" s="584">
        <v>22</v>
      </c>
      <c r="T449" s="584">
        <v>682</v>
      </c>
      <c r="U449" s="584">
        <v>11</v>
      </c>
      <c r="V449" s="584" t="s">
        <v>699</v>
      </c>
      <c r="W449" s="585" t="s">
        <v>80</v>
      </c>
    </row>
    <row r="450" spans="1:23" s="584" customFormat="1" ht="9.75" customHeight="1" x14ac:dyDescent="0.15">
      <c r="A450" s="237" t="s">
        <v>864</v>
      </c>
      <c r="B450" s="584" t="s">
        <v>699</v>
      </c>
      <c r="C450" s="584" t="s">
        <v>699</v>
      </c>
      <c r="D450" s="584">
        <v>10</v>
      </c>
      <c r="E450" s="584">
        <v>8</v>
      </c>
      <c r="F450" s="584">
        <v>1</v>
      </c>
      <c r="G450" s="584">
        <v>1</v>
      </c>
      <c r="H450" s="584" t="s">
        <v>699</v>
      </c>
      <c r="I450" s="584" t="s">
        <v>699</v>
      </c>
      <c r="J450" s="584" t="s">
        <v>699</v>
      </c>
      <c r="K450" s="584" t="s">
        <v>699</v>
      </c>
      <c r="L450" s="584" t="s">
        <v>699</v>
      </c>
      <c r="M450" s="584">
        <v>2165</v>
      </c>
      <c r="N450" s="584">
        <v>1724</v>
      </c>
      <c r="O450" s="584">
        <v>312</v>
      </c>
      <c r="P450" s="584">
        <v>371</v>
      </c>
      <c r="Q450" s="584">
        <v>336</v>
      </c>
      <c r="R450" s="584">
        <v>13</v>
      </c>
      <c r="S450" s="584">
        <v>36</v>
      </c>
      <c r="T450" s="584">
        <v>514</v>
      </c>
      <c r="U450" s="584" t="s">
        <v>699</v>
      </c>
      <c r="V450" s="584" t="s">
        <v>699</v>
      </c>
      <c r="W450" s="585" t="s">
        <v>865</v>
      </c>
    </row>
    <row r="451" spans="1:23" s="584" customFormat="1" ht="6.75" customHeight="1" x14ac:dyDescent="0.15">
      <c r="A451" s="586"/>
      <c r="W451" s="585"/>
    </row>
    <row r="452" spans="1:23" s="584" customFormat="1" ht="9.75" customHeight="1" x14ac:dyDescent="0.15">
      <c r="A452" s="237" t="s">
        <v>866</v>
      </c>
      <c r="B452" s="584" t="s">
        <v>699</v>
      </c>
      <c r="C452" s="584" t="s">
        <v>699</v>
      </c>
      <c r="D452" s="584" t="s">
        <v>699</v>
      </c>
      <c r="E452" s="584" t="s">
        <v>699</v>
      </c>
      <c r="F452" s="584" t="s">
        <v>699</v>
      </c>
      <c r="G452" s="584" t="s">
        <v>699</v>
      </c>
      <c r="H452" s="584" t="s">
        <v>699</v>
      </c>
      <c r="I452" s="584" t="s">
        <v>699</v>
      </c>
      <c r="J452" s="584" t="s">
        <v>699</v>
      </c>
      <c r="K452" s="584" t="s">
        <v>699</v>
      </c>
      <c r="L452" s="584" t="s">
        <v>699</v>
      </c>
      <c r="M452" s="584">
        <v>514</v>
      </c>
      <c r="N452" s="584">
        <v>429</v>
      </c>
      <c r="O452" s="584">
        <v>56</v>
      </c>
      <c r="P452" s="584">
        <v>7</v>
      </c>
      <c r="Q452" s="584">
        <v>75</v>
      </c>
      <c r="R452" s="584" t="s">
        <v>699</v>
      </c>
      <c r="S452" s="584" t="s">
        <v>699</v>
      </c>
      <c r="T452" s="584">
        <v>221</v>
      </c>
      <c r="U452" s="584" t="s">
        <v>699</v>
      </c>
      <c r="V452" s="584" t="s">
        <v>699</v>
      </c>
      <c r="W452" s="585" t="s">
        <v>721</v>
      </c>
    </row>
    <row r="453" spans="1:23" s="584" customFormat="1" ht="9.75" customHeight="1" x14ac:dyDescent="0.15">
      <c r="A453" s="237" t="s">
        <v>516</v>
      </c>
      <c r="B453" s="584" t="s">
        <v>699</v>
      </c>
      <c r="C453" s="584" t="s">
        <v>699</v>
      </c>
      <c r="D453" s="584" t="s">
        <v>699</v>
      </c>
      <c r="E453" s="584" t="s">
        <v>699</v>
      </c>
      <c r="F453" s="584" t="s">
        <v>699</v>
      </c>
      <c r="G453" s="584" t="s">
        <v>699</v>
      </c>
      <c r="H453" s="584" t="s">
        <v>699</v>
      </c>
      <c r="I453" s="584" t="s">
        <v>699</v>
      </c>
      <c r="J453" s="584" t="s">
        <v>699</v>
      </c>
      <c r="K453" s="584" t="s">
        <v>699</v>
      </c>
      <c r="L453" s="584" t="s">
        <v>699</v>
      </c>
      <c r="M453" s="584">
        <v>748</v>
      </c>
      <c r="N453" s="584">
        <v>526</v>
      </c>
      <c r="O453" s="584">
        <v>157</v>
      </c>
      <c r="P453" s="584">
        <v>51</v>
      </c>
      <c r="Q453" s="584">
        <v>176</v>
      </c>
      <c r="R453" s="584">
        <v>11</v>
      </c>
      <c r="S453" s="584" t="s">
        <v>699</v>
      </c>
      <c r="T453" s="584">
        <v>26</v>
      </c>
      <c r="U453" s="584" t="s">
        <v>699</v>
      </c>
      <c r="V453" s="584" t="s">
        <v>699</v>
      </c>
      <c r="W453" s="585" t="s">
        <v>66</v>
      </c>
    </row>
    <row r="454" spans="1:23" s="584" customFormat="1" ht="9.75" customHeight="1" x14ac:dyDescent="0.15">
      <c r="A454" s="237" t="s">
        <v>517</v>
      </c>
      <c r="B454" s="584" t="s">
        <v>699</v>
      </c>
      <c r="C454" s="584" t="s">
        <v>699</v>
      </c>
      <c r="D454" s="584">
        <v>3</v>
      </c>
      <c r="E454" s="584" t="s">
        <v>699</v>
      </c>
      <c r="F454" s="584">
        <v>3</v>
      </c>
      <c r="G454" s="584" t="s">
        <v>699</v>
      </c>
      <c r="H454" s="584" t="s">
        <v>699</v>
      </c>
      <c r="I454" s="584" t="s">
        <v>699</v>
      </c>
      <c r="J454" s="584" t="s">
        <v>699</v>
      </c>
      <c r="K454" s="584" t="s">
        <v>699</v>
      </c>
      <c r="L454" s="584" t="s">
        <v>699</v>
      </c>
      <c r="M454" s="584">
        <v>825</v>
      </c>
      <c r="N454" s="584">
        <v>611</v>
      </c>
      <c r="O454" s="584">
        <v>144</v>
      </c>
      <c r="P454" s="584">
        <v>180</v>
      </c>
      <c r="Q454" s="584">
        <v>224</v>
      </c>
      <c r="R454" s="584" t="s">
        <v>699</v>
      </c>
      <c r="S454" s="584">
        <v>17</v>
      </c>
      <c r="T454" s="584">
        <v>46</v>
      </c>
      <c r="U454" s="584" t="s">
        <v>699</v>
      </c>
      <c r="V454" s="584" t="s">
        <v>699</v>
      </c>
      <c r="W454" s="585" t="s">
        <v>67</v>
      </c>
    </row>
    <row r="455" spans="1:23" s="584" customFormat="1" ht="9.75" customHeight="1" x14ac:dyDescent="0.15">
      <c r="A455" s="237" t="s">
        <v>518</v>
      </c>
      <c r="B455" s="584" t="s">
        <v>699</v>
      </c>
      <c r="C455" s="584" t="s">
        <v>699</v>
      </c>
      <c r="D455" s="584">
        <v>2</v>
      </c>
      <c r="E455" s="584" t="s">
        <v>699</v>
      </c>
      <c r="F455" s="584">
        <v>2</v>
      </c>
      <c r="G455" s="584" t="s">
        <v>699</v>
      </c>
      <c r="H455" s="584" t="s">
        <v>699</v>
      </c>
      <c r="I455" s="584" t="s">
        <v>699</v>
      </c>
      <c r="J455" s="584" t="s">
        <v>699</v>
      </c>
      <c r="K455" s="584" t="s">
        <v>699</v>
      </c>
      <c r="L455" s="584" t="s">
        <v>699</v>
      </c>
      <c r="M455" s="584">
        <v>1055</v>
      </c>
      <c r="N455" s="584">
        <v>791</v>
      </c>
      <c r="O455" s="584">
        <v>120</v>
      </c>
      <c r="P455" s="584">
        <v>338</v>
      </c>
      <c r="Q455" s="584">
        <v>55</v>
      </c>
      <c r="R455" s="584" t="s">
        <v>699</v>
      </c>
      <c r="S455" s="584">
        <v>39</v>
      </c>
      <c r="T455" s="584">
        <v>186</v>
      </c>
      <c r="U455" s="584" t="s">
        <v>699</v>
      </c>
      <c r="V455" s="584" t="s">
        <v>699</v>
      </c>
      <c r="W455" s="585" t="s">
        <v>68</v>
      </c>
    </row>
    <row r="456" spans="1:23" s="584" customFormat="1" ht="9.75" customHeight="1" x14ac:dyDescent="0.15">
      <c r="A456" s="237" t="s">
        <v>519</v>
      </c>
      <c r="B456" s="584" t="s">
        <v>699</v>
      </c>
      <c r="C456" s="584" t="s">
        <v>699</v>
      </c>
      <c r="D456" s="584" t="s">
        <v>699</v>
      </c>
      <c r="E456" s="584" t="s">
        <v>699</v>
      </c>
      <c r="F456" s="584" t="s">
        <v>699</v>
      </c>
      <c r="G456" s="584" t="s">
        <v>699</v>
      </c>
      <c r="H456" s="584" t="s">
        <v>699</v>
      </c>
      <c r="I456" s="584" t="s">
        <v>699</v>
      </c>
      <c r="J456" s="584" t="s">
        <v>699</v>
      </c>
      <c r="K456" s="584" t="s">
        <v>699</v>
      </c>
      <c r="L456" s="584" t="s">
        <v>699</v>
      </c>
      <c r="M456" s="584">
        <v>1102</v>
      </c>
      <c r="N456" s="584">
        <v>816</v>
      </c>
      <c r="O456" s="584">
        <v>169</v>
      </c>
      <c r="P456" s="584">
        <v>269</v>
      </c>
      <c r="Q456" s="584">
        <v>126</v>
      </c>
      <c r="R456" s="584" t="s">
        <v>699</v>
      </c>
      <c r="S456" s="584" t="s">
        <v>699</v>
      </c>
      <c r="T456" s="584">
        <v>205</v>
      </c>
      <c r="U456" s="584" t="s">
        <v>699</v>
      </c>
      <c r="V456" s="584" t="s">
        <v>699</v>
      </c>
      <c r="W456" s="585" t="s">
        <v>81</v>
      </c>
    </row>
    <row r="457" spans="1:23" s="584" customFormat="1" ht="9.75" customHeight="1" x14ac:dyDescent="0.15">
      <c r="A457" s="237" t="s">
        <v>520</v>
      </c>
      <c r="B457" s="584" t="s">
        <v>699</v>
      </c>
      <c r="C457" s="584" t="s">
        <v>699</v>
      </c>
      <c r="D457" s="584" t="s">
        <v>699</v>
      </c>
      <c r="E457" s="584" t="s">
        <v>699</v>
      </c>
      <c r="F457" s="584" t="s">
        <v>699</v>
      </c>
      <c r="G457" s="584" t="s">
        <v>699</v>
      </c>
      <c r="H457" s="584" t="s">
        <v>699</v>
      </c>
      <c r="I457" s="584" t="s">
        <v>699</v>
      </c>
      <c r="J457" s="584" t="s">
        <v>699</v>
      </c>
      <c r="K457" s="584" t="s">
        <v>699</v>
      </c>
      <c r="L457" s="584" t="s">
        <v>699</v>
      </c>
      <c r="M457" s="584">
        <v>964</v>
      </c>
      <c r="N457" s="584">
        <v>834</v>
      </c>
      <c r="O457" s="584">
        <v>173</v>
      </c>
      <c r="P457" s="584">
        <v>177</v>
      </c>
      <c r="Q457" s="584">
        <v>260</v>
      </c>
      <c r="R457" s="584">
        <v>11</v>
      </c>
      <c r="S457" s="584">
        <v>17</v>
      </c>
      <c r="T457" s="584">
        <v>74</v>
      </c>
      <c r="U457" s="584" t="s">
        <v>699</v>
      </c>
      <c r="V457" s="584" t="s">
        <v>699</v>
      </c>
      <c r="W457" s="585" t="s">
        <v>82</v>
      </c>
    </row>
    <row r="458" spans="1:23" s="584" customFormat="1" ht="9.75" customHeight="1" x14ac:dyDescent="0.15">
      <c r="A458" s="237" t="s">
        <v>521</v>
      </c>
      <c r="B458" s="584" t="s">
        <v>699</v>
      </c>
      <c r="C458" s="584" t="s">
        <v>699</v>
      </c>
      <c r="D458" s="584">
        <v>8</v>
      </c>
      <c r="E458" s="584">
        <v>8</v>
      </c>
      <c r="F458" s="584" t="s">
        <v>699</v>
      </c>
      <c r="G458" s="584" t="s">
        <v>699</v>
      </c>
      <c r="H458" s="584" t="s">
        <v>699</v>
      </c>
      <c r="I458" s="584" t="s">
        <v>699</v>
      </c>
      <c r="J458" s="584" t="s">
        <v>699</v>
      </c>
      <c r="K458" s="584" t="s">
        <v>699</v>
      </c>
      <c r="L458" s="584" t="s">
        <v>699</v>
      </c>
      <c r="M458" s="584">
        <v>1085</v>
      </c>
      <c r="N458" s="584">
        <v>819</v>
      </c>
      <c r="O458" s="584">
        <v>156</v>
      </c>
      <c r="P458" s="584">
        <v>214</v>
      </c>
      <c r="Q458" s="584">
        <v>11</v>
      </c>
      <c r="R458" s="584" t="s">
        <v>699</v>
      </c>
      <c r="S458" s="584">
        <v>17</v>
      </c>
      <c r="T458" s="584">
        <v>248</v>
      </c>
      <c r="U458" s="584">
        <v>11</v>
      </c>
      <c r="V458" s="584" t="s">
        <v>699</v>
      </c>
      <c r="W458" s="585" t="s">
        <v>83</v>
      </c>
    </row>
    <row r="459" spans="1:23" s="584" customFormat="1" ht="9.75" customHeight="1" x14ac:dyDescent="0.15">
      <c r="A459" s="237" t="s">
        <v>522</v>
      </c>
      <c r="B459" s="584" t="s">
        <v>699</v>
      </c>
      <c r="C459" s="584" t="s">
        <v>699</v>
      </c>
      <c r="D459" s="584" t="s">
        <v>699</v>
      </c>
      <c r="E459" s="584" t="s">
        <v>699</v>
      </c>
      <c r="F459" s="584" t="s">
        <v>699</v>
      </c>
      <c r="G459" s="584" t="s">
        <v>699</v>
      </c>
      <c r="H459" s="584" t="s">
        <v>699</v>
      </c>
      <c r="I459" s="584" t="s">
        <v>699</v>
      </c>
      <c r="J459" s="584" t="s">
        <v>699</v>
      </c>
      <c r="K459" s="584" t="s">
        <v>699</v>
      </c>
      <c r="L459" s="584" t="s">
        <v>699</v>
      </c>
      <c r="M459" s="584">
        <v>838</v>
      </c>
      <c r="N459" s="584">
        <v>650</v>
      </c>
      <c r="O459" s="584">
        <v>100</v>
      </c>
      <c r="P459" s="584">
        <v>163</v>
      </c>
      <c r="Q459" s="584">
        <v>138</v>
      </c>
      <c r="R459" s="584">
        <v>12</v>
      </c>
      <c r="S459" s="584" t="s">
        <v>699</v>
      </c>
      <c r="T459" s="584">
        <v>176</v>
      </c>
      <c r="U459" s="584" t="s">
        <v>699</v>
      </c>
      <c r="V459" s="584" t="s">
        <v>699</v>
      </c>
      <c r="W459" s="585" t="s">
        <v>84</v>
      </c>
    </row>
    <row r="460" spans="1:23" s="584" customFormat="1" ht="9.75" customHeight="1" x14ac:dyDescent="0.15">
      <c r="A460" s="237" t="s">
        <v>523</v>
      </c>
      <c r="B460" s="584" t="s">
        <v>699</v>
      </c>
      <c r="C460" s="584" t="s">
        <v>699</v>
      </c>
      <c r="D460" s="584">
        <v>2</v>
      </c>
      <c r="E460" s="584" t="s">
        <v>699</v>
      </c>
      <c r="F460" s="584">
        <v>1</v>
      </c>
      <c r="G460" s="584">
        <v>1</v>
      </c>
      <c r="H460" s="584" t="s">
        <v>699</v>
      </c>
      <c r="I460" s="584" t="s">
        <v>699</v>
      </c>
      <c r="J460" s="584" t="s">
        <v>699</v>
      </c>
      <c r="K460" s="584" t="s">
        <v>699</v>
      </c>
      <c r="L460" s="584" t="s">
        <v>699</v>
      </c>
      <c r="M460" s="584">
        <v>864</v>
      </c>
      <c r="N460" s="584">
        <v>567</v>
      </c>
      <c r="O460" s="584">
        <v>183</v>
      </c>
      <c r="P460" s="584">
        <v>167</v>
      </c>
      <c r="Q460" s="584" t="s">
        <v>699</v>
      </c>
      <c r="R460" s="584" t="s">
        <v>699</v>
      </c>
      <c r="S460" s="584" t="s">
        <v>699</v>
      </c>
      <c r="T460" s="584">
        <v>141</v>
      </c>
      <c r="U460" s="584" t="s">
        <v>699</v>
      </c>
      <c r="V460" s="584" t="s">
        <v>699</v>
      </c>
      <c r="W460" s="585" t="s">
        <v>85</v>
      </c>
    </row>
    <row r="461" spans="1:23" s="584" customFormat="1" ht="9.75" customHeight="1" x14ac:dyDescent="0.15">
      <c r="A461" s="237" t="s">
        <v>524</v>
      </c>
      <c r="B461" s="584" t="s">
        <v>699</v>
      </c>
      <c r="C461" s="584" t="s">
        <v>699</v>
      </c>
      <c r="D461" s="584">
        <v>1</v>
      </c>
      <c r="E461" s="584" t="s">
        <v>699</v>
      </c>
      <c r="F461" s="584">
        <v>1</v>
      </c>
      <c r="G461" s="584" t="s">
        <v>699</v>
      </c>
      <c r="H461" s="584" t="s">
        <v>699</v>
      </c>
      <c r="I461" s="584" t="s">
        <v>699</v>
      </c>
      <c r="J461" s="584" t="s">
        <v>699</v>
      </c>
      <c r="K461" s="584" t="s">
        <v>699</v>
      </c>
      <c r="L461" s="584" t="s">
        <v>699</v>
      </c>
      <c r="M461" s="584">
        <v>1027</v>
      </c>
      <c r="N461" s="584">
        <v>771</v>
      </c>
      <c r="O461" s="584">
        <v>54</v>
      </c>
      <c r="P461" s="584">
        <v>228</v>
      </c>
      <c r="Q461" s="584">
        <v>138</v>
      </c>
      <c r="R461" s="584" t="s">
        <v>699</v>
      </c>
      <c r="S461" s="584" t="s">
        <v>699</v>
      </c>
      <c r="T461" s="584">
        <v>225</v>
      </c>
      <c r="U461" s="584" t="s">
        <v>699</v>
      </c>
      <c r="V461" s="584" t="s">
        <v>699</v>
      </c>
      <c r="W461" s="585" t="s">
        <v>69</v>
      </c>
    </row>
    <row r="462" spans="1:23" s="584" customFormat="1" ht="9.75" customHeight="1" x14ac:dyDescent="0.15">
      <c r="A462" s="237" t="s">
        <v>525</v>
      </c>
      <c r="B462" s="584" t="s">
        <v>699</v>
      </c>
      <c r="C462" s="584" t="s">
        <v>699</v>
      </c>
      <c r="D462" s="584">
        <v>2</v>
      </c>
      <c r="E462" s="584" t="s">
        <v>699</v>
      </c>
      <c r="F462" s="584">
        <v>1</v>
      </c>
      <c r="G462" s="584">
        <v>1</v>
      </c>
      <c r="H462" s="584" t="s">
        <v>699</v>
      </c>
      <c r="I462" s="584" t="s">
        <v>699</v>
      </c>
      <c r="J462" s="584" t="s">
        <v>699</v>
      </c>
      <c r="K462" s="584" t="s">
        <v>699</v>
      </c>
      <c r="L462" s="584" t="s">
        <v>699</v>
      </c>
      <c r="M462" s="584">
        <v>1194</v>
      </c>
      <c r="N462" s="584">
        <v>655</v>
      </c>
      <c r="O462" s="584">
        <v>189</v>
      </c>
      <c r="P462" s="584">
        <v>209</v>
      </c>
      <c r="Q462" s="584">
        <v>17</v>
      </c>
      <c r="R462" s="584" t="s">
        <v>699</v>
      </c>
      <c r="S462" s="584">
        <v>5</v>
      </c>
      <c r="T462" s="584">
        <v>202</v>
      </c>
      <c r="U462" s="584" t="s">
        <v>699</v>
      </c>
      <c r="V462" s="584" t="s">
        <v>699</v>
      </c>
      <c r="W462" s="585" t="s">
        <v>70</v>
      </c>
    </row>
    <row r="463" spans="1:23" s="584" customFormat="1" ht="9.75" customHeight="1" x14ac:dyDescent="0.15">
      <c r="A463" s="237" t="s">
        <v>526</v>
      </c>
      <c r="B463" s="584" t="s">
        <v>699</v>
      </c>
      <c r="C463" s="584" t="s">
        <v>699</v>
      </c>
      <c r="D463" s="584">
        <v>2</v>
      </c>
      <c r="E463" s="584" t="s">
        <v>699</v>
      </c>
      <c r="F463" s="584">
        <v>2</v>
      </c>
      <c r="G463" s="584" t="s">
        <v>699</v>
      </c>
      <c r="H463" s="584" t="s">
        <v>699</v>
      </c>
      <c r="I463" s="584" t="s">
        <v>699</v>
      </c>
      <c r="J463" s="584" t="s">
        <v>699</v>
      </c>
      <c r="K463" s="584" t="s">
        <v>699</v>
      </c>
      <c r="L463" s="584" t="s">
        <v>699</v>
      </c>
      <c r="M463" s="584">
        <v>1130</v>
      </c>
      <c r="N463" s="584">
        <v>834</v>
      </c>
      <c r="O463" s="584">
        <v>65</v>
      </c>
      <c r="P463" s="584">
        <v>143</v>
      </c>
      <c r="Q463" s="584">
        <v>277</v>
      </c>
      <c r="R463" s="584" t="s">
        <v>699</v>
      </c>
      <c r="S463" s="584">
        <v>17</v>
      </c>
      <c r="T463" s="584">
        <v>255</v>
      </c>
      <c r="U463" s="584">
        <v>11</v>
      </c>
      <c r="V463" s="584" t="s">
        <v>699</v>
      </c>
      <c r="W463" s="585" t="s">
        <v>71</v>
      </c>
    </row>
    <row r="464" spans="1:23" s="584" customFormat="1" ht="9.75" customHeight="1" x14ac:dyDescent="0.15">
      <c r="A464" s="237" t="s">
        <v>867</v>
      </c>
      <c r="B464" s="584" t="s">
        <v>699</v>
      </c>
      <c r="C464" s="584" t="s">
        <v>699</v>
      </c>
      <c r="D464" s="584">
        <v>1</v>
      </c>
      <c r="E464" s="584" t="s">
        <v>699</v>
      </c>
      <c r="F464" s="584" t="s">
        <v>699</v>
      </c>
      <c r="G464" s="584">
        <v>1</v>
      </c>
      <c r="H464" s="584" t="s">
        <v>699</v>
      </c>
      <c r="I464" s="584" t="s">
        <v>699</v>
      </c>
      <c r="J464" s="584" t="s">
        <v>699</v>
      </c>
      <c r="K464" s="584" t="s">
        <v>699</v>
      </c>
      <c r="L464" s="584" t="s">
        <v>699</v>
      </c>
      <c r="M464" s="584">
        <v>359</v>
      </c>
      <c r="N464" s="584">
        <v>323</v>
      </c>
      <c r="O464" s="584">
        <v>68</v>
      </c>
      <c r="P464" s="584">
        <v>137</v>
      </c>
      <c r="Q464" s="584" t="s">
        <v>699</v>
      </c>
      <c r="R464" s="584">
        <v>11</v>
      </c>
      <c r="S464" s="584">
        <v>17</v>
      </c>
      <c r="T464" s="584">
        <v>42</v>
      </c>
      <c r="U464" s="584" t="s">
        <v>699</v>
      </c>
      <c r="V464" s="584" t="s">
        <v>699</v>
      </c>
      <c r="W464" s="585" t="s">
        <v>868</v>
      </c>
    </row>
    <row r="465" spans="1:23" s="584" customFormat="1" ht="9.75" customHeight="1" x14ac:dyDescent="0.15">
      <c r="A465" s="237" t="s">
        <v>527</v>
      </c>
      <c r="B465" s="584" t="s">
        <v>699</v>
      </c>
      <c r="C465" s="584" t="s">
        <v>699</v>
      </c>
      <c r="D465" s="584">
        <v>1</v>
      </c>
      <c r="E465" s="584" t="s">
        <v>699</v>
      </c>
      <c r="F465" s="584">
        <v>1</v>
      </c>
      <c r="G465" s="584" t="s">
        <v>699</v>
      </c>
      <c r="H465" s="584" t="s">
        <v>699</v>
      </c>
      <c r="I465" s="584" t="s">
        <v>699</v>
      </c>
      <c r="J465" s="584" t="s">
        <v>699</v>
      </c>
      <c r="K465" s="584" t="s">
        <v>699</v>
      </c>
      <c r="L465" s="584" t="s">
        <v>699</v>
      </c>
      <c r="M465" s="584">
        <v>839</v>
      </c>
      <c r="N465" s="584">
        <v>678</v>
      </c>
      <c r="O465" s="584">
        <v>123</v>
      </c>
      <c r="P465" s="584">
        <v>34</v>
      </c>
      <c r="Q465" s="584">
        <v>161</v>
      </c>
      <c r="R465" s="584" t="s">
        <v>699</v>
      </c>
      <c r="S465" s="584" t="s">
        <v>699</v>
      </c>
      <c r="T465" s="584">
        <v>317</v>
      </c>
      <c r="U465" s="584" t="s">
        <v>699</v>
      </c>
      <c r="V465" s="584" t="s">
        <v>699</v>
      </c>
      <c r="W465" s="585" t="s">
        <v>66</v>
      </c>
    </row>
    <row r="466" spans="1:23" s="584" customFormat="1" ht="9.75" customHeight="1" x14ac:dyDescent="0.15">
      <c r="A466" s="242" t="s">
        <v>528</v>
      </c>
      <c r="B466" s="587" t="s">
        <v>699</v>
      </c>
      <c r="C466" s="588" t="s">
        <v>699</v>
      </c>
      <c r="D466" s="588">
        <v>8</v>
      </c>
      <c r="E466" s="588">
        <v>8</v>
      </c>
      <c r="F466" s="588" t="s">
        <v>699</v>
      </c>
      <c r="G466" s="588" t="s">
        <v>699</v>
      </c>
      <c r="H466" s="588" t="s">
        <v>699</v>
      </c>
      <c r="I466" s="588" t="s">
        <v>699</v>
      </c>
      <c r="J466" s="588" t="s">
        <v>699</v>
      </c>
      <c r="K466" s="588" t="s">
        <v>699</v>
      </c>
      <c r="L466" s="588" t="s">
        <v>699</v>
      </c>
      <c r="M466" s="588">
        <v>967</v>
      </c>
      <c r="N466" s="588">
        <v>723</v>
      </c>
      <c r="O466" s="588">
        <v>121</v>
      </c>
      <c r="P466" s="588">
        <v>200</v>
      </c>
      <c r="Q466" s="588">
        <v>175</v>
      </c>
      <c r="R466" s="588">
        <v>2</v>
      </c>
      <c r="S466" s="588">
        <v>19</v>
      </c>
      <c r="T466" s="588">
        <v>155</v>
      </c>
      <c r="U466" s="588" t="s">
        <v>699</v>
      </c>
      <c r="V466" s="588" t="s">
        <v>699</v>
      </c>
      <c r="W466" s="589" t="s">
        <v>67</v>
      </c>
    </row>
    <row r="467" spans="1:23" ht="12" customHeight="1" x14ac:dyDescent="0.15"/>
    <row r="468" spans="1:23" ht="12" customHeight="1" x14ac:dyDescent="0.15"/>
    <row r="469" spans="1:23" ht="12" customHeight="1" x14ac:dyDescent="0.15">
      <c r="K469" s="590" t="s">
        <v>86</v>
      </c>
    </row>
    <row r="470" spans="1:23" s="576" customFormat="1" ht="21" customHeight="1" x14ac:dyDescent="0.15">
      <c r="A470" s="921" t="s">
        <v>150</v>
      </c>
      <c r="B470" s="591" t="s">
        <v>923</v>
      </c>
      <c r="C470" s="575"/>
      <c r="D470" s="575"/>
      <c r="E470" s="575"/>
      <c r="F470" s="575"/>
      <c r="G470" s="575"/>
      <c r="H470" s="575"/>
      <c r="I470" s="575"/>
      <c r="J470" s="575"/>
      <c r="K470" s="575"/>
      <c r="L470" s="575"/>
      <c r="M470" s="575"/>
      <c r="N470" s="575"/>
      <c r="O470" s="575"/>
      <c r="P470" s="575"/>
      <c r="Q470" s="575"/>
      <c r="R470" s="575"/>
      <c r="S470" s="575"/>
      <c r="T470" s="575"/>
      <c r="U470" s="575"/>
      <c r="V470" s="575"/>
      <c r="W470" s="924" t="s">
        <v>72</v>
      </c>
    </row>
    <row r="471" spans="1:23" s="576" customFormat="1" ht="21" customHeight="1" x14ac:dyDescent="0.15">
      <c r="A471" s="922"/>
      <c r="B471" s="591" t="s">
        <v>920</v>
      </c>
      <c r="C471" s="575"/>
      <c r="D471" s="575"/>
      <c r="E471" s="575"/>
      <c r="F471" s="575"/>
      <c r="G471" s="575"/>
      <c r="H471" s="575"/>
      <c r="I471" s="573"/>
      <c r="J471" s="574" t="s">
        <v>232</v>
      </c>
      <c r="K471" s="575"/>
      <c r="L471" s="575"/>
      <c r="M471" s="575"/>
      <c r="N471" s="575"/>
      <c r="O471" s="575"/>
      <c r="P471" s="575"/>
      <c r="Q471" s="575"/>
      <c r="R471" s="575"/>
      <c r="S471" s="573"/>
      <c r="T471" s="574" t="s">
        <v>231</v>
      </c>
      <c r="U471" s="575"/>
      <c r="V471" s="575"/>
      <c r="W471" s="925"/>
    </row>
    <row r="472" spans="1:23" s="576" customFormat="1" ht="52.5" customHeight="1" x14ac:dyDescent="0.15">
      <c r="A472" s="923"/>
      <c r="B472" s="578" t="s">
        <v>271</v>
      </c>
      <c r="C472" s="578" t="s">
        <v>225</v>
      </c>
      <c r="D472" s="578" t="s">
        <v>253</v>
      </c>
      <c r="E472" s="578" t="s">
        <v>270</v>
      </c>
      <c r="F472" s="578" t="s">
        <v>269</v>
      </c>
      <c r="G472" s="578" t="s">
        <v>951</v>
      </c>
      <c r="H472" s="578" t="s">
        <v>237</v>
      </c>
      <c r="I472" s="592" t="s">
        <v>773</v>
      </c>
      <c r="J472" s="577" t="s">
        <v>94</v>
      </c>
      <c r="K472" s="578" t="s">
        <v>130</v>
      </c>
      <c r="L472" s="578" t="s">
        <v>787</v>
      </c>
      <c r="M472" s="592" t="s">
        <v>929</v>
      </c>
      <c r="N472" s="578" t="s">
        <v>247</v>
      </c>
      <c r="O472" s="578" t="s">
        <v>219</v>
      </c>
      <c r="P472" s="578" t="s">
        <v>252</v>
      </c>
      <c r="Q472" s="578" t="s">
        <v>286</v>
      </c>
      <c r="R472" s="578" t="s">
        <v>266</v>
      </c>
      <c r="S472" s="578" t="s">
        <v>246</v>
      </c>
      <c r="T472" s="577" t="s">
        <v>96</v>
      </c>
      <c r="U472" s="578" t="s">
        <v>245</v>
      </c>
      <c r="V472" s="593" t="s">
        <v>217</v>
      </c>
      <c r="W472" s="926"/>
    </row>
    <row r="473" spans="1:23" s="584" customFormat="1" ht="9.75" customHeight="1" x14ac:dyDescent="0.15">
      <c r="A473" s="233" t="s">
        <v>855</v>
      </c>
      <c r="B473" s="581">
        <v>114</v>
      </c>
      <c r="C473" s="582">
        <v>134</v>
      </c>
      <c r="D473" s="582">
        <v>590</v>
      </c>
      <c r="E473" s="582">
        <v>139</v>
      </c>
      <c r="F473" s="582">
        <v>554</v>
      </c>
      <c r="G473" s="582">
        <v>5</v>
      </c>
      <c r="H473" s="582">
        <v>8</v>
      </c>
      <c r="I473" s="582">
        <v>2</v>
      </c>
      <c r="J473" s="582">
        <v>8081</v>
      </c>
      <c r="K473" s="582">
        <v>3</v>
      </c>
      <c r="L473" s="582">
        <v>6</v>
      </c>
      <c r="M473" s="582">
        <v>122</v>
      </c>
      <c r="N473" s="582">
        <v>7294</v>
      </c>
      <c r="O473" s="582">
        <v>116</v>
      </c>
      <c r="P473" s="582" t="s">
        <v>699</v>
      </c>
      <c r="Q473" s="582">
        <v>178</v>
      </c>
      <c r="R473" s="582">
        <v>99</v>
      </c>
      <c r="S473" s="582">
        <v>263</v>
      </c>
      <c r="T473" s="582">
        <v>15415</v>
      </c>
      <c r="U473" s="582">
        <v>252</v>
      </c>
      <c r="V473" s="582">
        <v>12778</v>
      </c>
      <c r="W473" s="583" t="s">
        <v>512</v>
      </c>
    </row>
    <row r="474" spans="1:23" s="584" customFormat="1" ht="9.75" customHeight="1" x14ac:dyDescent="0.15">
      <c r="A474" s="237" t="s">
        <v>628</v>
      </c>
      <c r="B474" s="584">
        <v>154</v>
      </c>
      <c r="C474" s="584">
        <v>121</v>
      </c>
      <c r="D474" s="584">
        <v>294</v>
      </c>
      <c r="E474" s="584">
        <v>103</v>
      </c>
      <c r="F474" s="584">
        <v>244</v>
      </c>
      <c r="G474" s="584" t="s">
        <v>699</v>
      </c>
      <c r="H474" s="584">
        <v>8</v>
      </c>
      <c r="I474" s="584">
        <v>3</v>
      </c>
      <c r="J474" s="584">
        <v>8702</v>
      </c>
      <c r="K474" s="584">
        <v>3</v>
      </c>
      <c r="L474" s="584">
        <v>13</v>
      </c>
      <c r="M474" s="584">
        <v>143</v>
      </c>
      <c r="N474" s="584">
        <v>3924</v>
      </c>
      <c r="O474" s="584">
        <v>4011</v>
      </c>
      <c r="P474" s="584">
        <v>344</v>
      </c>
      <c r="Q474" s="584" t="s">
        <v>699</v>
      </c>
      <c r="R474" s="584">
        <v>32</v>
      </c>
      <c r="S474" s="584">
        <v>232</v>
      </c>
      <c r="T474" s="584">
        <v>16968</v>
      </c>
      <c r="U474" s="584">
        <v>288</v>
      </c>
      <c r="V474" s="584">
        <v>16652</v>
      </c>
      <c r="W474" s="585" t="s">
        <v>629</v>
      </c>
    </row>
    <row r="475" spans="1:23" s="584" customFormat="1" ht="9.75" customHeight="1" x14ac:dyDescent="0.15">
      <c r="A475" s="237" t="s">
        <v>856</v>
      </c>
      <c r="B475" s="584">
        <v>150</v>
      </c>
      <c r="C475" s="584">
        <v>88</v>
      </c>
      <c r="D475" s="584">
        <v>310</v>
      </c>
      <c r="E475" s="584">
        <v>105</v>
      </c>
      <c r="F475" s="584">
        <v>192</v>
      </c>
      <c r="G475" s="584" t="s">
        <v>699</v>
      </c>
      <c r="H475" s="584">
        <v>8</v>
      </c>
      <c r="I475" s="584">
        <v>5</v>
      </c>
      <c r="J475" s="584">
        <v>1019</v>
      </c>
      <c r="K475" s="584">
        <v>2</v>
      </c>
      <c r="L475" s="584">
        <v>2</v>
      </c>
      <c r="M475" s="584">
        <v>54</v>
      </c>
      <c r="N475" s="584">
        <v>516</v>
      </c>
      <c r="O475" s="584">
        <v>216</v>
      </c>
      <c r="P475" s="584" t="s">
        <v>699</v>
      </c>
      <c r="Q475" s="584" t="s">
        <v>699</v>
      </c>
      <c r="R475" s="584">
        <v>48</v>
      </c>
      <c r="S475" s="584">
        <v>181</v>
      </c>
      <c r="T475" s="584">
        <v>5036</v>
      </c>
      <c r="U475" s="584">
        <v>270</v>
      </c>
      <c r="V475" s="584">
        <v>3383</v>
      </c>
      <c r="W475" s="585" t="s">
        <v>692</v>
      </c>
    </row>
    <row r="476" spans="1:23" s="584" customFormat="1" ht="9.75" customHeight="1" x14ac:dyDescent="0.15">
      <c r="A476" s="237" t="s">
        <v>857</v>
      </c>
      <c r="B476" s="584">
        <v>132</v>
      </c>
      <c r="C476" s="584">
        <v>77</v>
      </c>
      <c r="D476" s="584">
        <v>327</v>
      </c>
      <c r="E476" s="584">
        <v>34</v>
      </c>
      <c r="F476" s="584">
        <v>85</v>
      </c>
      <c r="G476" s="584" t="s">
        <v>699</v>
      </c>
      <c r="H476" s="584">
        <v>8</v>
      </c>
      <c r="I476" s="584">
        <v>56</v>
      </c>
      <c r="J476" s="584">
        <v>115</v>
      </c>
      <c r="K476" s="584" t="s">
        <v>699</v>
      </c>
      <c r="L476" s="584">
        <v>6</v>
      </c>
      <c r="M476" s="584">
        <v>17</v>
      </c>
      <c r="N476" s="584" t="s">
        <v>699</v>
      </c>
      <c r="O476" s="584">
        <v>22</v>
      </c>
      <c r="P476" s="584" t="s">
        <v>699</v>
      </c>
      <c r="Q476" s="584" t="s">
        <v>699</v>
      </c>
      <c r="R476" s="584">
        <v>48</v>
      </c>
      <c r="S476" s="584">
        <v>22</v>
      </c>
      <c r="T476" s="584">
        <v>2617</v>
      </c>
      <c r="U476" s="584">
        <v>162</v>
      </c>
      <c r="V476" s="584">
        <v>2414</v>
      </c>
      <c r="W476" s="585" t="s">
        <v>718</v>
      </c>
    </row>
    <row r="477" spans="1:23" s="584" customFormat="1" ht="9.75" customHeight="1" x14ac:dyDescent="0.15">
      <c r="A477" s="237" t="s">
        <v>858</v>
      </c>
      <c r="B477" s="584">
        <v>155</v>
      </c>
      <c r="C477" s="584">
        <v>193</v>
      </c>
      <c r="D477" s="584">
        <v>411</v>
      </c>
      <c r="E477" s="584">
        <v>103</v>
      </c>
      <c r="F477" s="584">
        <v>35</v>
      </c>
      <c r="G477" s="584" t="s">
        <v>699</v>
      </c>
      <c r="H477" s="584" t="s">
        <v>699</v>
      </c>
      <c r="I477" s="584">
        <v>24</v>
      </c>
      <c r="J477" s="584">
        <v>154</v>
      </c>
      <c r="K477" s="584" t="s">
        <v>699</v>
      </c>
      <c r="L477" s="584">
        <v>8</v>
      </c>
      <c r="M477" s="584">
        <v>52</v>
      </c>
      <c r="N477" s="584" t="s">
        <v>699</v>
      </c>
      <c r="O477" s="584">
        <v>11</v>
      </c>
      <c r="P477" s="584" t="s">
        <v>699</v>
      </c>
      <c r="Q477" s="584" t="s">
        <v>699</v>
      </c>
      <c r="R477" s="584">
        <v>32</v>
      </c>
      <c r="S477" s="584">
        <v>51</v>
      </c>
      <c r="T477" s="584">
        <v>2267</v>
      </c>
      <c r="U477" s="584" t="s">
        <v>699</v>
      </c>
      <c r="V477" s="584">
        <v>2197</v>
      </c>
      <c r="W477" s="585" t="s">
        <v>859</v>
      </c>
    </row>
    <row r="478" spans="1:23" s="584" customFormat="1" ht="6.75" customHeight="1" x14ac:dyDescent="0.15">
      <c r="A478" s="586"/>
      <c r="W478" s="585"/>
    </row>
    <row r="479" spans="1:23" s="584" customFormat="1" ht="9.75" customHeight="1" x14ac:dyDescent="0.15">
      <c r="A479" s="237" t="s">
        <v>860</v>
      </c>
      <c r="B479" s="584">
        <v>141</v>
      </c>
      <c r="C479" s="584">
        <v>77</v>
      </c>
      <c r="D479" s="584">
        <v>327</v>
      </c>
      <c r="E479" s="584">
        <v>34</v>
      </c>
      <c r="F479" s="584">
        <v>86</v>
      </c>
      <c r="G479" s="584" t="s">
        <v>699</v>
      </c>
      <c r="H479" s="584">
        <v>8</v>
      </c>
      <c r="I479" s="584">
        <v>75</v>
      </c>
      <c r="J479" s="584">
        <v>101</v>
      </c>
      <c r="K479" s="584" t="s">
        <v>699</v>
      </c>
      <c r="L479" s="584">
        <v>8</v>
      </c>
      <c r="M479" s="584">
        <v>17</v>
      </c>
      <c r="N479" s="584" t="s">
        <v>699</v>
      </c>
      <c r="O479" s="584">
        <v>11</v>
      </c>
      <c r="P479" s="584" t="s">
        <v>699</v>
      </c>
      <c r="Q479" s="584" t="s">
        <v>699</v>
      </c>
      <c r="R479" s="584">
        <v>32</v>
      </c>
      <c r="S479" s="584">
        <v>33</v>
      </c>
      <c r="T479" s="584">
        <v>1954</v>
      </c>
      <c r="U479" s="584">
        <v>54</v>
      </c>
      <c r="V479" s="584">
        <v>1869</v>
      </c>
      <c r="W479" s="585" t="s">
        <v>719</v>
      </c>
    </row>
    <row r="480" spans="1:23" s="584" customFormat="1" ht="9.75" customHeight="1" x14ac:dyDescent="0.15">
      <c r="A480" s="237" t="s">
        <v>861</v>
      </c>
      <c r="B480" s="584">
        <v>155</v>
      </c>
      <c r="C480" s="584">
        <v>193</v>
      </c>
      <c r="D480" s="584">
        <v>444</v>
      </c>
      <c r="E480" s="584">
        <v>86</v>
      </c>
      <c r="F480" s="584" t="s">
        <v>699</v>
      </c>
      <c r="G480" s="584" t="s">
        <v>699</v>
      </c>
      <c r="H480" s="584" t="s">
        <v>699</v>
      </c>
      <c r="I480" s="584">
        <v>10</v>
      </c>
      <c r="J480" s="584">
        <v>189</v>
      </c>
      <c r="K480" s="584" t="s">
        <v>699</v>
      </c>
      <c r="L480" s="584">
        <v>6</v>
      </c>
      <c r="M480" s="584">
        <v>69</v>
      </c>
      <c r="N480" s="584" t="s">
        <v>699</v>
      </c>
      <c r="O480" s="584">
        <v>11</v>
      </c>
      <c r="P480" s="584" t="s">
        <v>699</v>
      </c>
      <c r="Q480" s="584" t="s">
        <v>699</v>
      </c>
      <c r="R480" s="584">
        <v>64</v>
      </c>
      <c r="S480" s="584">
        <v>39</v>
      </c>
      <c r="T480" s="584">
        <v>2132</v>
      </c>
      <c r="U480" s="584" t="s">
        <v>699</v>
      </c>
      <c r="V480" s="584">
        <v>2062</v>
      </c>
      <c r="W480" s="585" t="s">
        <v>862</v>
      </c>
    </row>
    <row r="481" spans="1:23" s="584" customFormat="1" ht="6.75" customHeight="1" x14ac:dyDescent="0.15">
      <c r="A481" s="586"/>
      <c r="W481" s="585"/>
    </row>
    <row r="482" spans="1:23" s="584" customFormat="1" ht="9.75" customHeight="1" x14ac:dyDescent="0.15">
      <c r="A482" s="237" t="s">
        <v>863</v>
      </c>
      <c r="B482" s="584">
        <v>41</v>
      </c>
      <c r="C482" s="584">
        <v>22</v>
      </c>
      <c r="D482" s="584">
        <v>40</v>
      </c>
      <c r="E482" s="584">
        <v>17</v>
      </c>
      <c r="F482" s="584">
        <v>35</v>
      </c>
      <c r="G482" s="584" t="s">
        <v>699</v>
      </c>
      <c r="H482" s="584" t="s">
        <v>699</v>
      </c>
      <c r="I482" s="584">
        <v>20</v>
      </c>
      <c r="J482" s="584">
        <v>19</v>
      </c>
      <c r="K482" s="584" t="s">
        <v>699</v>
      </c>
      <c r="L482" s="584">
        <v>2</v>
      </c>
      <c r="M482" s="584" t="s">
        <v>699</v>
      </c>
      <c r="N482" s="584" t="s">
        <v>699</v>
      </c>
      <c r="O482" s="584" t="s">
        <v>699</v>
      </c>
      <c r="P482" s="584" t="s">
        <v>699</v>
      </c>
      <c r="Q482" s="584" t="s">
        <v>699</v>
      </c>
      <c r="R482" s="584" t="s">
        <v>699</v>
      </c>
      <c r="S482" s="584">
        <v>17</v>
      </c>
      <c r="T482" s="584">
        <v>374</v>
      </c>
      <c r="U482" s="584" t="s">
        <v>699</v>
      </c>
      <c r="V482" s="584">
        <v>374</v>
      </c>
      <c r="W482" s="585" t="s">
        <v>720</v>
      </c>
    </row>
    <row r="483" spans="1:23" s="584" customFormat="1" ht="9.75" customHeight="1" x14ac:dyDescent="0.15">
      <c r="A483" s="237" t="s">
        <v>513</v>
      </c>
      <c r="B483" s="584">
        <v>57</v>
      </c>
      <c r="C483" s="584">
        <v>52</v>
      </c>
      <c r="D483" s="584">
        <v>78</v>
      </c>
      <c r="E483" s="584">
        <v>34</v>
      </c>
      <c r="F483" s="584" t="s">
        <v>699</v>
      </c>
      <c r="G483" s="584" t="s">
        <v>699</v>
      </c>
      <c r="H483" s="584" t="s">
        <v>699</v>
      </c>
      <c r="I483" s="584">
        <v>1</v>
      </c>
      <c r="J483" s="584">
        <v>18</v>
      </c>
      <c r="K483" s="584" t="s">
        <v>699</v>
      </c>
      <c r="L483" s="584">
        <v>2</v>
      </c>
      <c r="M483" s="584" t="s">
        <v>699</v>
      </c>
      <c r="N483" s="584" t="s">
        <v>699</v>
      </c>
      <c r="O483" s="584" t="s">
        <v>699</v>
      </c>
      <c r="P483" s="584" t="s">
        <v>699</v>
      </c>
      <c r="Q483" s="584" t="s">
        <v>699</v>
      </c>
      <c r="R483" s="584">
        <v>16</v>
      </c>
      <c r="S483" s="584" t="s">
        <v>699</v>
      </c>
      <c r="T483" s="584">
        <v>529</v>
      </c>
      <c r="U483" s="584" t="s">
        <v>699</v>
      </c>
      <c r="V483" s="584">
        <v>503</v>
      </c>
      <c r="W483" s="585" t="s">
        <v>78</v>
      </c>
    </row>
    <row r="484" spans="1:23" s="584" customFormat="1" ht="9.75" customHeight="1" x14ac:dyDescent="0.15">
      <c r="A484" s="237" t="s">
        <v>514</v>
      </c>
      <c r="B484" s="584">
        <v>16</v>
      </c>
      <c r="C484" s="584">
        <v>54</v>
      </c>
      <c r="D484" s="584">
        <v>227</v>
      </c>
      <c r="E484" s="584" t="s">
        <v>699</v>
      </c>
      <c r="F484" s="584" t="s">
        <v>699</v>
      </c>
      <c r="G484" s="584" t="s">
        <v>699</v>
      </c>
      <c r="H484" s="584" t="s">
        <v>699</v>
      </c>
      <c r="I484" s="584">
        <v>2</v>
      </c>
      <c r="J484" s="584">
        <v>81</v>
      </c>
      <c r="K484" s="584" t="s">
        <v>699</v>
      </c>
      <c r="L484" s="584">
        <v>2</v>
      </c>
      <c r="M484" s="584">
        <v>35</v>
      </c>
      <c r="N484" s="584" t="s">
        <v>699</v>
      </c>
      <c r="O484" s="584">
        <v>11</v>
      </c>
      <c r="P484" s="584" t="s">
        <v>699</v>
      </c>
      <c r="Q484" s="584" t="s">
        <v>699</v>
      </c>
      <c r="R484" s="584">
        <v>16</v>
      </c>
      <c r="S484" s="584">
        <v>17</v>
      </c>
      <c r="T484" s="584">
        <v>472</v>
      </c>
      <c r="U484" s="584" t="s">
        <v>699</v>
      </c>
      <c r="V484" s="584">
        <v>428</v>
      </c>
      <c r="W484" s="585" t="s">
        <v>79</v>
      </c>
    </row>
    <row r="485" spans="1:23" s="584" customFormat="1" ht="9.75" customHeight="1" x14ac:dyDescent="0.15">
      <c r="A485" s="237" t="s">
        <v>515</v>
      </c>
      <c r="B485" s="584">
        <v>41</v>
      </c>
      <c r="C485" s="584">
        <v>65</v>
      </c>
      <c r="D485" s="584">
        <v>66</v>
      </c>
      <c r="E485" s="584">
        <v>52</v>
      </c>
      <c r="F485" s="584" t="s">
        <v>699</v>
      </c>
      <c r="G485" s="584" t="s">
        <v>699</v>
      </c>
      <c r="H485" s="584" t="s">
        <v>699</v>
      </c>
      <c r="I485" s="584">
        <v>1</v>
      </c>
      <c r="J485" s="584">
        <v>36</v>
      </c>
      <c r="K485" s="584" t="s">
        <v>699</v>
      </c>
      <c r="L485" s="584">
        <v>2</v>
      </c>
      <c r="M485" s="584">
        <v>17</v>
      </c>
      <c r="N485" s="584" t="s">
        <v>699</v>
      </c>
      <c r="O485" s="584" t="s">
        <v>699</v>
      </c>
      <c r="P485" s="584" t="s">
        <v>699</v>
      </c>
      <c r="Q485" s="584" t="s">
        <v>699</v>
      </c>
      <c r="R485" s="584" t="s">
        <v>699</v>
      </c>
      <c r="S485" s="584">
        <v>17</v>
      </c>
      <c r="T485" s="584">
        <v>892</v>
      </c>
      <c r="U485" s="584" t="s">
        <v>699</v>
      </c>
      <c r="V485" s="584">
        <v>892</v>
      </c>
      <c r="W485" s="585" t="s">
        <v>80</v>
      </c>
    </row>
    <row r="486" spans="1:23" s="584" customFormat="1" ht="9.75" customHeight="1" x14ac:dyDescent="0.15">
      <c r="A486" s="237" t="s">
        <v>864</v>
      </c>
      <c r="B486" s="584">
        <v>41</v>
      </c>
      <c r="C486" s="584">
        <v>22</v>
      </c>
      <c r="D486" s="584">
        <v>73</v>
      </c>
      <c r="E486" s="584" t="s">
        <v>699</v>
      </c>
      <c r="F486" s="584" t="s">
        <v>699</v>
      </c>
      <c r="G486" s="584" t="s">
        <v>699</v>
      </c>
      <c r="H486" s="584" t="s">
        <v>699</v>
      </c>
      <c r="I486" s="584">
        <v>6</v>
      </c>
      <c r="J486" s="584">
        <v>54</v>
      </c>
      <c r="K486" s="584" t="s">
        <v>699</v>
      </c>
      <c r="L486" s="584" t="s">
        <v>699</v>
      </c>
      <c r="M486" s="584">
        <v>17</v>
      </c>
      <c r="N486" s="584" t="s">
        <v>699</v>
      </c>
      <c r="O486" s="584" t="s">
        <v>699</v>
      </c>
      <c r="P486" s="584" t="s">
        <v>699</v>
      </c>
      <c r="Q486" s="584" t="s">
        <v>699</v>
      </c>
      <c r="R486" s="584">
        <v>32</v>
      </c>
      <c r="S486" s="584">
        <v>5</v>
      </c>
      <c r="T486" s="584">
        <v>239</v>
      </c>
      <c r="U486" s="584" t="s">
        <v>699</v>
      </c>
      <c r="V486" s="584">
        <v>239</v>
      </c>
      <c r="W486" s="585" t="s">
        <v>865</v>
      </c>
    </row>
    <row r="487" spans="1:23" s="584" customFormat="1" ht="6.75" customHeight="1" x14ac:dyDescent="0.15">
      <c r="A487" s="586"/>
      <c r="W487" s="585"/>
    </row>
    <row r="488" spans="1:23" s="584" customFormat="1" ht="9.75" customHeight="1" x14ac:dyDescent="0.15">
      <c r="A488" s="237" t="s">
        <v>866</v>
      </c>
      <c r="B488" s="584">
        <v>16</v>
      </c>
      <c r="C488" s="584">
        <v>11</v>
      </c>
      <c r="D488" s="584">
        <v>23</v>
      </c>
      <c r="E488" s="584">
        <v>17</v>
      </c>
      <c r="F488" s="584" t="s">
        <v>699</v>
      </c>
      <c r="G488" s="584" t="s">
        <v>699</v>
      </c>
      <c r="H488" s="584" t="s">
        <v>699</v>
      </c>
      <c r="I488" s="584">
        <v>3</v>
      </c>
      <c r="J488" s="584" t="s">
        <v>699</v>
      </c>
      <c r="K488" s="584" t="s">
        <v>699</v>
      </c>
      <c r="L488" s="584" t="s">
        <v>699</v>
      </c>
      <c r="M488" s="584" t="s">
        <v>699</v>
      </c>
      <c r="N488" s="584" t="s">
        <v>699</v>
      </c>
      <c r="O488" s="584" t="s">
        <v>699</v>
      </c>
      <c r="P488" s="584" t="s">
        <v>699</v>
      </c>
      <c r="Q488" s="584" t="s">
        <v>699</v>
      </c>
      <c r="R488" s="584" t="s">
        <v>699</v>
      </c>
      <c r="S488" s="584" t="s">
        <v>699</v>
      </c>
      <c r="T488" s="584">
        <v>52</v>
      </c>
      <c r="U488" s="584" t="s">
        <v>699</v>
      </c>
      <c r="V488" s="584">
        <v>52</v>
      </c>
      <c r="W488" s="585" t="s">
        <v>721</v>
      </c>
    </row>
    <row r="489" spans="1:23" s="584" customFormat="1" ht="9.75" customHeight="1" x14ac:dyDescent="0.15">
      <c r="A489" s="237" t="s">
        <v>516</v>
      </c>
      <c r="B489" s="584">
        <v>25</v>
      </c>
      <c r="C489" s="584">
        <v>11</v>
      </c>
      <c r="D489" s="584">
        <v>17</v>
      </c>
      <c r="E489" s="584" t="s">
        <v>699</v>
      </c>
      <c r="F489" s="584">
        <v>35</v>
      </c>
      <c r="G489" s="584" t="s">
        <v>699</v>
      </c>
      <c r="H489" s="584" t="s">
        <v>699</v>
      </c>
      <c r="I489" s="584">
        <v>17</v>
      </c>
      <c r="J489" s="584">
        <v>19</v>
      </c>
      <c r="K489" s="584" t="s">
        <v>699</v>
      </c>
      <c r="L489" s="584">
        <v>2</v>
      </c>
      <c r="M489" s="584" t="s">
        <v>699</v>
      </c>
      <c r="N489" s="584" t="s">
        <v>699</v>
      </c>
      <c r="O489" s="584" t="s">
        <v>699</v>
      </c>
      <c r="P489" s="584" t="s">
        <v>699</v>
      </c>
      <c r="Q489" s="584" t="s">
        <v>699</v>
      </c>
      <c r="R489" s="584" t="s">
        <v>699</v>
      </c>
      <c r="S489" s="584">
        <v>17</v>
      </c>
      <c r="T489" s="584">
        <v>143</v>
      </c>
      <c r="U489" s="584" t="s">
        <v>699</v>
      </c>
      <c r="V489" s="584">
        <v>143</v>
      </c>
      <c r="W489" s="585" t="s">
        <v>66</v>
      </c>
    </row>
    <row r="490" spans="1:23" s="584" customFormat="1" ht="9.75" customHeight="1" x14ac:dyDescent="0.15">
      <c r="A490" s="237" t="s">
        <v>517</v>
      </c>
      <c r="B490" s="584" t="s">
        <v>699</v>
      </c>
      <c r="C490" s="584" t="s">
        <v>699</v>
      </c>
      <c r="D490" s="584" t="s">
        <v>699</v>
      </c>
      <c r="E490" s="584" t="s">
        <v>699</v>
      </c>
      <c r="F490" s="584" t="s">
        <v>699</v>
      </c>
      <c r="G490" s="584" t="s">
        <v>699</v>
      </c>
      <c r="H490" s="584" t="s">
        <v>699</v>
      </c>
      <c r="I490" s="584" t="s">
        <v>699</v>
      </c>
      <c r="J490" s="584" t="s">
        <v>699</v>
      </c>
      <c r="K490" s="584" t="s">
        <v>699</v>
      </c>
      <c r="L490" s="584" t="s">
        <v>699</v>
      </c>
      <c r="M490" s="584" t="s">
        <v>699</v>
      </c>
      <c r="N490" s="584" t="s">
        <v>699</v>
      </c>
      <c r="O490" s="584" t="s">
        <v>699</v>
      </c>
      <c r="P490" s="584" t="s">
        <v>699</v>
      </c>
      <c r="Q490" s="584" t="s">
        <v>699</v>
      </c>
      <c r="R490" s="584" t="s">
        <v>699</v>
      </c>
      <c r="S490" s="584" t="s">
        <v>699</v>
      </c>
      <c r="T490" s="584">
        <v>179</v>
      </c>
      <c r="U490" s="584" t="s">
        <v>699</v>
      </c>
      <c r="V490" s="584">
        <v>179</v>
      </c>
      <c r="W490" s="585" t="s">
        <v>67</v>
      </c>
    </row>
    <row r="491" spans="1:23" s="584" customFormat="1" ht="9.75" customHeight="1" x14ac:dyDescent="0.15">
      <c r="A491" s="237" t="s">
        <v>518</v>
      </c>
      <c r="B491" s="584">
        <v>16</v>
      </c>
      <c r="C491" s="584">
        <v>15</v>
      </c>
      <c r="D491" s="584">
        <v>22</v>
      </c>
      <c r="E491" s="584" t="s">
        <v>699</v>
      </c>
      <c r="F491" s="584" t="s">
        <v>699</v>
      </c>
      <c r="G491" s="584" t="s">
        <v>699</v>
      </c>
      <c r="H491" s="584" t="s">
        <v>699</v>
      </c>
      <c r="I491" s="584" t="s">
        <v>699</v>
      </c>
      <c r="J491" s="584">
        <v>16</v>
      </c>
      <c r="K491" s="584" t="s">
        <v>699</v>
      </c>
      <c r="L491" s="584" t="s">
        <v>699</v>
      </c>
      <c r="M491" s="584" t="s">
        <v>699</v>
      </c>
      <c r="N491" s="584" t="s">
        <v>699</v>
      </c>
      <c r="O491" s="584" t="s">
        <v>699</v>
      </c>
      <c r="P491" s="584" t="s">
        <v>699</v>
      </c>
      <c r="Q491" s="584" t="s">
        <v>699</v>
      </c>
      <c r="R491" s="584">
        <v>16</v>
      </c>
      <c r="S491" s="584" t="s">
        <v>699</v>
      </c>
      <c r="T491" s="584">
        <v>198</v>
      </c>
      <c r="U491" s="584" t="s">
        <v>699</v>
      </c>
      <c r="V491" s="584">
        <v>172</v>
      </c>
      <c r="W491" s="585" t="s">
        <v>68</v>
      </c>
    </row>
    <row r="492" spans="1:23" s="584" customFormat="1" ht="9.75" customHeight="1" x14ac:dyDescent="0.15">
      <c r="A492" s="237" t="s">
        <v>519</v>
      </c>
      <c r="B492" s="584" t="s">
        <v>699</v>
      </c>
      <c r="C492" s="584">
        <v>11</v>
      </c>
      <c r="D492" s="584">
        <v>18</v>
      </c>
      <c r="E492" s="584">
        <v>17</v>
      </c>
      <c r="F492" s="584" t="s">
        <v>699</v>
      </c>
      <c r="G492" s="584" t="s">
        <v>699</v>
      </c>
      <c r="H492" s="584" t="s">
        <v>699</v>
      </c>
      <c r="I492" s="584">
        <v>1</v>
      </c>
      <c r="J492" s="584" t="s">
        <v>699</v>
      </c>
      <c r="K492" s="584" t="s">
        <v>699</v>
      </c>
      <c r="L492" s="584" t="s">
        <v>699</v>
      </c>
      <c r="M492" s="584" t="s">
        <v>699</v>
      </c>
      <c r="N492" s="584" t="s">
        <v>699</v>
      </c>
      <c r="O492" s="584" t="s">
        <v>699</v>
      </c>
      <c r="P492" s="584" t="s">
        <v>699</v>
      </c>
      <c r="Q492" s="584" t="s">
        <v>699</v>
      </c>
      <c r="R492" s="584" t="s">
        <v>699</v>
      </c>
      <c r="S492" s="584" t="s">
        <v>699</v>
      </c>
      <c r="T492" s="584">
        <v>234</v>
      </c>
      <c r="U492" s="584" t="s">
        <v>699</v>
      </c>
      <c r="V492" s="584">
        <v>234</v>
      </c>
      <c r="W492" s="585" t="s">
        <v>81</v>
      </c>
    </row>
    <row r="493" spans="1:23" s="584" customFormat="1" ht="9.75" customHeight="1" x14ac:dyDescent="0.15">
      <c r="A493" s="237" t="s">
        <v>520</v>
      </c>
      <c r="B493" s="584">
        <v>41</v>
      </c>
      <c r="C493" s="584">
        <v>26</v>
      </c>
      <c r="D493" s="584">
        <v>38</v>
      </c>
      <c r="E493" s="584">
        <v>17</v>
      </c>
      <c r="F493" s="584" t="s">
        <v>699</v>
      </c>
      <c r="G493" s="584" t="s">
        <v>699</v>
      </c>
      <c r="H493" s="584" t="s">
        <v>699</v>
      </c>
      <c r="I493" s="584" t="s">
        <v>699</v>
      </c>
      <c r="J493" s="584">
        <v>2</v>
      </c>
      <c r="K493" s="584" t="s">
        <v>699</v>
      </c>
      <c r="L493" s="584">
        <v>2</v>
      </c>
      <c r="M493" s="584" t="s">
        <v>699</v>
      </c>
      <c r="N493" s="584" t="s">
        <v>699</v>
      </c>
      <c r="O493" s="584" t="s">
        <v>699</v>
      </c>
      <c r="P493" s="584" t="s">
        <v>699</v>
      </c>
      <c r="Q493" s="584" t="s">
        <v>699</v>
      </c>
      <c r="R493" s="584" t="s">
        <v>699</v>
      </c>
      <c r="S493" s="584" t="s">
        <v>699</v>
      </c>
      <c r="T493" s="584">
        <v>97</v>
      </c>
      <c r="U493" s="584" t="s">
        <v>699</v>
      </c>
      <c r="V493" s="584">
        <v>97</v>
      </c>
      <c r="W493" s="585" t="s">
        <v>82</v>
      </c>
    </row>
    <row r="494" spans="1:23" s="584" customFormat="1" ht="9.75" customHeight="1" x14ac:dyDescent="0.15">
      <c r="A494" s="237" t="s">
        <v>521</v>
      </c>
      <c r="B494" s="584" t="s">
        <v>699</v>
      </c>
      <c r="C494" s="584">
        <v>43</v>
      </c>
      <c r="D494" s="584">
        <v>119</v>
      </c>
      <c r="E494" s="584" t="s">
        <v>699</v>
      </c>
      <c r="F494" s="584" t="s">
        <v>699</v>
      </c>
      <c r="G494" s="584" t="s">
        <v>699</v>
      </c>
      <c r="H494" s="584" t="s">
        <v>699</v>
      </c>
      <c r="I494" s="584" t="s">
        <v>699</v>
      </c>
      <c r="J494" s="584">
        <v>35</v>
      </c>
      <c r="K494" s="584" t="s">
        <v>699</v>
      </c>
      <c r="L494" s="584" t="s">
        <v>699</v>
      </c>
      <c r="M494" s="584">
        <v>35</v>
      </c>
      <c r="N494" s="584" t="s">
        <v>699</v>
      </c>
      <c r="O494" s="584" t="s">
        <v>699</v>
      </c>
      <c r="P494" s="584" t="s">
        <v>699</v>
      </c>
      <c r="Q494" s="584" t="s">
        <v>699</v>
      </c>
      <c r="R494" s="584" t="s">
        <v>699</v>
      </c>
      <c r="S494" s="584" t="s">
        <v>699</v>
      </c>
      <c r="T494" s="584">
        <v>183</v>
      </c>
      <c r="U494" s="584" t="s">
        <v>699</v>
      </c>
      <c r="V494" s="584">
        <v>157</v>
      </c>
      <c r="W494" s="585" t="s">
        <v>83</v>
      </c>
    </row>
    <row r="495" spans="1:23" s="584" customFormat="1" ht="9.75" customHeight="1" x14ac:dyDescent="0.15">
      <c r="A495" s="237" t="s">
        <v>522</v>
      </c>
      <c r="B495" s="584">
        <v>16</v>
      </c>
      <c r="C495" s="584" t="s">
        <v>699</v>
      </c>
      <c r="D495" s="584">
        <v>43</v>
      </c>
      <c r="E495" s="584" t="s">
        <v>699</v>
      </c>
      <c r="F495" s="584" t="s">
        <v>699</v>
      </c>
      <c r="G495" s="584" t="s">
        <v>699</v>
      </c>
      <c r="H495" s="584" t="s">
        <v>699</v>
      </c>
      <c r="I495" s="584">
        <v>2</v>
      </c>
      <c r="J495" s="584">
        <v>35</v>
      </c>
      <c r="K495" s="584" t="s">
        <v>699</v>
      </c>
      <c r="L495" s="584">
        <v>2</v>
      </c>
      <c r="M495" s="584" t="s">
        <v>699</v>
      </c>
      <c r="N495" s="584" t="s">
        <v>699</v>
      </c>
      <c r="O495" s="584" t="s">
        <v>699</v>
      </c>
      <c r="P495" s="584" t="s">
        <v>699</v>
      </c>
      <c r="Q495" s="584" t="s">
        <v>699</v>
      </c>
      <c r="R495" s="584">
        <v>16</v>
      </c>
      <c r="S495" s="584">
        <v>17</v>
      </c>
      <c r="T495" s="584">
        <v>87</v>
      </c>
      <c r="U495" s="584" t="s">
        <v>699</v>
      </c>
      <c r="V495" s="584">
        <v>69</v>
      </c>
      <c r="W495" s="585" t="s">
        <v>84</v>
      </c>
    </row>
    <row r="496" spans="1:23" s="584" customFormat="1" ht="9.75" customHeight="1" x14ac:dyDescent="0.15">
      <c r="A496" s="237" t="s">
        <v>523</v>
      </c>
      <c r="B496" s="584" t="s">
        <v>699</v>
      </c>
      <c r="C496" s="584">
        <v>11</v>
      </c>
      <c r="D496" s="584">
        <v>65</v>
      </c>
      <c r="E496" s="584" t="s">
        <v>699</v>
      </c>
      <c r="F496" s="584" t="s">
        <v>699</v>
      </c>
      <c r="G496" s="584" t="s">
        <v>699</v>
      </c>
      <c r="H496" s="584" t="s">
        <v>699</v>
      </c>
      <c r="I496" s="584" t="s">
        <v>699</v>
      </c>
      <c r="J496" s="584">
        <v>11</v>
      </c>
      <c r="K496" s="584" t="s">
        <v>699</v>
      </c>
      <c r="L496" s="584" t="s">
        <v>699</v>
      </c>
      <c r="M496" s="584" t="s">
        <v>699</v>
      </c>
      <c r="N496" s="584" t="s">
        <v>699</v>
      </c>
      <c r="O496" s="584">
        <v>11</v>
      </c>
      <c r="P496" s="584" t="s">
        <v>699</v>
      </c>
      <c r="Q496" s="584" t="s">
        <v>699</v>
      </c>
      <c r="R496" s="584" t="s">
        <v>699</v>
      </c>
      <c r="S496" s="584" t="s">
        <v>699</v>
      </c>
      <c r="T496" s="584">
        <v>202</v>
      </c>
      <c r="U496" s="584" t="s">
        <v>699</v>
      </c>
      <c r="V496" s="584">
        <v>202</v>
      </c>
      <c r="W496" s="585" t="s">
        <v>85</v>
      </c>
    </row>
    <row r="497" spans="1:23" s="584" customFormat="1" ht="9.75" customHeight="1" x14ac:dyDescent="0.15">
      <c r="A497" s="237" t="s">
        <v>524</v>
      </c>
      <c r="B497" s="584">
        <v>25</v>
      </c>
      <c r="C497" s="584">
        <v>43</v>
      </c>
      <c r="D497" s="584">
        <v>23</v>
      </c>
      <c r="E497" s="584">
        <v>35</v>
      </c>
      <c r="F497" s="584" t="s">
        <v>699</v>
      </c>
      <c r="G497" s="584" t="s">
        <v>699</v>
      </c>
      <c r="H497" s="584" t="s">
        <v>699</v>
      </c>
      <c r="I497" s="584" t="s">
        <v>699</v>
      </c>
      <c r="J497" s="584">
        <v>2</v>
      </c>
      <c r="K497" s="584" t="s">
        <v>699</v>
      </c>
      <c r="L497" s="584">
        <v>2</v>
      </c>
      <c r="M497" s="584" t="s">
        <v>699</v>
      </c>
      <c r="N497" s="584" t="s">
        <v>699</v>
      </c>
      <c r="O497" s="584" t="s">
        <v>699</v>
      </c>
      <c r="P497" s="584" t="s">
        <v>699</v>
      </c>
      <c r="Q497" s="584" t="s">
        <v>699</v>
      </c>
      <c r="R497" s="584" t="s">
        <v>699</v>
      </c>
      <c r="S497" s="584" t="s">
        <v>699</v>
      </c>
      <c r="T497" s="584">
        <v>206</v>
      </c>
      <c r="U497" s="584" t="s">
        <v>699</v>
      </c>
      <c r="V497" s="584">
        <v>206</v>
      </c>
      <c r="W497" s="585" t="s">
        <v>69</v>
      </c>
    </row>
    <row r="498" spans="1:23" s="584" customFormat="1" ht="9.75" customHeight="1" x14ac:dyDescent="0.15">
      <c r="A498" s="237" t="s">
        <v>525</v>
      </c>
      <c r="B498" s="584">
        <v>16</v>
      </c>
      <c r="C498" s="584" t="s">
        <v>699</v>
      </c>
      <c r="D498" s="584" t="s">
        <v>699</v>
      </c>
      <c r="E498" s="584">
        <v>17</v>
      </c>
      <c r="F498" s="584" t="s">
        <v>699</v>
      </c>
      <c r="G498" s="584" t="s">
        <v>699</v>
      </c>
      <c r="H498" s="584" t="s">
        <v>699</v>
      </c>
      <c r="I498" s="584" t="s">
        <v>699</v>
      </c>
      <c r="J498" s="584">
        <v>17</v>
      </c>
      <c r="K498" s="584" t="s">
        <v>699</v>
      </c>
      <c r="L498" s="584" t="s">
        <v>699</v>
      </c>
      <c r="M498" s="584" t="s">
        <v>699</v>
      </c>
      <c r="N498" s="584" t="s">
        <v>699</v>
      </c>
      <c r="O498" s="584" t="s">
        <v>699</v>
      </c>
      <c r="P498" s="584" t="s">
        <v>699</v>
      </c>
      <c r="Q498" s="584" t="s">
        <v>699</v>
      </c>
      <c r="R498" s="584" t="s">
        <v>699</v>
      </c>
      <c r="S498" s="584">
        <v>17</v>
      </c>
      <c r="T498" s="584">
        <v>471</v>
      </c>
      <c r="U498" s="584" t="s">
        <v>699</v>
      </c>
      <c r="V498" s="584">
        <v>471</v>
      </c>
      <c r="W498" s="585" t="s">
        <v>70</v>
      </c>
    </row>
    <row r="499" spans="1:23" s="584" customFormat="1" ht="9.75" customHeight="1" x14ac:dyDescent="0.15">
      <c r="A499" s="237" t="s">
        <v>526</v>
      </c>
      <c r="B499" s="584" t="s">
        <v>699</v>
      </c>
      <c r="C499" s="584">
        <v>22</v>
      </c>
      <c r="D499" s="584">
        <v>43</v>
      </c>
      <c r="E499" s="584" t="s">
        <v>699</v>
      </c>
      <c r="F499" s="584" t="s">
        <v>699</v>
      </c>
      <c r="G499" s="584" t="s">
        <v>699</v>
      </c>
      <c r="H499" s="584" t="s">
        <v>699</v>
      </c>
      <c r="I499" s="584">
        <v>1</v>
      </c>
      <c r="J499" s="584">
        <v>17</v>
      </c>
      <c r="K499" s="584" t="s">
        <v>699</v>
      </c>
      <c r="L499" s="584" t="s">
        <v>699</v>
      </c>
      <c r="M499" s="584">
        <v>17</v>
      </c>
      <c r="N499" s="584" t="s">
        <v>699</v>
      </c>
      <c r="O499" s="584" t="s">
        <v>699</v>
      </c>
      <c r="P499" s="584" t="s">
        <v>699</v>
      </c>
      <c r="Q499" s="584" t="s">
        <v>699</v>
      </c>
      <c r="R499" s="584" t="s">
        <v>699</v>
      </c>
      <c r="S499" s="584" t="s">
        <v>699</v>
      </c>
      <c r="T499" s="584">
        <v>215</v>
      </c>
      <c r="U499" s="584" t="s">
        <v>699</v>
      </c>
      <c r="V499" s="584">
        <v>215</v>
      </c>
      <c r="W499" s="585" t="s">
        <v>71</v>
      </c>
    </row>
    <row r="500" spans="1:23" s="584" customFormat="1" ht="9.75" customHeight="1" x14ac:dyDescent="0.15">
      <c r="A500" s="237" t="s">
        <v>867</v>
      </c>
      <c r="B500" s="584">
        <v>16</v>
      </c>
      <c r="C500" s="584" t="s">
        <v>699</v>
      </c>
      <c r="D500" s="584">
        <v>30</v>
      </c>
      <c r="E500" s="584" t="s">
        <v>699</v>
      </c>
      <c r="F500" s="584" t="s">
        <v>699</v>
      </c>
      <c r="G500" s="584" t="s">
        <v>699</v>
      </c>
      <c r="H500" s="584" t="s">
        <v>699</v>
      </c>
      <c r="I500" s="584">
        <v>2</v>
      </c>
      <c r="J500" s="584" t="s">
        <v>699</v>
      </c>
      <c r="K500" s="584" t="s">
        <v>699</v>
      </c>
      <c r="L500" s="584" t="s">
        <v>699</v>
      </c>
      <c r="M500" s="584" t="s">
        <v>699</v>
      </c>
      <c r="N500" s="584" t="s">
        <v>699</v>
      </c>
      <c r="O500" s="584" t="s">
        <v>699</v>
      </c>
      <c r="P500" s="584" t="s">
        <v>699</v>
      </c>
      <c r="Q500" s="584" t="s">
        <v>699</v>
      </c>
      <c r="R500" s="584" t="s">
        <v>699</v>
      </c>
      <c r="S500" s="584" t="s">
        <v>699</v>
      </c>
      <c r="T500" s="584">
        <v>1</v>
      </c>
      <c r="U500" s="584" t="s">
        <v>699</v>
      </c>
      <c r="V500" s="584">
        <v>1</v>
      </c>
      <c r="W500" s="585" t="s">
        <v>868</v>
      </c>
    </row>
    <row r="501" spans="1:23" s="584" customFormat="1" ht="9.75" customHeight="1" x14ac:dyDescent="0.15">
      <c r="A501" s="237" t="s">
        <v>527</v>
      </c>
      <c r="B501" s="584">
        <v>25</v>
      </c>
      <c r="C501" s="584">
        <v>11</v>
      </c>
      <c r="D501" s="584">
        <v>3</v>
      </c>
      <c r="E501" s="584" t="s">
        <v>699</v>
      </c>
      <c r="F501" s="584" t="s">
        <v>699</v>
      </c>
      <c r="G501" s="584" t="s">
        <v>699</v>
      </c>
      <c r="H501" s="584" t="s">
        <v>699</v>
      </c>
      <c r="I501" s="584">
        <v>4</v>
      </c>
      <c r="J501" s="584">
        <v>38</v>
      </c>
      <c r="K501" s="584" t="s">
        <v>699</v>
      </c>
      <c r="L501" s="584" t="s">
        <v>699</v>
      </c>
      <c r="M501" s="584">
        <v>17</v>
      </c>
      <c r="N501" s="584" t="s">
        <v>699</v>
      </c>
      <c r="O501" s="584" t="s">
        <v>699</v>
      </c>
      <c r="P501" s="584" t="s">
        <v>699</v>
      </c>
      <c r="Q501" s="584" t="s">
        <v>699</v>
      </c>
      <c r="R501" s="584">
        <v>16</v>
      </c>
      <c r="S501" s="584">
        <v>5</v>
      </c>
      <c r="T501" s="584">
        <v>89</v>
      </c>
      <c r="U501" s="584" t="s">
        <v>699</v>
      </c>
      <c r="V501" s="584">
        <v>89</v>
      </c>
      <c r="W501" s="585" t="s">
        <v>66</v>
      </c>
    </row>
    <row r="502" spans="1:23" s="584" customFormat="1" ht="9.75" customHeight="1" x14ac:dyDescent="0.15">
      <c r="A502" s="242" t="s">
        <v>528</v>
      </c>
      <c r="B502" s="587" t="s">
        <v>699</v>
      </c>
      <c r="C502" s="588">
        <v>11</v>
      </c>
      <c r="D502" s="588">
        <v>40</v>
      </c>
      <c r="E502" s="588" t="s">
        <v>699</v>
      </c>
      <c r="F502" s="588" t="s">
        <v>699</v>
      </c>
      <c r="G502" s="588" t="s">
        <v>699</v>
      </c>
      <c r="H502" s="588" t="s">
        <v>699</v>
      </c>
      <c r="I502" s="588" t="s">
        <v>699</v>
      </c>
      <c r="J502" s="588">
        <v>16</v>
      </c>
      <c r="K502" s="588" t="s">
        <v>699</v>
      </c>
      <c r="L502" s="588" t="s">
        <v>699</v>
      </c>
      <c r="M502" s="588" t="s">
        <v>699</v>
      </c>
      <c r="N502" s="588" t="s">
        <v>699</v>
      </c>
      <c r="O502" s="588" t="s">
        <v>699</v>
      </c>
      <c r="P502" s="588" t="s">
        <v>699</v>
      </c>
      <c r="Q502" s="588" t="s">
        <v>699</v>
      </c>
      <c r="R502" s="588">
        <v>16</v>
      </c>
      <c r="S502" s="588" t="s">
        <v>699</v>
      </c>
      <c r="T502" s="588">
        <v>149</v>
      </c>
      <c r="U502" s="588" t="s">
        <v>699</v>
      </c>
      <c r="V502" s="588">
        <v>149</v>
      </c>
      <c r="W502" s="589" t="s">
        <v>67</v>
      </c>
    </row>
    <row r="503" spans="1:23" ht="12" customHeight="1" x14ac:dyDescent="0.15"/>
    <row r="504" spans="1:23" ht="12" customHeight="1" x14ac:dyDescent="0.15"/>
    <row r="505" spans="1:23" ht="12" customHeight="1" x14ac:dyDescent="0.15">
      <c r="K505" s="590" t="s">
        <v>86</v>
      </c>
      <c r="V505" s="610" t="s">
        <v>894</v>
      </c>
    </row>
    <row r="506" spans="1:23" s="576" customFormat="1" ht="21" customHeight="1" x14ac:dyDescent="0.15">
      <c r="A506" s="921" t="s">
        <v>150</v>
      </c>
      <c r="B506" s="591" t="s">
        <v>923</v>
      </c>
      <c r="C506" s="575"/>
      <c r="D506" s="575"/>
      <c r="E506" s="575"/>
      <c r="F506" s="575"/>
      <c r="G506" s="575"/>
      <c r="H506" s="575"/>
      <c r="I506" s="575"/>
      <c r="J506" s="575"/>
      <c r="K506" s="575"/>
      <c r="L506" s="575"/>
      <c r="M506" s="575"/>
      <c r="N506" s="575"/>
      <c r="O506" s="575"/>
      <c r="P506" s="575"/>
      <c r="Q506" s="575"/>
      <c r="R506" s="573"/>
      <c r="S506" s="595" t="s">
        <v>789</v>
      </c>
      <c r="T506" s="575"/>
      <c r="U506" s="575"/>
      <c r="V506" s="575"/>
      <c r="W506" s="924" t="s">
        <v>72</v>
      </c>
    </row>
    <row r="507" spans="1:23" s="576" customFormat="1" ht="21" customHeight="1" x14ac:dyDescent="0.15">
      <c r="A507" s="922"/>
      <c r="B507" s="591" t="s">
        <v>790</v>
      </c>
      <c r="C507" s="575"/>
      <c r="D507" s="573"/>
      <c r="E507" s="574" t="s">
        <v>230</v>
      </c>
      <c r="F507" s="575"/>
      <c r="G507" s="575"/>
      <c r="H507" s="575"/>
      <c r="I507" s="575"/>
      <c r="J507" s="575"/>
      <c r="K507" s="575"/>
      <c r="L507" s="573"/>
      <c r="M507" s="574" t="s">
        <v>215</v>
      </c>
      <c r="N507" s="575"/>
      <c r="O507" s="573"/>
      <c r="P507" s="574" t="s">
        <v>214</v>
      </c>
      <c r="Q507" s="575"/>
      <c r="R507" s="573"/>
      <c r="S507" s="927" t="s">
        <v>244</v>
      </c>
      <c r="T507" s="574" t="s">
        <v>238</v>
      </c>
      <c r="U507" s="575"/>
      <c r="V507" s="575"/>
      <c r="W507" s="925"/>
    </row>
    <row r="508" spans="1:23" s="576" customFormat="1" ht="52.5" customHeight="1" x14ac:dyDescent="0.15">
      <c r="A508" s="923"/>
      <c r="B508" s="578" t="s">
        <v>285</v>
      </c>
      <c r="C508" s="578" t="s">
        <v>239</v>
      </c>
      <c r="D508" s="593" t="s">
        <v>788</v>
      </c>
      <c r="E508" s="577" t="s">
        <v>772</v>
      </c>
      <c r="F508" s="578" t="s">
        <v>284</v>
      </c>
      <c r="G508" s="578" t="s">
        <v>283</v>
      </c>
      <c r="H508" s="578" t="s">
        <v>216</v>
      </c>
      <c r="I508" s="578" t="s">
        <v>282</v>
      </c>
      <c r="J508" s="578" t="s">
        <v>213</v>
      </c>
      <c r="K508" s="578" t="s">
        <v>458</v>
      </c>
      <c r="L508" s="578" t="s">
        <v>234</v>
      </c>
      <c r="M508" s="577" t="s">
        <v>21</v>
      </c>
      <c r="N508" s="578" t="s">
        <v>281</v>
      </c>
      <c r="O508" s="578" t="s">
        <v>785</v>
      </c>
      <c r="P508" s="577" t="s">
        <v>45</v>
      </c>
      <c r="Q508" s="578" t="s">
        <v>210</v>
      </c>
      <c r="R508" s="578" t="s">
        <v>932</v>
      </c>
      <c r="S508" s="928"/>
      <c r="T508" s="577" t="s">
        <v>770</v>
      </c>
      <c r="U508" s="578" t="s">
        <v>229</v>
      </c>
      <c r="V508" s="578" t="s">
        <v>775</v>
      </c>
      <c r="W508" s="926"/>
    </row>
    <row r="509" spans="1:23" s="584" customFormat="1" ht="9.75" customHeight="1" x14ac:dyDescent="0.15">
      <c r="A509" s="233" t="s">
        <v>855</v>
      </c>
      <c r="B509" s="581" t="s">
        <v>699</v>
      </c>
      <c r="C509" s="582" t="s">
        <v>699</v>
      </c>
      <c r="D509" s="582">
        <v>2385</v>
      </c>
      <c r="E509" s="582">
        <v>577</v>
      </c>
      <c r="F509" s="582">
        <v>75</v>
      </c>
      <c r="G509" s="582">
        <v>29</v>
      </c>
      <c r="H509" s="582">
        <v>137</v>
      </c>
      <c r="I509" s="582">
        <v>122</v>
      </c>
      <c r="J509" s="582">
        <v>129</v>
      </c>
      <c r="K509" s="582">
        <v>52</v>
      </c>
      <c r="L509" s="582">
        <v>33</v>
      </c>
      <c r="M509" s="582">
        <v>356</v>
      </c>
      <c r="N509" s="582">
        <v>104</v>
      </c>
      <c r="O509" s="582">
        <v>252</v>
      </c>
      <c r="P509" s="582">
        <v>262</v>
      </c>
      <c r="Q509" s="582">
        <v>124</v>
      </c>
      <c r="R509" s="582">
        <v>138</v>
      </c>
      <c r="S509" s="582">
        <v>147278</v>
      </c>
      <c r="T509" s="582">
        <v>147278</v>
      </c>
      <c r="U509" s="582">
        <v>14309</v>
      </c>
      <c r="V509" s="582">
        <v>106158</v>
      </c>
      <c r="W509" s="583" t="s">
        <v>512</v>
      </c>
    </row>
    <row r="510" spans="1:23" s="584" customFormat="1" ht="9.75" customHeight="1" x14ac:dyDescent="0.15">
      <c r="A510" s="237" t="s">
        <v>628</v>
      </c>
      <c r="B510" s="584">
        <v>2</v>
      </c>
      <c r="C510" s="584" t="s">
        <v>699</v>
      </c>
      <c r="D510" s="584">
        <v>26</v>
      </c>
      <c r="E510" s="584">
        <v>392</v>
      </c>
      <c r="F510" s="584">
        <v>156</v>
      </c>
      <c r="G510" s="584">
        <v>36</v>
      </c>
      <c r="H510" s="584">
        <v>95</v>
      </c>
      <c r="I510" s="584">
        <v>87</v>
      </c>
      <c r="J510" s="584" t="s">
        <v>699</v>
      </c>
      <c r="K510" s="584">
        <v>18</v>
      </c>
      <c r="L510" s="584" t="s">
        <v>699</v>
      </c>
      <c r="M510" s="584">
        <v>321</v>
      </c>
      <c r="N510" s="584">
        <v>85</v>
      </c>
      <c r="O510" s="584">
        <v>236</v>
      </c>
      <c r="P510" s="584">
        <v>263</v>
      </c>
      <c r="Q510" s="584">
        <v>112</v>
      </c>
      <c r="R510" s="584">
        <v>151</v>
      </c>
      <c r="S510" s="584">
        <v>236149</v>
      </c>
      <c r="T510" s="584">
        <v>236149</v>
      </c>
      <c r="U510" s="584">
        <v>15198</v>
      </c>
      <c r="V510" s="584">
        <v>167626</v>
      </c>
      <c r="W510" s="585" t="s">
        <v>629</v>
      </c>
    </row>
    <row r="511" spans="1:23" s="584" customFormat="1" ht="9.75" customHeight="1" x14ac:dyDescent="0.15">
      <c r="A511" s="237" t="s">
        <v>856</v>
      </c>
      <c r="B511" s="584">
        <v>8</v>
      </c>
      <c r="C511" s="584">
        <v>61</v>
      </c>
      <c r="D511" s="584">
        <v>1314</v>
      </c>
      <c r="E511" s="584">
        <v>149</v>
      </c>
      <c r="F511" s="584">
        <v>11</v>
      </c>
      <c r="G511" s="584">
        <v>18</v>
      </c>
      <c r="H511" s="584">
        <v>40</v>
      </c>
      <c r="I511" s="584">
        <v>17</v>
      </c>
      <c r="J511" s="584" t="s">
        <v>699</v>
      </c>
      <c r="K511" s="584">
        <v>18</v>
      </c>
      <c r="L511" s="584">
        <v>45</v>
      </c>
      <c r="M511" s="584">
        <v>226</v>
      </c>
      <c r="N511" s="584">
        <v>53</v>
      </c>
      <c r="O511" s="584">
        <v>173</v>
      </c>
      <c r="P511" s="584">
        <v>210</v>
      </c>
      <c r="Q511" s="584">
        <v>110</v>
      </c>
      <c r="R511" s="584">
        <v>100</v>
      </c>
      <c r="S511" s="584">
        <v>224841</v>
      </c>
      <c r="T511" s="584">
        <v>224841</v>
      </c>
      <c r="U511" s="584">
        <v>3641</v>
      </c>
      <c r="V511" s="584">
        <v>169143</v>
      </c>
      <c r="W511" s="585" t="s">
        <v>692</v>
      </c>
    </row>
    <row r="512" spans="1:23" s="584" customFormat="1" ht="9.75" customHeight="1" x14ac:dyDescent="0.15">
      <c r="A512" s="237" t="s">
        <v>857</v>
      </c>
      <c r="B512" s="584">
        <v>10</v>
      </c>
      <c r="C512" s="584" t="s">
        <v>699</v>
      </c>
      <c r="D512" s="584">
        <v>31</v>
      </c>
      <c r="E512" s="584">
        <v>189</v>
      </c>
      <c r="F512" s="584">
        <v>30</v>
      </c>
      <c r="G512" s="584">
        <v>36</v>
      </c>
      <c r="H512" s="584">
        <v>106</v>
      </c>
      <c r="I512" s="584">
        <v>17</v>
      </c>
      <c r="J512" s="584" t="s">
        <v>699</v>
      </c>
      <c r="K512" s="584" t="s">
        <v>699</v>
      </c>
      <c r="L512" s="584" t="s">
        <v>699</v>
      </c>
      <c r="M512" s="584">
        <v>307</v>
      </c>
      <c r="N512" s="584">
        <v>86</v>
      </c>
      <c r="O512" s="584">
        <v>221</v>
      </c>
      <c r="P512" s="584">
        <v>268</v>
      </c>
      <c r="Q512" s="584">
        <v>122</v>
      </c>
      <c r="R512" s="584">
        <v>146</v>
      </c>
      <c r="S512" s="584">
        <v>153181</v>
      </c>
      <c r="T512" s="584">
        <v>153181</v>
      </c>
      <c r="U512" s="584">
        <v>5096</v>
      </c>
      <c r="V512" s="584">
        <v>110392</v>
      </c>
      <c r="W512" s="585" t="s">
        <v>718</v>
      </c>
    </row>
    <row r="513" spans="1:23" s="584" customFormat="1" ht="9.75" customHeight="1" x14ac:dyDescent="0.15">
      <c r="A513" s="237" t="s">
        <v>858</v>
      </c>
      <c r="B513" s="584" t="s">
        <v>699</v>
      </c>
      <c r="C513" s="584" t="s">
        <v>699</v>
      </c>
      <c r="D513" s="584">
        <v>70</v>
      </c>
      <c r="E513" s="584">
        <v>155</v>
      </c>
      <c r="F513" s="584">
        <v>4</v>
      </c>
      <c r="G513" s="584">
        <v>20</v>
      </c>
      <c r="H513" s="584">
        <v>131</v>
      </c>
      <c r="I513" s="584" t="s">
        <v>699</v>
      </c>
      <c r="J513" s="584" t="s">
        <v>699</v>
      </c>
      <c r="K513" s="584" t="s">
        <v>699</v>
      </c>
      <c r="L513" s="584" t="s">
        <v>699</v>
      </c>
      <c r="M513" s="584">
        <v>274</v>
      </c>
      <c r="N513" s="584">
        <v>69</v>
      </c>
      <c r="O513" s="584">
        <v>205</v>
      </c>
      <c r="P513" s="584">
        <v>193</v>
      </c>
      <c r="Q513" s="584">
        <v>77</v>
      </c>
      <c r="R513" s="584">
        <v>116</v>
      </c>
      <c r="S513" s="584">
        <v>114770</v>
      </c>
      <c r="T513" s="584">
        <v>114770</v>
      </c>
      <c r="U513" s="584">
        <v>8534</v>
      </c>
      <c r="V513" s="584">
        <v>83379</v>
      </c>
      <c r="W513" s="585" t="s">
        <v>859</v>
      </c>
    </row>
    <row r="514" spans="1:23" s="584" customFormat="1" ht="6.75" customHeight="1" x14ac:dyDescent="0.15">
      <c r="A514" s="586"/>
      <c r="W514" s="585"/>
    </row>
    <row r="515" spans="1:23" s="584" customFormat="1" ht="9.75" customHeight="1" x14ac:dyDescent="0.15">
      <c r="A515" s="237" t="s">
        <v>860</v>
      </c>
      <c r="B515" s="584" t="s">
        <v>699</v>
      </c>
      <c r="C515" s="584" t="s">
        <v>699</v>
      </c>
      <c r="D515" s="584">
        <v>31</v>
      </c>
      <c r="E515" s="584">
        <v>179</v>
      </c>
      <c r="F515" s="584">
        <v>30</v>
      </c>
      <c r="G515" s="584">
        <v>18</v>
      </c>
      <c r="H515" s="584">
        <v>131</v>
      </c>
      <c r="I515" s="584" t="s">
        <v>699</v>
      </c>
      <c r="J515" s="584" t="s">
        <v>699</v>
      </c>
      <c r="K515" s="584" t="s">
        <v>699</v>
      </c>
      <c r="L515" s="584" t="s">
        <v>699</v>
      </c>
      <c r="M515" s="584">
        <v>243</v>
      </c>
      <c r="N515" s="584">
        <v>69</v>
      </c>
      <c r="O515" s="584">
        <v>174</v>
      </c>
      <c r="P515" s="584">
        <v>222</v>
      </c>
      <c r="Q515" s="584">
        <v>92</v>
      </c>
      <c r="R515" s="584">
        <v>130</v>
      </c>
      <c r="S515" s="584">
        <v>149206</v>
      </c>
      <c r="T515" s="584">
        <v>149206</v>
      </c>
      <c r="U515" s="584">
        <v>5096</v>
      </c>
      <c r="V515" s="584">
        <v>106417</v>
      </c>
      <c r="W515" s="585" t="s">
        <v>719</v>
      </c>
    </row>
    <row r="516" spans="1:23" s="584" customFormat="1" ht="9.75" customHeight="1" x14ac:dyDescent="0.15">
      <c r="A516" s="237" t="s">
        <v>861</v>
      </c>
      <c r="B516" s="584" t="s">
        <v>699</v>
      </c>
      <c r="C516" s="584" t="s">
        <v>699</v>
      </c>
      <c r="D516" s="584">
        <v>70</v>
      </c>
      <c r="E516" s="584">
        <v>113</v>
      </c>
      <c r="F516" s="584">
        <v>8</v>
      </c>
      <c r="G516" s="584">
        <v>20</v>
      </c>
      <c r="H516" s="584">
        <v>85</v>
      </c>
      <c r="I516" s="584" t="s">
        <v>699</v>
      </c>
      <c r="J516" s="584" t="s">
        <v>699</v>
      </c>
      <c r="K516" s="584" t="s">
        <v>699</v>
      </c>
      <c r="L516" s="584" t="s">
        <v>699</v>
      </c>
      <c r="M516" s="584">
        <v>324</v>
      </c>
      <c r="N516" s="584">
        <v>103</v>
      </c>
      <c r="O516" s="584">
        <v>221</v>
      </c>
      <c r="P516" s="584">
        <v>205</v>
      </c>
      <c r="Q516" s="584">
        <v>105</v>
      </c>
      <c r="R516" s="584">
        <v>100</v>
      </c>
      <c r="S516" s="584">
        <v>121034</v>
      </c>
      <c r="T516" s="584">
        <v>121034</v>
      </c>
      <c r="U516" s="584">
        <v>10085</v>
      </c>
      <c r="V516" s="584">
        <v>92855</v>
      </c>
      <c r="W516" s="585" t="s">
        <v>862</v>
      </c>
    </row>
    <row r="517" spans="1:23" s="584" customFormat="1" ht="6.75" customHeight="1" x14ac:dyDescent="0.15">
      <c r="A517" s="586"/>
      <c r="W517" s="585"/>
    </row>
    <row r="518" spans="1:23" s="584" customFormat="1" ht="9.75" customHeight="1" x14ac:dyDescent="0.15">
      <c r="A518" s="237" t="s">
        <v>863</v>
      </c>
      <c r="B518" s="584" t="s">
        <v>699</v>
      </c>
      <c r="C518" s="584" t="s">
        <v>699</v>
      </c>
      <c r="D518" s="584" t="s">
        <v>699</v>
      </c>
      <c r="E518" s="584">
        <v>63</v>
      </c>
      <c r="F518" s="584" t="s">
        <v>699</v>
      </c>
      <c r="G518" s="584" t="s">
        <v>699</v>
      </c>
      <c r="H518" s="584">
        <v>63</v>
      </c>
      <c r="I518" s="584" t="s">
        <v>699</v>
      </c>
      <c r="J518" s="584" t="s">
        <v>699</v>
      </c>
      <c r="K518" s="584" t="s">
        <v>699</v>
      </c>
      <c r="L518" s="584" t="s">
        <v>699</v>
      </c>
      <c r="M518" s="584">
        <v>16</v>
      </c>
      <c r="N518" s="584" t="s">
        <v>699</v>
      </c>
      <c r="O518" s="584">
        <v>16</v>
      </c>
      <c r="P518" s="584">
        <v>49</v>
      </c>
      <c r="Q518" s="584">
        <v>16</v>
      </c>
      <c r="R518" s="584">
        <v>33</v>
      </c>
      <c r="S518" s="584">
        <v>26812</v>
      </c>
      <c r="T518" s="584">
        <v>26812</v>
      </c>
      <c r="U518" s="584" t="s">
        <v>699</v>
      </c>
      <c r="V518" s="584">
        <v>22049</v>
      </c>
      <c r="W518" s="585" t="s">
        <v>720</v>
      </c>
    </row>
    <row r="519" spans="1:23" s="584" customFormat="1" ht="9.75" customHeight="1" x14ac:dyDescent="0.15">
      <c r="A519" s="237" t="s">
        <v>513</v>
      </c>
      <c r="B519" s="584" t="s">
        <v>699</v>
      </c>
      <c r="C519" s="584" t="s">
        <v>699</v>
      </c>
      <c r="D519" s="584">
        <v>26</v>
      </c>
      <c r="E519" s="584">
        <v>53</v>
      </c>
      <c r="F519" s="584" t="s">
        <v>699</v>
      </c>
      <c r="G519" s="584">
        <v>19</v>
      </c>
      <c r="H519" s="584">
        <v>34</v>
      </c>
      <c r="I519" s="584" t="s">
        <v>699</v>
      </c>
      <c r="J519" s="584" t="s">
        <v>699</v>
      </c>
      <c r="K519" s="584" t="s">
        <v>699</v>
      </c>
      <c r="L519" s="584" t="s">
        <v>699</v>
      </c>
      <c r="M519" s="584">
        <v>32</v>
      </c>
      <c r="N519" s="584" t="s">
        <v>699</v>
      </c>
      <c r="O519" s="584">
        <v>32</v>
      </c>
      <c r="P519" s="584">
        <v>48</v>
      </c>
      <c r="Q519" s="584">
        <v>15</v>
      </c>
      <c r="R519" s="584">
        <v>33</v>
      </c>
      <c r="S519" s="584">
        <v>38322</v>
      </c>
      <c r="T519" s="584">
        <v>38322</v>
      </c>
      <c r="U519" s="584">
        <v>6964</v>
      </c>
      <c r="V519" s="584">
        <v>31358</v>
      </c>
      <c r="W519" s="585" t="s">
        <v>78</v>
      </c>
    </row>
    <row r="520" spans="1:23" s="584" customFormat="1" ht="9.75" customHeight="1" x14ac:dyDescent="0.15">
      <c r="A520" s="237" t="s">
        <v>514</v>
      </c>
      <c r="B520" s="584" t="s">
        <v>699</v>
      </c>
      <c r="C520" s="584" t="s">
        <v>699</v>
      </c>
      <c r="D520" s="584">
        <v>44</v>
      </c>
      <c r="E520" s="584">
        <v>18</v>
      </c>
      <c r="F520" s="584" t="s">
        <v>699</v>
      </c>
      <c r="G520" s="584">
        <v>1</v>
      </c>
      <c r="H520" s="584">
        <v>17</v>
      </c>
      <c r="I520" s="584" t="s">
        <v>699</v>
      </c>
      <c r="J520" s="584" t="s">
        <v>699</v>
      </c>
      <c r="K520" s="584" t="s">
        <v>699</v>
      </c>
      <c r="L520" s="584" t="s">
        <v>699</v>
      </c>
      <c r="M520" s="584">
        <v>132</v>
      </c>
      <c r="N520" s="584">
        <v>69</v>
      </c>
      <c r="O520" s="584">
        <v>63</v>
      </c>
      <c r="P520" s="584">
        <v>48</v>
      </c>
      <c r="Q520" s="584">
        <v>31</v>
      </c>
      <c r="R520" s="584">
        <v>17</v>
      </c>
      <c r="S520" s="584">
        <v>19972</v>
      </c>
      <c r="T520" s="584">
        <v>19972</v>
      </c>
      <c r="U520" s="584" t="s">
        <v>699</v>
      </c>
      <c r="V520" s="584">
        <v>19972</v>
      </c>
      <c r="W520" s="585" t="s">
        <v>79</v>
      </c>
    </row>
    <row r="521" spans="1:23" s="584" customFormat="1" ht="9.75" customHeight="1" x14ac:dyDescent="0.15">
      <c r="A521" s="237" t="s">
        <v>515</v>
      </c>
      <c r="B521" s="584" t="s">
        <v>699</v>
      </c>
      <c r="C521" s="584" t="s">
        <v>699</v>
      </c>
      <c r="D521" s="584" t="s">
        <v>699</v>
      </c>
      <c r="E521" s="584">
        <v>21</v>
      </c>
      <c r="F521" s="584">
        <v>4</v>
      </c>
      <c r="G521" s="584" t="s">
        <v>699</v>
      </c>
      <c r="H521" s="584">
        <v>17</v>
      </c>
      <c r="I521" s="584" t="s">
        <v>699</v>
      </c>
      <c r="J521" s="584" t="s">
        <v>699</v>
      </c>
      <c r="K521" s="584" t="s">
        <v>699</v>
      </c>
      <c r="L521" s="584" t="s">
        <v>699</v>
      </c>
      <c r="M521" s="584">
        <v>94</v>
      </c>
      <c r="N521" s="584" t="s">
        <v>699</v>
      </c>
      <c r="O521" s="584">
        <v>94</v>
      </c>
      <c r="P521" s="584">
        <v>48</v>
      </c>
      <c r="Q521" s="584">
        <v>15</v>
      </c>
      <c r="R521" s="584">
        <v>33</v>
      </c>
      <c r="S521" s="584">
        <v>29664</v>
      </c>
      <c r="T521" s="584">
        <v>29664</v>
      </c>
      <c r="U521" s="584">
        <v>1570</v>
      </c>
      <c r="V521" s="584">
        <v>10000</v>
      </c>
      <c r="W521" s="585" t="s">
        <v>80</v>
      </c>
    </row>
    <row r="522" spans="1:23" s="584" customFormat="1" ht="9.75" customHeight="1" x14ac:dyDescent="0.15">
      <c r="A522" s="237" t="s">
        <v>864</v>
      </c>
      <c r="B522" s="584" t="s">
        <v>699</v>
      </c>
      <c r="C522" s="584" t="s">
        <v>699</v>
      </c>
      <c r="D522" s="584" t="s">
        <v>699</v>
      </c>
      <c r="E522" s="584">
        <v>21</v>
      </c>
      <c r="F522" s="584">
        <v>4</v>
      </c>
      <c r="G522" s="584" t="s">
        <v>699</v>
      </c>
      <c r="H522" s="584">
        <v>17</v>
      </c>
      <c r="I522" s="584" t="s">
        <v>699</v>
      </c>
      <c r="J522" s="584" t="s">
        <v>699</v>
      </c>
      <c r="K522" s="584" t="s">
        <v>699</v>
      </c>
      <c r="L522" s="584" t="s">
        <v>699</v>
      </c>
      <c r="M522" s="584">
        <v>66</v>
      </c>
      <c r="N522" s="584">
        <v>34</v>
      </c>
      <c r="O522" s="584">
        <v>32</v>
      </c>
      <c r="P522" s="584">
        <v>61</v>
      </c>
      <c r="Q522" s="584">
        <v>44</v>
      </c>
      <c r="R522" s="584">
        <v>17</v>
      </c>
      <c r="S522" s="584">
        <v>33076</v>
      </c>
      <c r="T522" s="584">
        <v>33076</v>
      </c>
      <c r="U522" s="584">
        <v>1551</v>
      </c>
      <c r="V522" s="584">
        <v>31525</v>
      </c>
      <c r="W522" s="585" t="s">
        <v>865</v>
      </c>
    </row>
    <row r="523" spans="1:23" s="584" customFormat="1" ht="6.75" customHeight="1" x14ac:dyDescent="0.15">
      <c r="A523" s="586"/>
      <c r="W523" s="585"/>
    </row>
    <row r="524" spans="1:23" s="584" customFormat="1" ht="9.75" customHeight="1" x14ac:dyDescent="0.15">
      <c r="A524" s="237" t="s">
        <v>866</v>
      </c>
      <c r="B524" s="584" t="s">
        <v>699</v>
      </c>
      <c r="C524" s="584" t="s">
        <v>699</v>
      </c>
      <c r="D524" s="584" t="s">
        <v>699</v>
      </c>
      <c r="E524" s="584">
        <v>17</v>
      </c>
      <c r="F524" s="584" t="s">
        <v>699</v>
      </c>
      <c r="G524" s="584" t="s">
        <v>699</v>
      </c>
      <c r="H524" s="584">
        <v>17</v>
      </c>
      <c r="I524" s="584" t="s">
        <v>699</v>
      </c>
      <c r="J524" s="584" t="s">
        <v>699</v>
      </c>
      <c r="K524" s="584" t="s">
        <v>699</v>
      </c>
      <c r="L524" s="584" t="s">
        <v>699</v>
      </c>
      <c r="M524" s="584">
        <v>16</v>
      </c>
      <c r="N524" s="584" t="s">
        <v>699</v>
      </c>
      <c r="O524" s="584">
        <v>16</v>
      </c>
      <c r="P524" s="584" t="s">
        <v>699</v>
      </c>
      <c r="Q524" s="584" t="s">
        <v>699</v>
      </c>
      <c r="R524" s="584" t="s">
        <v>699</v>
      </c>
      <c r="S524" s="584">
        <v>4760</v>
      </c>
      <c r="T524" s="584">
        <v>4760</v>
      </c>
      <c r="U524" s="584" t="s">
        <v>699</v>
      </c>
      <c r="V524" s="584">
        <v>4760</v>
      </c>
      <c r="W524" s="585" t="s">
        <v>721</v>
      </c>
    </row>
    <row r="525" spans="1:23" s="584" customFormat="1" ht="9.75" customHeight="1" x14ac:dyDescent="0.15">
      <c r="A525" s="237" t="s">
        <v>516</v>
      </c>
      <c r="B525" s="584" t="s">
        <v>699</v>
      </c>
      <c r="C525" s="584" t="s">
        <v>699</v>
      </c>
      <c r="D525" s="584" t="s">
        <v>699</v>
      </c>
      <c r="E525" s="584">
        <v>11</v>
      </c>
      <c r="F525" s="584" t="s">
        <v>699</v>
      </c>
      <c r="G525" s="584" t="s">
        <v>699</v>
      </c>
      <c r="H525" s="584">
        <v>11</v>
      </c>
      <c r="I525" s="584" t="s">
        <v>699</v>
      </c>
      <c r="J525" s="584" t="s">
        <v>699</v>
      </c>
      <c r="K525" s="584" t="s">
        <v>699</v>
      </c>
      <c r="L525" s="584" t="s">
        <v>699</v>
      </c>
      <c r="M525" s="584" t="s">
        <v>699</v>
      </c>
      <c r="N525" s="584" t="s">
        <v>699</v>
      </c>
      <c r="O525" s="584" t="s">
        <v>699</v>
      </c>
      <c r="P525" s="584">
        <v>49</v>
      </c>
      <c r="Q525" s="584">
        <v>16</v>
      </c>
      <c r="R525" s="584">
        <v>33</v>
      </c>
      <c r="S525" s="584">
        <v>10977</v>
      </c>
      <c r="T525" s="584">
        <v>10977</v>
      </c>
      <c r="U525" s="584" t="s">
        <v>699</v>
      </c>
      <c r="V525" s="584">
        <v>10977</v>
      </c>
      <c r="W525" s="585" t="s">
        <v>66</v>
      </c>
    </row>
    <row r="526" spans="1:23" s="584" customFormat="1" ht="9.75" customHeight="1" x14ac:dyDescent="0.15">
      <c r="A526" s="237" t="s">
        <v>517</v>
      </c>
      <c r="B526" s="584" t="s">
        <v>699</v>
      </c>
      <c r="C526" s="584" t="s">
        <v>699</v>
      </c>
      <c r="D526" s="584" t="s">
        <v>699</v>
      </c>
      <c r="E526" s="584">
        <v>35</v>
      </c>
      <c r="F526" s="584" t="s">
        <v>699</v>
      </c>
      <c r="G526" s="584" t="s">
        <v>699</v>
      </c>
      <c r="H526" s="584">
        <v>35</v>
      </c>
      <c r="I526" s="584" t="s">
        <v>699</v>
      </c>
      <c r="J526" s="584" t="s">
        <v>699</v>
      </c>
      <c r="K526" s="584" t="s">
        <v>699</v>
      </c>
      <c r="L526" s="584" t="s">
        <v>699</v>
      </c>
      <c r="M526" s="584" t="s">
        <v>699</v>
      </c>
      <c r="N526" s="584" t="s">
        <v>699</v>
      </c>
      <c r="O526" s="584" t="s">
        <v>699</v>
      </c>
      <c r="P526" s="584" t="s">
        <v>699</v>
      </c>
      <c r="Q526" s="584" t="s">
        <v>699</v>
      </c>
      <c r="R526" s="584" t="s">
        <v>699</v>
      </c>
      <c r="S526" s="584">
        <v>11075</v>
      </c>
      <c r="T526" s="584">
        <v>11075</v>
      </c>
      <c r="U526" s="584" t="s">
        <v>699</v>
      </c>
      <c r="V526" s="584">
        <v>6312</v>
      </c>
      <c r="W526" s="585" t="s">
        <v>67</v>
      </c>
    </row>
    <row r="527" spans="1:23" s="584" customFormat="1" ht="9.75" customHeight="1" x14ac:dyDescent="0.15">
      <c r="A527" s="237" t="s">
        <v>518</v>
      </c>
      <c r="B527" s="584" t="s">
        <v>699</v>
      </c>
      <c r="C527" s="584" t="s">
        <v>699</v>
      </c>
      <c r="D527" s="584">
        <v>26</v>
      </c>
      <c r="E527" s="584">
        <v>17</v>
      </c>
      <c r="F527" s="584" t="s">
        <v>699</v>
      </c>
      <c r="G527" s="584" t="s">
        <v>699</v>
      </c>
      <c r="H527" s="584">
        <v>17</v>
      </c>
      <c r="I527" s="584" t="s">
        <v>699</v>
      </c>
      <c r="J527" s="584" t="s">
        <v>699</v>
      </c>
      <c r="K527" s="584" t="s">
        <v>699</v>
      </c>
      <c r="L527" s="584" t="s">
        <v>699</v>
      </c>
      <c r="M527" s="584">
        <v>16</v>
      </c>
      <c r="N527" s="584" t="s">
        <v>699</v>
      </c>
      <c r="O527" s="584">
        <v>16</v>
      </c>
      <c r="P527" s="584">
        <v>17</v>
      </c>
      <c r="Q527" s="584" t="s">
        <v>699</v>
      </c>
      <c r="R527" s="584">
        <v>17</v>
      </c>
      <c r="S527" s="584">
        <v>11077</v>
      </c>
      <c r="T527" s="584">
        <v>11077</v>
      </c>
      <c r="U527" s="584" t="s">
        <v>699</v>
      </c>
      <c r="V527" s="584">
        <v>11077</v>
      </c>
      <c r="W527" s="585" t="s">
        <v>68</v>
      </c>
    </row>
    <row r="528" spans="1:23" s="584" customFormat="1" ht="9.75" customHeight="1" x14ac:dyDescent="0.15">
      <c r="A528" s="237" t="s">
        <v>519</v>
      </c>
      <c r="B528" s="584" t="s">
        <v>699</v>
      </c>
      <c r="C528" s="584" t="s">
        <v>699</v>
      </c>
      <c r="D528" s="584" t="s">
        <v>699</v>
      </c>
      <c r="E528" s="584">
        <v>36</v>
      </c>
      <c r="F528" s="584" t="s">
        <v>699</v>
      </c>
      <c r="G528" s="584">
        <v>19</v>
      </c>
      <c r="H528" s="584">
        <v>17</v>
      </c>
      <c r="I528" s="584" t="s">
        <v>699</v>
      </c>
      <c r="J528" s="584" t="s">
        <v>699</v>
      </c>
      <c r="K528" s="584" t="s">
        <v>699</v>
      </c>
      <c r="L528" s="584" t="s">
        <v>699</v>
      </c>
      <c r="M528" s="584">
        <v>16</v>
      </c>
      <c r="N528" s="584" t="s">
        <v>699</v>
      </c>
      <c r="O528" s="584">
        <v>16</v>
      </c>
      <c r="P528" s="584" t="s">
        <v>699</v>
      </c>
      <c r="Q528" s="584" t="s">
        <v>699</v>
      </c>
      <c r="R528" s="584" t="s">
        <v>699</v>
      </c>
      <c r="S528" s="584">
        <v>18084</v>
      </c>
      <c r="T528" s="584">
        <v>18084</v>
      </c>
      <c r="U528" s="584">
        <v>3996</v>
      </c>
      <c r="V528" s="584">
        <v>14088</v>
      </c>
      <c r="W528" s="585" t="s">
        <v>81</v>
      </c>
    </row>
    <row r="529" spans="1:23" s="584" customFormat="1" ht="9.75" customHeight="1" x14ac:dyDescent="0.15">
      <c r="A529" s="237" t="s">
        <v>520</v>
      </c>
      <c r="B529" s="584" t="s">
        <v>699</v>
      </c>
      <c r="C529" s="584" t="s">
        <v>699</v>
      </c>
      <c r="D529" s="584" t="s">
        <v>699</v>
      </c>
      <c r="E529" s="584" t="s">
        <v>699</v>
      </c>
      <c r="F529" s="584" t="s">
        <v>699</v>
      </c>
      <c r="G529" s="584" t="s">
        <v>699</v>
      </c>
      <c r="H529" s="584" t="s">
        <v>699</v>
      </c>
      <c r="I529" s="584" t="s">
        <v>699</v>
      </c>
      <c r="J529" s="584" t="s">
        <v>699</v>
      </c>
      <c r="K529" s="584" t="s">
        <v>699</v>
      </c>
      <c r="L529" s="584" t="s">
        <v>699</v>
      </c>
      <c r="M529" s="584" t="s">
        <v>699</v>
      </c>
      <c r="N529" s="584" t="s">
        <v>699</v>
      </c>
      <c r="O529" s="584" t="s">
        <v>699</v>
      </c>
      <c r="P529" s="584">
        <v>31</v>
      </c>
      <c r="Q529" s="584">
        <v>15</v>
      </c>
      <c r="R529" s="584">
        <v>16</v>
      </c>
      <c r="S529" s="584">
        <v>9161</v>
      </c>
      <c r="T529" s="584">
        <v>9161</v>
      </c>
      <c r="U529" s="584">
        <v>2968</v>
      </c>
      <c r="V529" s="584">
        <v>6193</v>
      </c>
      <c r="W529" s="585" t="s">
        <v>82</v>
      </c>
    </row>
    <row r="530" spans="1:23" s="584" customFormat="1" ht="9.75" customHeight="1" x14ac:dyDescent="0.15">
      <c r="A530" s="237" t="s">
        <v>521</v>
      </c>
      <c r="B530" s="584" t="s">
        <v>699</v>
      </c>
      <c r="C530" s="584" t="s">
        <v>699</v>
      </c>
      <c r="D530" s="584">
        <v>26</v>
      </c>
      <c r="E530" s="584" t="s">
        <v>699</v>
      </c>
      <c r="F530" s="584" t="s">
        <v>699</v>
      </c>
      <c r="G530" s="584" t="s">
        <v>699</v>
      </c>
      <c r="H530" s="584" t="s">
        <v>699</v>
      </c>
      <c r="I530" s="584" t="s">
        <v>699</v>
      </c>
      <c r="J530" s="584" t="s">
        <v>699</v>
      </c>
      <c r="K530" s="584" t="s">
        <v>699</v>
      </c>
      <c r="L530" s="584" t="s">
        <v>699</v>
      </c>
      <c r="M530" s="584">
        <v>33</v>
      </c>
      <c r="N530" s="584">
        <v>17</v>
      </c>
      <c r="O530" s="584">
        <v>16</v>
      </c>
      <c r="P530" s="584">
        <v>15</v>
      </c>
      <c r="Q530" s="584">
        <v>15</v>
      </c>
      <c r="R530" s="584" t="s">
        <v>699</v>
      </c>
      <c r="S530" s="584">
        <v>6305</v>
      </c>
      <c r="T530" s="584">
        <v>6305</v>
      </c>
      <c r="U530" s="584" t="s">
        <v>699</v>
      </c>
      <c r="V530" s="584">
        <v>6305</v>
      </c>
      <c r="W530" s="585" t="s">
        <v>83</v>
      </c>
    </row>
    <row r="531" spans="1:23" s="584" customFormat="1" ht="9.75" customHeight="1" x14ac:dyDescent="0.15">
      <c r="A531" s="237" t="s">
        <v>522</v>
      </c>
      <c r="B531" s="584" t="s">
        <v>699</v>
      </c>
      <c r="C531" s="584" t="s">
        <v>699</v>
      </c>
      <c r="D531" s="584">
        <v>18</v>
      </c>
      <c r="E531" s="584">
        <v>1</v>
      </c>
      <c r="F531" s="584" t="s">
        <v>699</v>
      </c>
      <c r="G531" s="584">
        <v>1</v>
      </c>
      <c r="H531" s="584" t="s">
        <v>699</v>
      </c>
      <c r="I531" s="584" t="s">
        <v>699</v>
      </c>
      <c r="J531" s="584" t="s">
        <v>699</v>
      </c>
      <c r="K531" s="584" t="s">
        <v>699</v>
      </c>
      <c r="L531" s="584" t="s">
        <v>699</v>
      </c>
      <c r="M531" s="584">
        <v>48</v>
      </c>
      <c r="N531" s="584">
        <v>17</v>
      </c>
      <c r="O531" s="584">
        <v>31</v>
      </c>
      <c r="P531" s="584">
        <v>17</v>
      </c>
      <c r="Q531" s="584" t="s">
        <v>699</v>
      </c>
      <c r="R531" s="584">
        <v>17</v>
      </c>
      <c r="S531" s="584">
        <v>9312</v>
      </c>
      <c r="T531" s="584">
        <v>9312</v>
      </c>
      <c r="U531" s="584" t="s">
        <v>699</v>
      </c>
      <c r="V531" s="584">
        <v>9312</v>
      </c>
      <c r="W531" s="585" t="s">
        <v>84</v>
      </c>
    </row>
    <row r="532" spans="1:23" s="584" customFormat="1" ht="9.75" customHeight="1" x14ac:dyDescent="0.15">
      <c r="A532" s="237" t="s">
        <v>523</v>
      </c>
      <c r="B532" s="584" t="s">
        <v>699</v>
      </c>
      <c r="C532" s="584" t="s">
        <v>699</v>
      </c>
      <c r="D532" s="584" t="s">
        <v>699</v>
      </c>
      <c r="E532" s="584">
        <v>17</v>
      </c>
      <c r="F532" s="584" t="s">
        <v>699</v>
      </c>
      <c r="G532" s="584" t="s">
        <v>699</v>
      </c>
      <c r="H532" s="584">
        <v>17</v>
      </c>
      <c r="I532" s="584" t="s">
        <v>699</v>
      </c>
      <c r="J532" s="584" t="s">
        <v>699</v>
      </c>
      <c r="K532" s="584" t="s">
        <v>699</v>
      </c>
      <c r="L532" s="584" t="s">
        <v>699</v>
      </c>
      <c r="M532" s="584">
        <v>51</v>
      </c>
      <c r="N532" s="584">
        <v>35</v>
      </c>
      <c r="O532" s="584">
        <v>16</v>
      </c>
      <c r="P532" s="584">
        <v>16</v>
      </c>
      <c r="Q532" s="584">
        <v>16</v>
      </c>
      <c r="R532" s="584" t="s">
        <v>699</v>
      </c>
      <c r="S532" s="584">
        <v>4355</v>
      </c>
      <c r="T532" s="584">
        <v>4355</v>
      </c>
      <c r="U532" s="584" t="s">
        <v>699</v>
      </c>
      <c r="V532" s="584">
        <v>4355</v>
      </c>
      <c r="W532" s="585" t="s">
        <v>85</v>
      </c>
    </row>
    <row r="533" spans="1:23" s="584" customFormat="1" ht="9.75" customHeight="1" x14ac:dyDescent="0.15">
      <c r="A533" s="237" t="s">
        <v>524</v>
      </c>
      <c r="B533" s="584" t="s">
        <v>699</v>
      </c>
      <c r="C533" s="584" t="s">
        <v>699</v>
      </c>
      <c r="D533" s="584" t="s">
        <v>699</v>
      </c>
      <c r="E533" s="584" t="s">
        <v>699</v>
      </c>
      <c r="F533" s="584" t="s">
        <v>699</v>
      </c>
      <c r="G533" s="584" t="s">
        <v>699</v>
      </c>
      <c r="H533" s="584" t="s">
        <v>699</v>
      </c>
      <c r="I533" s="584" t="s">
        <v>699</v>
      </c>
      <c r="J533" s="584" t="s">
        <v>699</v>
      </c>
      <c r="K533" s="584" t="s">
        <v>699</v>
      </c>
      <c r="L533" s="584" t="s">
        <v>699</v>
      </c>
      <c r="M533" s="584">
        <v>31</v>
      </c>
      <c r="N533" s="584" t="s">
        <v>699</v>
      </c>
      <c r="O533" s="584">
        <v>31</v>
      </c>
      <c r="P533" s="584">
        <v>17</v>
      </c>
      <c r="Q533" s="584" t="s">
        <v>699</v>
      </c>
      <c r="R533" s="584">
        <v>17</v>
      </c>
      <c r="S533" s="584">
        <v>11743</v>
      </c>
      <c r="T533" s="584">
        <v>11743</v>
      </c>
      <c r="U533" s="584" t="s">
        <v>699</v>
      </c>
      <c r="V533" s="584">
        <v>2903</v>
      </c>
      <c r="W533" s="585" t="s">
        <v>69</v>
      </c>
    </row>
    <row r="534" spans="1:23" s="584" customFormat="1" ht="9.75" customHeight="1" x14ac:dyDescent="0.15">
      <c r="A534" s="237" t="s">
        <v>525</v>
      </c>
      <c r="B534" s="584" t="s">
        <v>699</v>
      </c>
      <c r="C534" s="584" t="s">
        <v>699</v>
      </c>
      <c r="D534" s="584" t="s">
        <v>699</v>
      </c>
      <c r="E534" s="584">
        <v>4</v>
      </c>
      <c r="F534" s="584">
        <v>4</v>
      </c>
      <c r="G534" s="584" t="s">
        <v>699</v>
      </c>
      <c r="H534" s="584" t="s">
        <v>699</v>
      </c>
      <c r="I534" s="584" t="s">
        <v>699</v>
      </c>
      <c r="J534" s="584" t="s">
        <v>699</v>
      </c>
      <c r="K534" s="584" t="s">
        <v>699</v>
      </c>
      <c r="L534" s="584" t="s">
        <v>699</v>
      </c>
      <c r="M534" s="584">
        <v>16</v>
      </c>
      <c r="N534" s="584" t="s">
        <v>699</v>
      </c>
      <c r="O534" s="584">
        <v>16</v>
      </c>
      <c r="P534" s="584">
        <v>31</v>
      </c>
      <c r="Q534" s="584">
        <v>15</v>
      </c>
      <c r="R534" s="584">
        <v>16</v>
      </c>
      <c r="S534" s="584">
        <v>8534</v>
      </c>
      <c r="T534" s="584">
        <v>8534</v>
      </c>
      <c r="U534" s="584" t="s">
        <v>699</v>
      </c>
      <c r="V534" s="584">
        <v>2334</v>
      </c>
      <c r="W534" s="585" t="s">
        <v>70</v>
      </c>
    </row>
    <row r="535" spans="1:23" s="584" customFormat="1" ht="9.75" customHeight="1" x14ac:dyDescent="0.15">
      <c r="A535" s="237" t="s">
        <v>526</v>
      </c>
      <c r="B535" s="584" t="s">
        <v>699</v>
      </c>
      <c r="C535" s="584" t="s">
        <v>699</v>
      </c>
      <c r="D535" s="584" t="s">
        <v>699</v>
      </c>
      <c r="E535" s="584">
        <v>17</v>
      </c>
      <c r="F535" s="584" t="s">
        <v>699</v>
      </c>
      <c r="G535" s="584" t="s">
        <v>699</v>
      </c>
      <c r="H535" s="584">
        <v>17</v>
      </c>
      <c r="I535" s="584" t="s">
        <v>699</v>
      </c>
      <c r="J535" s="584" t="s">
        <v>699</v>
      </c>
      <c r="K535" s="584" t="s">
        <v>699</v>
      </c>
      <c r="L535" s="584" t="s">
        <v>699</v>
      </c>
      <c r="M535" s="584">
        <v>47</v>
      </c>
      <c r="N535" s="584" t="s">
        <v>699</v>
      </c>
      <c r="O535" s="584">
        <v>47</v>
      </c>
      <c r="P535" s="584" t="s">
        <v>699</v>
      </c>
      <c r="Q535" s="584" t="s">
        <v>699</v>
      </c>
      <c r="R535" s="584" t="s">
        <v>699</v>
      </c>
      <c r="S535" s="584">
        <v>9387</v>
      </c>
      <c r="T535" s="584">
        <v>9387</v>
      </c>
      <c r="U535" s="584">
        <v>1570</v>
      </c>
      <c r="V535" s="584">
        <v>4763</v>
      </c>
      <c r="W535" s="585" t="s">
        <v>71</v>
      </c>
    </row>
    <row r="536" spans="1:23" s="584" customFormat="1" ht="9.75" customHeight="1" x14ac:dyDescent="0.15">
      <c r="A536" s="237" t="s">
        <v>867</v>
      </c>
      <c r="B536" s="584" t="s">
        <v>699</v>
      </c>
      <c r="C536" s="584" t="s">
        <v>699</v>
      </c>
      <c r="D536" s="584" t="s">
        <v>699</v>
      </c>
      <c r="E536" s="584">
        <v>4</v>
      </c>
      <c r="F536" s="584">
        <v>4</v>
      </c>
      <c r="G536" s="584" t="s">
        <v>699</v>
      </c>
      <c r="H536" s="584" t="s">
        <v>699</v>
      </c>
      <c r="I536" s="584" t="s">
        <v>699</v>
      </c>
      <c r="J536" s="584" t="s">
        <v>699</v>
      </c>
      <c r="K536" s="584" t="s">
        <v>699</v>
      </c>
      <c r="L536" s="584" t="s">
        <v>699</v>
      </c>
      <c r="M536" s="584">
        <v>16</v>
      </c>
      <c r="N536" s="584" t="s">
        <v>699</v>
      </c>
      <c r="O536" s="584">
        <v>16</v>
      </c>
      <c r="P536" s="584">
        <v>15</v>
      </c>
      <c r="Q536" s="584">
        <v>15</v>
      </c>
      <c r="R536" s="584" t="s">
        <v>699</v>
      </c>
      <c r="S536" s="584">
        <v>12626</v>
      </c>
      <c r="T536" s="584">
        <v>12626</v>
      </c>
      <c r="U536" s="584" t="s">
        <v>699</v>
      </c>
      <c r="V536" s="584">
        <v>12626</v>
      </c>
      <c r="W536" s="585" t="s">
        <v>868</v>
      </c>
    </row>
    <row r="537" spans="1:23" s="584" customFormat="1" ht="9.75" customHeight="1" x14ac:dyDescent="0.15">
      <c r="A537" s="237" t="s">
        <v>527</v>
      </c>
      <c r="B537" s="584" t="s">
        <v>699</v>
      </c>
      <c r="C537" s="584" t="s">
        <v>699</v>
      </c>
      <c r="D537" s="584" t="s">
        <v>699</v>
      </c>
      <c r="E537" s="584">
        <v>17</v>
      </c>
      <c r="F537" s="584" t="s">
        <v>699</v>
      </c>
      <c r="G537" s="584" t="s">
        <v>699</v>
      </c>
      <c r="H537" s="584">
        <v>17</v>
      </c>
      <c r="I537" s="584" t="s">
        <v>699</v>
      </c>
      <c r="J537" s="584" t="s">
        <v>699</v>
      </c>
      <c r="K537" s="584" t="s">
        <v>699</v>
      </c>
      <c r="L537" s="584" t="s">
        <v>699</v>
      </c>
      <c r="M537" s="584">
        <v>17</v>
      </c>
      <c r="N537" s="584">
        <v>17</v>
      </c>
      <c r="O537" s="584" t="s">
        <v>699</v>
      </c>
      <c r="P537" s="584" t="s">
        <v>699</v>
      </c>
      <c r="Q537" s="584" t="s">
        <v>699</v>
      </c>
      <c r="R537" s="584" t="s">
        <v>699</v>
      </c>
      <c r="S537" s="584">
        <v>6313</v>
      </c>
      <c r="T537" s="584">
        <v>6313</v>
      </c>
      <c r="U537" s="584" t="s">
        <v>699</v>
      </c>
      <c r="V537" s="584">
        <v>6313</v>
      </c>
      <c r="W537" s="585" t="s">
        <v>66</v>
      </c>
    </row>
    <row r="538" spans="1:23" s="584" customFormat="1" ht="9.75" customHeight="1" x14ac:dyDescent="0.15">
      <c r="A538" s="242" t="s">
        <v>528</v>
      </c>
      <c r="B538" s="587" t="s">
        <v>699</v>
      </c>
      <c r="C538" s="588" t="s">
        <v>699</v>
      </c>
      <c r="D538" s="588" t="s">
        <v>699</v>
      </c>
      <c r="E538" s="588" t="s">
        <v>699</v>
      </c>
      <c r="F538" s="588" t="s">
        <v>699</v>
      </c>
      <c r="G538" s="588" t="s">
        <v>699</v>
      </c>
      <c r="H538" s="588" t="s">
        <v>699</v>
      </c>
      <c r="I538" s="588" t="s">
        <v>699</v>
      </c>
      <c r="J538" s="588" t="s">
        <v>699</v>
      </c>
      <c r="K538" s="588" t="s">
        <v>699</v>
      </c>
      <c r="L538" s="588" t="s">
        <v>699</v>
      </c>
      <c r="M538" s="588">
        <v>33</v>
      </c>
      <c r="N538" s="588">
        <v>17</v>
      </c>
      <c r="O538" s="588">
        <v>16</v>
      </c>
      <c r="P538" s="588">
        <v>46</v>
      </c>
      <c r="Q538" s="588">
        <v>29</v>
      </c>
      <c r="R538" s="588">
        <v>17</v>
      </c>
      <c r="S538" s="588">
        <v>14137</v>
      </c>
      <c r="T538" s="588">
        <v>14137</v>
      </c>
      <c r="U538" s="588">
        <v>1551</v>
      </c>
      <c r="V538" s="588">
        <v>12586</v>
      </c>
      <c r="W538" s="589" t="s">
        <v>67</v>
      </c>
    </row>
    <row r="539" spans="1:23" ht="12" customHeight="1" x14ac:dyDescent="0.15"/>
    <row r="540" spans="1:23" ht="12" customHeight="1" x14ac:dyDescent="0.15"/>
    <row r="541" spans="1:23" ht="12" customHeight="1" x14ac:dyDescent="0.15">
      <c r="K541" s="590" t="s">
        <v>86</v>
      </c>
    </row>
    <row r="542" spans="1:23" s="576" customFormat="1" ht="21" customHeight="1" x14ac:dyDescent="0.15">
      <c r="A542" s="921" t="s">
        <v>150</v>
      </c>
      <c r="B542" s="612" t="s">
        <v>952</v>
      </c>
      <c r="C542" s="574" t="s">
        <v>241</v>
      </c>
      <c r="D542" s="575"/>
      <c r="E542" s="575"/>
      <c r="F542" s="575"/>
      <c r="G542" s="573"/>
      <c r="H542" s="574" t="s">
        <v>926</v>
      </c>
      <c r="I542" s="575"/>
      <c r="J542" s="575"/>
      <c r="K542" s="573"/>
      <c r="L542" s="924" t="s">
        <v>72</v>
      </c>
    </row>
    <row r="543" spans="1:23" s="576" customFormat="1" ht="21" customHeight="1" x14ac:dyDescent="0.15">
      <c r="A543" s="922"/>
      <c r="B543" s="596" t="s">
        <v>920</v>
      </c>
      <c r="C543" s="927" t="s">
        <v>953</v>
      </c>
      <c r="D543" s="574" t="s">
        <v>238</v>
      </c>
      <c r="E543" s="575"/>
      <c r="F543" s="575"/>
      <c r="G543" s="573"/>
      <c r="H543" s="927" t="s">
        <v>240</v>
      </c>
      <c r="I543" s="574" t="s">
        <v>238</v>
      </c>
      <c r="J543" s="575"/>
      <c r="K543" s="573"/>
      <c r="L543" s="925"/>
    </row>
    <row r="544" spans="1:23" s="576" customFormat="1" ht="52.5" customHeight="1" x14ac:dyDescent="0.15">
      <c r="A544" s="923"/>
      <c r="B544" s="578" t="s">
        <v>243</v>
      </c>
      <c r="C544" s="928"/>
      <c r="D544" s="577" t="s">
        <v>770</v>
      </c>
      <c r="E544" s="578" t="s">
        <v>229</v>
      </c>
      <c r="F544" s="578" t="s">
        <v>775</v>
      </c>
      <c r="G544" s="578" t="s">
        <v>243</v>
      </c>
      <c r="H544" s="928"/>
      <c r="I544" s="577" t="s">
        <v>770</v>
      </c>
      <c r="J544" s="578" t="s">
        <v>229</v>
      </c>
      <c r="K544" s="578" t="s">
        <v>775</v>
      </c>
      <c r="L544" s="926"/>
    </row>
    <row r="545" spans="1:12" s="584" customFormat="1" ht="9.75" customHeight="1" x14ac:dyDescent="0.15">
      <c r="A545" s="233" t="s">
        <v>855</v>
      </c>
      <c r="B545" s="581">
        <v>26811</v>
      </c>
      <c r="C545" s="582">
        <v>133767</v>
      </c>
      <c r="D545" s="582">
        <v>133767</v>
      </c>
      <c r="E545" s="582">
        <v>3740</v>
      </c>
      <c r="F545" s="582">
        <v>103216</v>
      </c>
      <c r="G545" s="582">
        <v>26811</v>
      </c>
      <c r="H545" s="582">
        <v>13511</v>
      </c>
      <c r="I545" s="582">
        <v>13511</v>
      </c>
      <c r="J545" s="582">
        <v>10569</v>
      </c>
      <c r="K545" s="599">
        <v>2942</v>
      </c>
      <c r="L545" s="583" t="s">
        <v>512</v>
      </c>
    </row>
    <row r="546" spans="1:12" s="584" customFormat="1" ht="9.75" customHeight="1" x14ac:dyDescent="0.15">
      <c r="A546" s="237" t="s">
        <v>628</v>
      </c>
      <c r="B546" s="584">
        <v>53325</v>
      </c>
      <c r="C546" s="584">
        <v>227133</v>
      </c>
      <c r="D546" s="584">
        <v>227133</v>
      </c>
      <c r="E546" s="584">
        <v>6182</v>
      </c>
      <c r="F546" s="584">
        <v>167626</v>
      </c>
      <c r="G546" s="584">
        <v>53325</v>
      </c>
      <c r="H546" s="584">
        <v>9016</v>
      </c>
      <c r="I546" s="584">
        <v>9016</v>
      </c>
      <c r="J546" s="584">
        <v>9016</v>
      </c>
      <c r="K546" s="600" t="s">
        <v>699</v>
      </c>
      <c r="L546" s="585" t="s">
        <v>629</v>
      </c>
    </row>
    <row r="547" spans="1:12" s="584" customFormat="1" ht="9.75" customHeight="1" x14ac:dyDescent="0.15">
      <c r="A547" s="237" t="s">
        <v>856</v>
      </c>
      <c r="B547" s="584">
        <v>52057</v>
      </c>
      <c r="C547" s="584">
        <v>218966</v>
      </c>
      <c r="D547" s="584">
        <v>218966</v>
      </c>
      <c r="E547" s="584">
        <v>802</v>
      </c>
      <c r="F547" s="584">
        <v>166107</v>
      </c>
      <c r="G547" s="584">
        <v>52057</v>
      </c>
      <c r="H547" s="584">
        <v>5875</v>
      </c>
      <c r="I547" s="584">
        <v>5875</v>
      </c>
      <c r="J547" s="584">
        <v>2839</v>
      </c>
      <c r="K547" s="600">
        <v>3036</v>
      </c>
      <c r="L547" s="585" t="s">
        <v>692</v>
      </c>
    </row>
    <row r="548" spans="1:12" s="584" customFormat="1" ht="9.75" customHeight="1" x14ac:dyDescent="0.15">
      <c r="A548" s="237" t="s">
        <v>857</v>
      </c>
      <c r="B548" s="584">
        <v>37693</v>
      </c>
      <c r="C548" s="584">
        <v>148746</v>
      </c>
      <c r="D548" s="584">
        <v>148746</v>
      </c>
      <c r="E548" s="584">
        <v>2163</v>
      </c>
      <c r="F548" s="584">
        <v>108890</v>
      </c>
      <c r="G548" s="584">
        <v>37693</v>
      </c>
      <c r="H548" s="584">
        <v>4435</v>
      </c>
      <c r="I548" s="584">
        <v>4435</v>
      </c>
      <c r="J548" s="584">
        <v>2933</v>
      </c>
      <c r="K548" s="600">
        <v>1502</v>
      </c>
      <c r="L548" s="585" t="s">
        <v>718</v>
      </c>
    </row>
    <row r="549" spans="1:12" s="584" customFormat="1" ht="9.75" customHeight="1" x14ac:dyDescent="0.15">
      <c r="A549" s="237" t="s">
        <v>858</v>
      </c>
      <c r="B549" s="584">
        <v>22857</v>
      </c>
      <c r="C549" s="584">
        <v>111514</v>
      </c>
      <c r="D549" s="584">
        <v>111514</v>
      </c>
      <c r="E549" s="584">
        <v>8534</v>
      </c>
      <c r="F549" s="584">
        <v>80123</v>
      </c>
      <c r="G549" s="584">
        <v>22857</v>
      </c>
      <c r="H549" s="584">
        <v>3256</v>
      </c>
      <c r="I549" s="584">
        <v>3256</v>
      </c>
      <c r="J549" s="584" t="s">
        <v>699</v>
      </c>
      <c r="K549" s="600">
        <v>3256</v>
      </c>
      <c r="L549" s="585" t="s">
        <v>859</v>
      </c>
    </row>
    <row r="550" spans="1:12" s="584" customFormat="1" ht="6.75" customHeight="1" x14ac:dyDescent="0.15">
      <c r="A550" s="586"/>
      <c r="K550" s="600"/>
      <c r="L550" s="585"/>
    </row>
    <row r="551" spans="1:12" s="584" customFormat="1" ht="9.75" customHeight="1" x14ac:dyDescent="0.15">
      <c r="A551" s="237" t="s">
        <v>860</v>
      </c>
      <c r="B551" s="584">
        <v>37693</v>
      </c>
      <c r="C551" s="584">
        <v>144771</v>
      </c>
      <c r="D551" s="584">
        <v>144771</v>
      </c>
      <c r="E551" s="584">
        <v>2163</v>
      </c>
      <c r="F551" s="584">
        <v>104915</v>
      </c>
      <c r="G551" s="584">
        <v>37693</v>
      </c>
      <c r="H551" s="584">
        <v>4435</v>
      </c>
      <c r="I551" s="584">
        <v>4435</v>
      </c>
      <c r="J551" s="584">
        <v>2933</v>
      </c>
      <c r="K551" s="600">
        <v>1502</v>
      </c>
      <c r="L551" s="585" t="s">
        <v>719</v>
      </c>
    </row>
    <row r="552" spans="1:12" s="584" customFormat="1" ht="9.75" customHeight="1" x14ac:dyDescent="0.15">
      <c r="A552" s="237" t="s">
        <v>861</v>
      </c>
      <c r="B552" s="584">
        <v>18094</v>
      </c>
      <c r="C552" s="584">
        <v>117778</v>
      </c>
      <c r="D552" s="584">
        <v>117778</v>
      </c>
      <c r="E552" s="584">
        <v>10085</v>
      </c>
      <c r="F552" s="584">
        <v>89599</v>
      </c>
      <c r="G552" s="584">
        <v>18094</v>
      </c>
      <c r="H552" s="584">
        <v>3256</v>
      </c>
      <c r="I552" s="584">
        <v>3256</v>
      </c>
      <c r="J552" s="584" t="s">
        <v>699</v>
      </c>
      <c r="K552" s="600">
        <v>3256</v>
      </c>
      <c r="L552" s="585" t="s">
        <v>862</v>
      </c>
    </row>
    <row r="553" spans="1:12" s="584" customFormat="1" ht="6.75" customHeight="1" x14ac:dyDescent="0.15">
      <c r="A553" s="586"/>
      <c r="K553" s="600"/>
      <c r="L553" s="585"/>
    </row>
    <row r="554" spans="1:12" s="584" customFormat="1" ht="9.75" customHeight="1" x14ac:dyDescent="0.15">
      <c r="A554" s="237" t="s">
        <v>863</v>
      </c>
      <c r="B554" s="584">
        <v>4763</v>
      </c>
      <c r="C554" s="584">
        <v>26812</v>
      </c>
      <c r="D554" s="584">
        <v>26812</v>
      </c>
      <c r="E554" s="584" t="s">
        <v>699</v>
      </c>
      <c r="F554" s="584">
        <v>22049</v>
      </c>
      <c r="G554" s="584">
        <v>4763</v>
      </c>
      <c r="H554" s="584" t="s">
        <v>699</v>
      </c>
      <c r="I554" s="584" t="s">
        <v>699</v>
      </c>
      <c r="J554" s="584" t="s">
        <v>699</v>
      </c>
      <c r="K554" s="600" t="s">
        <v>699</v>
      </c>
      <c r="L554" s="585" t="s">
        <v>720</v>
      </c>
    </row>
    <row r="555" spans="1:12" s="584" customFormat="1" ht="9.75" customHeight="1" x14ac:dyDescent="0.15">
      <c r="A555" s="237" t="s">
        <v>513</v>
      </c>
      <c r="B555" s="584" t="s">
        <v>699</v>
      </c>
      <c r="C555" s="584">
        <v>38322</v>
      </c>
      <c r="D555" s="584">
        <v>38322</v>
      </c>
      <c r="E555" s="584">
        <v>6964</v>
      </c>
      <c r="F555" s="584">
        <v>31358</v>
      </c>
      <c r="G555" s="584" t="s">
        <v>699</v>
      </c>
      <c r="H555" s="584" t="s">
        <v>699</v>
      </c>
      <c r="I555" s="584" t="s">
        <v>699</v>
      </c>
      <c r="J555" s="584" t="s">
        <v>699</v>
      </c>
      <c r="K555" s="600" t="s">
        <v>699</v>
      </c>
      <c r="L555" s="585" t="s">
        <v>78</v>
      </c>
    </row>
    <row r="556" spans="1:12" s="584" customFormat="1" ht="9.75" customHeight="1" x14ac:dyDescent="0.15">
      <c r="A556" s="237" t="s">
        <v>514</v>
      </c>
      <c r="B556" s="584" t="s">
        <v>699</v>
      </c>
      <c r="C556" s="584">
        <v>16716</v>
      </c>
      <c r="D556" s="584">
        <v>16716</v>
      </c>
      <c r="E556" s="584" t="s">
        <v>699</v>
      </c>
      <c r="F556" s="584">
        <v>16716</v>
      </c>
      <c r="G556" s="584" t="s">
        <v>699</v>
      </c>
      <c r="H556" s="584">
        <v>3256</v>
      </c>
      <c r="I556" s="584">
        <v>3256</v>
      </c>
      <c r="J556" s="584" t="s">
        <v>699</v>
      </c>
      <c r="K556" s="600">
        <v>3256</v>
      </c>
      <c r="L556" s="585" t="s">
        <v>79</v>
      </c>
    </row>
    <row r="557" spans="1:12" s="584" customFormat="1" ht="9.75" customHeight="1" x14ac:dyDescent="0.15">
      <c r="A557" s="237" t="s">
        <v>515</v>
      </c>
      <c r="B557" s="584">
        <v>18094</v>
      </c>
      <c r="C557" s="584">
        <v>29664</v>
      </c>
      <c r="D557" s="584">
        <v>29664</v>
      </c>
      <c r="E557" s="584">
        <v>1570</v>
      </c>
      <c r="F557" s="584">
        <v>10000</v>
      </c>
      <c r="G557" s="584">
        <v>18094</v>
      </c>
      <c r="H557" s="584" t="s">
        <v>699</v>
      </c>
      <c r="I557" s="584" t="s">
        <v>699</v>
      </c>
      <c r="J557" s="584" t="s">
        <v>699</v>
      </c>
      <c r="K557" s="600" t="s">
        <v>699</v>
      </c>
      <c r="L557" s="585" t="s">
        <v>80</v>
      </c>
    </row>
    <row r="558" spans="1:12" s="584" customFormat="1" ht="9.75" customHeight="1" x14ac:dyDescent="0.15">
      <c r="A558" s="237" t="s">
        <v>864</v>
      </c>
      <c r="B558" s="584" t="s">
        <v>699</v>
      </c>
      <c r="C558" s="584">
        <v>33076</v>
      </c>
      <c r="D558" s="584">
        <v>33076</v>
      </c>
      <c r="E558" s="584">
        <v>1551</v>
      </c>
      <c r="F558" s="584">
        <v>31525</v>
      </c>
      <c r="G558" s="584" t="s">
        <v>699</v>
      </c>
      <c r="H558" s="584" t="s">
        <v>699</v>
      </c>
      <c r="I558" s="584" t="s">
        <v>699</v>
      </c>
      <c r="J558" s="584" t="s">
        <v>699</v>
      </c>
      <c r="K558" s="600" t="s">
        <v>699</v>
      </c>
      <c r="L558" s="585" t="s">
        <v>865</v>
      </c>
    </row>
    <row r="559" spans="1:12" s="584" customFormat="1" ht="6.75" customHeight="1" x14ac:dyDescent="0.15">
      <c r="A559" s="586"/>
      <c r="K559" s="600"/>
      <c r="L559" s="585"/>
    </row>
    <row r="560" spans="1:12" s="584" customFormat="1" ht="9.75" customHeight="1" x14ac:dyDescent="0.15">
      <c r="A560" s="237" t="s">
        <v>866</v>
      </c>
      <c r="B560" s="584" t="s">
        <v>699</v>
      </c>
      <c r="C560" s="584">
        <v>4760</v>
      </c>
      <c r="D560" s="584">
        <v>4760</v>
      </c>
      <c r="E560" s="584" t="s">
        <v>699</v>
      </c>
      <c r="F560" s="584">
        <v>4760</v>
      </c>
      <c r="G560" s="584" t="s">
        <v>699</v>
      </c>
      <c r="H560" s="584" t="s">
        <v>699</v>
      </c>
      <c r="I560" s="584" t="s">
        <v>699</v>
      </c>
      <c r="J560" s="584" t="s">
        <v>699</v>
      </c>
      <c r="K560" s="600" t="s">
        <v>699</v>
      </c>
      <c r="L560" s="585" t="s">
        <v>721</v>
      </c>
    </row>
    <row r="561" spans="1:12" s="584" customFormat="1" ht="9.75" customHeight="1" x14ac:dyDescent="0.15">
      <c r="A561" s="237" t="s">
        <v>516</v>
      </c>
      <c r="B561" s="584" t="s">
        <v>699</v>
      </c>
      <c r="C561" s="584">
        <v>10977</v>
      </c>
      <c r="D561" s="584">
        <v>10977</v>
      </c>
      <c r="E561" s="584" t="s">
        <v>699</v>
      </c>
      <c r="F561" s="584">
        <v>10977</v>
      </c>
      <c r="G561" s="584" t="s">
        <v>699</v>
      </c>
      <c r="H561" s="584" t="s">
        <v>699</v>
      </c>
      <c r="I561" s="584" t="s">
        <v>699</v>
      </c>
      <c r="J561" s="584" t="s">
        <v>699</v>
      </c>
      <c r="K561" s="600" t="s">
        <v>699</v>
      </c>
      <c r="L561" s="585" t="s">
        <v>66</v>
      </c>
    </row>
    <row r="562" spans="1:12" s="584" customFormat="1" ht="9.75" customHeight="1" x14ac:dyDescent="0.15">
      <c r="A562" s="237" t="s">
        <v>517</v>
      </c>
      <c r="B562" s="584">
        <v>4763</v>
      </c>
      <c r="C562" s="584">
        <v>11075</v>
      </c>
      <c r="D562" s="584">
        <v>11075</v>
      </c>
      <c r="E562" s="584" t="s">
        <v>699</v>
      </c>
      <c r="F562" s="584">
        <v>6312</v>
      </c>
      <c r="G562" s="584">
        <v>4763</v>
      </c>
      <c r="H562" s="584" t="s">
        <v>699</v>
      </c>
      <c r="I562" s="584" t="s">
        <v>699</v>
      </c>
      <c r="J562" s="584" t="s">
        <v>699</v>
      </c>
      <c r="K562" s="600" t="s">
        <v>699</v>
      </c>
      <c r="L562" s="585" t="s">
        <v>67</v>
      </c>
    </row>
    <row r="563" spans="1:12" s="584" customFormat="1" ht="9.75" customHeight="1" x14ac:dyDescent="0.15">
      <c r="A563" s="237" t="s">
        <v>518</v>
      </c>
      <c r="B563" s="584" t="s">
        <v>699</v>
      </c>
      <c r="C563" s="584">
        <v>11077</v>
      </c>
      <c r="D563" s="584">
        <v>11077</v>
      </c>
      <c r="E563" s="584" t="s">
        <v>699</v>
      </c>
      <c r="F563" s="584">
        <v>11077</v>
      </c>
      <c r="G563" s="584" t="s">
        <v>699</v>
      </c>
      <c r="H563" s="584" t="s">
        <v>699</v>
      </c>
      <c r="I563" s="584" t="s">
        <v>699</v>
      </c>
      <c r="J563" s="584" t="s">
        <v>699</v>
      </c>
      <c r="K563" s="600" t="s">
        <v>699</v>
      </c>
      <c r="L563" s="585" t="s">
        <v>68</v>
      </c>
    </row>
    <row r="564" spans="1:12" s="584" customFormat="1" ht="9.75" customHeight="1" x14ac:dyDescent="0.15">
      <c r="A564" s="237" t="s">
        <v>519</v>
      </c>
      <c r="B564" s="584" t="s">
        <v>699</v>
      </c>
      <c r="C564" s="584">
        <v>18084</v>
      </c>
      <c r="D564" s="584">
        <v>18084</v>
      </c>
      <c r="E564" s="584">
        <v>3996</v>
      </c>
      <c r="F564" s="584">
        <v>14088</v>
      </c>
      <c r="G564" s="584" t="s">
        <v>699</v>
      </c>
      <c r="H564" s="584" t="s">
        <v>699</v>
      </c>
      <c r="I564" s="584" t="s">
        <v>699</v>
      </c>
      <c r="J564" s="584" t="s">
        <v>699</v>
      </c>
      <c r="K564" s="600" t="s">
        <v>699</v>
      </c>
      <c r="L564" s="585" t="s">
        <v>81</v>
      </c>
    </row>
    <row r="565" spans="1:12" s="584" customFormat="1" ht="9.75" customHeight="1" x14ac:dyDescent="0.15">
      <c r="A565" s="237" t="s">
        <v>520</v>
      </c>
      <c r="B565" s="584" t="s">
        <v>699</v>
      </c>
      <c r="C565" s="584">
        <v>9161</v>
      </c>
      <c r="D565" s="584">
        <v>9161</v>
      </c>
      <c r="E565" s="584">
        <v>2968</v>
      </c>
      <c r="F565" s="584">
        <v>6193</v>
      </c>
      <c r="G565" s="584" t="s">
        <v>699</v>
      </c>
      <c r="H565" s="584" t="s">
        <v>699</v>
      </c>
      <c r="I565" s="584" t="s">
        <v>699</v>
      </c>
      <c r="J565" s="584" t="s">
        <v>699</v>
      </c>
      <c r="K565" s="600" t="s">
        <v>699</v>
      </c>
      <c r="L565" s="585" t="s">
        <v>82</v>
      </c>
    </row>
    <row r="566" spans="1:12" s="584" customFormat="1" ht="9.75" customHeight="1" x14ac:dyDescent="0.15">
      <c r="A566" s="237" t="s">
        <v>521</v>
      </c>
      <c r="B566" s="584" t="s">
        <v>699</v>
      </c>
      <c r="C566" s="584">
        <v>6305</v>
      </c>
      <c r="D566" s="584">
        <v>6305</v>
      </c>
      <c r="E566" s="584" t="s">
        <v>699</v>
      </c>
      <c r="F566" s="584">
        <v>6305</v>
      </c>
      <c r="G566" s="584" t="s">
        <v>699</v>
      </c>
      <c r="H566" s="584" t="s">
        <v>699</v>
      </c>
      <c r="I566" s="584" t="s">
        <v>699</v>
      </c>
      <c r="J566" s="584" t="s">
        <v>699</v>
      </c>
      <c r="K566" s="600" t="s">
        <v>699</v>
      </c>
      <c r="L566" s="585" t="s">
        <v>83</v>
      </c>
    </row>
    <row r="567" spans="1:12" s="584" customFormat="1" ht="9.75" customHeight="1" x14ac:dyDescent="0.15">
      <c r="A567" s="237" t="s">
        <v>522</v>
      </c>
      <c r="B567" s="584" t="s">
        <v>699</v>
      </c>
      <c r="C567" s="584">
        <v>6056</v>
      </c>
      <c r="D567" s="584">
        <v>6056</v>
      </c>
      <c r="E567" s="584" t="s">
        <v>699</v>
      </c>
      <c r="F567" s="584">
        <v>6056</v>
      </c>
      <c r="G567" s="584" t="s">
        <v>699</v>
      </c>
      <c r="H567" s="584">
        <v>3256</v>
      </c>
      <c r="I567" s="584">
        <v>3256</v>
      </c>
      <c r="J567" s="584" t="s">
        <v>699</v>
      </c>
      <c r="K567" s="600">
        <v>3256</v>
      </c>
      <c r="L567" s="585" t="s">
        <v>84</v>
      </c>
    </row>
    <row r="568" spans="1:12" s="584" customFormat="1" ht="9.75" customHeight="1" x14ac:dyDescent="0.15">
      <c r="A568" s="237" t="s">
        <v>523</v>
      </c>
      <c r="B568" s="584" t="s">
        <v>699</v>
      </c>
      <c r="C568" s="584">
        <v>4355</v>
      </c>
      <c r="D568" s="584">
        <v>4355</v>
      </c>
      <c r="E568" s="584" t="s">
        <v>699</v>
      </c>
      <c r="F568" s="584">
        <v>4355</v>
      </c>
      <c r="G568" s="584" t="s">
        <v>699</v>
      </c>
      <c r="H568" s="584" t="s">
        <v>699</v>
      </c>
      <c r="I568" s="584" t="s">
        <v>699</v>
      </c>
      <c r="J568" s="584" t="s">
        <v>699</v>
      </c>
      <c r="K568" s="600" t="s">
        <v>699</v>
      </c>
      <c r="L568" s="585" t="s">
        <v>85</v>
      </c>
    </row>
    <row r="569" spans="1:12" s="584" customFormat="1" ht="9.75" customHeight="1" x14ac:dyDescent="0.15">
      <c r="A569" s="237" t="s">
        <v>524</v>
      </c>
      <c r="B569" s="584">
        <v>8840</v>
      </c>
      <c r="C569" s="584">
        <v>11743</v>
      </c>
      <c r="D569" s="584">
        <v>11743</v>
      </c>
      <c r="E569" s="584" t="s">
        <v>699</v>
      </c>
      <c r="F569" s="584">
        <v>2903</v>
      </c>
      <c r="G569" s="584">
        <v>8840</v>
      </c>
      <c r="H569" s="584" t="s">
        <v>699</v>
      </c>
      <c r="I569" s="584" t="s">
        <v>699</v>
      </c>
      <c r="J569" s="584" t="s">
        <v>699</v>
      </c>
      <c r="K569" s="600" t="s">
        <v>699</v>
      </c>
      <c r="L569" s="585" t="s">
        <v>69</v>
      </c>
    </row>
    <row r="570" spans="1:12" s="584" customFormat="1" ht="9.75" customHeight="1" x14ac:dyDescent="0.15">
      <c r="A570" s="237" t="s">
        <v>525</v>
      </c>
      <c r="B570" s="584">
        <v>6200</v>
      </c>
      <c r="C570" s="584">
        <v>8534</v>
      </c>
      <c r="D570" s="584">
        <v>8534</v>
      </c>
      <c r="E570" s="584" t="s">
        <v>699</v>
      </c>
      <c r="F570" s="584">
        <v>2334</v>
      </c>
      <c r="G570" s="584">
        <v>6200</v>
      </c>
      <c r="H570" s="584" t="s">
        <v>699</v>
      </c>
      <c r="I570" s="584" t="s">
        <v>699</v>
      </c>
      <c r="J570" s="584" t="s">
        <v>699</v>
      </c>
      <c r="K570" s="600" t="s">
        <v>699</v>
      </c>
      <c r="L570" s="585" t="s">
        <v>70</v>
      </c>
    </row>
    <row r="571" spans="1:12" s="584" customFormat="1" ht="9.75" customHeight="1" x14ac:dyDescent="0.15">
      <c r="A571" s="237" t="s">
        <v>526</v>
      </c>
      <c r="B571" s="584">
        <v>3054</v>
      </c>
      <c r="C571" s="584">
        <v>9387</v>
      </c>
      <c r="D571" s="584">
        <v>9387</v>
      </c>
      <c r="E571" s="584">
        <v>1570</v>
      </c>
      <c r="F571" s="584">
        <v>4763</v>
      </c>
      <c r="G571" s="584">
        <v>3054</v>
      </c>
      <c r="H571" s="584" t="s">
        <v>699</v>
      </c>
      <c r="I571" s="584" t="s">
        <v>699</v>
      </c>
      <c r="J571" s="584" t="s">
        <v>699</v>
      </c>
      <c r="K571" s="600" t="s">
        <v>699</v>
      </c>
      <c r="L571" s="585" t="s">
        <v>71</v>
      </c>
    </row>
    <row r="572" spans="1:12" s="584" customFormat="1" ht="9.75" customHeight="1" x14ac:dyDescent="0.15">
      <c r="A572" s="237" t="s">
        <v>867</v>
      </c>
      <c r="B572" s="584" t="s">
        <v>699</v>
      </c>
      <c r="C572" s="584">
        <v>12626</v>
      </c>
      <c r="D572" s="584">
        <v>12626</v>
      </c>
      <c r="E572" s="584" t="s">
        <v>699</v>
      </c>
      <c r="F572" s="584">
        <v>12626</v>
      </c>
      <c r="G572" s="584" t="s">
        <v>699</v>
      </c>
      <c r="H572" s="584" t="s">
        <v>699</v>
      </c>
      <c r="I572" s="584" t="s">
        <v>699</v>
      </c>
      <c r="J572" s="584" t="s">
        <v>699</v>
      </c>
      <c r="K572" s="600" t="s">
        <v>699</v>
      </c>
      <c r="L572" s="585" t="s">
        <v>868</v>
      </c>
    </row>
    <row r="573" spans="1:12" s="584" customFormat="1" ht="9.75" customHeight="1" x14ac:dyDescent="0.15">
      <c r="A573" s="237" t="s">
        <v>527</v>
      </c>
      <c r="B573" s="584" t="s">
        <v>699</v>
      </c>
      <c r="C573" s="584">
        <v>6313</v>
      </c>
      <c r="D573" s="584">
        <v>6313</v>
      </c>
      <c r="E573" s="584" t="s">
        <v>699</v>
      </c>
      <c r="F573" s="584">
        <v>6313</v>
      </c>
      <c r="G573" s="584" t="s">
        <v>699</v>
      </c>
      <c r="H573" s="584" t="s">
        <v>699</v>
      </c>
      <c r="I573" s="584" t="s">
        <v>699</v>
      </c>
      <c r="J573" s="584" t="s">
        <v>699</v>
      </c>
      <c r="K573" s="600" t="s">
        <v>699</v>
      </c>
      <c r="L573" s="585" t="s">
        <v>66</v>
      </c>
    </row>
    <row r="574" spans="1:12" s="584" customFormat="1" ht="9.75" customHeight="1" x14ac:dyDescent="0.15">
      <c r="A574" s="242" t="s">
        <v>528</v>
      </c>
      <c r="B574" s="587" t="s">
        <v>699</v>
      </c>
      <c r="C574" s="588">
        <v>14137</v>
      </c>
      <c r="D574" s="588">
        <v>14137</v>
      </c>
      <c r="E574" s="588">
        <v>1551</v>
      </c>
      <c r="F574" s="588">
        <v>12586</v>
      </c>
      <c r="G574" s="588" t="s">
        <v>699</v>
      </c>
      <c r="H574" s="588" t="s">
        <v>699</v>
      </c>
      <c r="I574" s="588" t="s">
        <v>699</v>
      </c>
      <c r="J574" s="588" t="s">
        <v>699</v>
      </c>
      <c r="K574" s="601" t="s">
        <v>699</v>
      </c>
      <c r="L574" s="589" t="s">
        <v>67</v>
      </c>
    </row>
    <row r="575" spans="1:12" ht="12" customHeight="1" x14ac:dyDescent="0.15"/>
    <row r="576" spans="1:12" ht="12" customHeight="1" x14ac:dyDescent="0.15"/>
    <row r="577" s="572" customFormat="1" ht="12" customHeight="1" x14ac:dyDescent="0.15"/>
  </sheetData>
  <mergeCells count="47">
    <mergeCell ref="A74:A76"/>
    <mergeCell ref="W74:W76"/>
    <mergeCell ref="A2:A4"/>
    <mergeCell ref="W2:W4"/>
    <mergeCell ref="B3:B4"/>
    <mergeCell ref="A38:A40"/>
    <mergeCell ref="W38:W40"/>
    <mergeCell ref="B75:B76"/>
    <mergeCell ref="A110:A112"/>
    <mergeCell ref="W110:W112"/>
    <mergeCell ref="A146:A148"/>
    <mergeCell ref="W146:W148"/>
    <mergeCell ref="I111:I112"/>
    <mergeCell ref="L111:L112"/>
    <mergeCell ref="S147:S148"/>
    <mergeCell ref="A182:A184"/>
    <mergeCell ref="W182:W184"/>
    <mergeCell ref="F183:F184"/>
    <mergeCell ref="A218:A220"/>
    <mergeCell ref="W218:W220"/>
    <mergeCell ref="T219:T220"/>
    <mergeCell ref="A398:A400"/>
    <mergeCell ref="W398:W400"/>
    <mergeCell ref="C399:C400"/>
    <mergeCell ref="A254:A256"/>
    <mergeCell ref="W254:W256"/>
    <mergeCell ref="A290:A292"/>
    <mergeCell ref="W290:W292"/>
    <mergeCell ref="A326:A328"/>
    <mergeCell ref="W326:W328"/>
    <mergeCell ref="A362:A364"/>
    <mergeCell ref="W362:W364"/>
    <mergeCell ref="H255:H256"/>
    <mergeCell ref="B291:B292"/>
    <mergeCell ref="F399:F400"/>
    <mergeCell ref="A542:A544"/>
    <mergeCell ref="A434:A436"/>
    <mergeCell ref="W434:W436"/>
    <mergeCell ref="A470:A472"/>
    <mergeCell ref="W470:W472"/>
    <mergeCell ref="A506:A508"/>
    <mergeCell ref="W506:W508"/>
    <mergeCell ref="M435:M436"/>
    <mergeCell ref="S507:S508"/>
    <mergeCell ref="L542:L544"/>
    <mergeCell ref="C543:C544"/>
    <mergeCell ref="H543:H544"/>
  </mergeCells>
  <phoneticPr fontId="34"/>
  <pageMargins left="0.59055118110236227" right="0.59055118110236227" top="0.59055118110236227" bottom="0.59055118110236227" header="0.51181102362204722" footer="0.51181102362204722"/>
  <pageSetup paperSize="9" scale="81" pageOrder="overThenDown" orientation="portrait" r:id="rId1"/>
  <headerFooter alignWithMargins="0"/>
  <rowBreaks count="7" manualBreakCount="7">
    <brk id="72" max="9" man="1"/>
    <brk id="144" max="9" man="1"/>
    <brk id="216" max="9" man="1"/>
    <brk id="288" max="9" man="1"/>
    <brk id="360" max="9" man="1"/>
    <brk id="432" max="9" man="1"/>
    <brk id="504" max="9" man="1"/>
  </rowBreaks>
  <colBreaks count="1" manualBreakCount="1">
    <brk id="11" max="573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X60"/>
  <sheetViews>
    <sheetView view="pageBreakPreview" topLeftCell="A3" zoomScaleNormal="75" zoomScaleSheetLayoutView="100" workbookViewId="0">
      <pane xSplit="5" ySplit="8" topLeftCell="F11" activePane="bottomRight" state="frozen"/>
      <selection activeCell="A3" sqref="A3"/>
      <selection pane="topRight" activeCell="G3" sqref="G3"/>
      <selection pane="bottomLeft" activeCell="A12" sqref="A12"/>
      <selection pane="bottomRight"/>
    </sheetView>
  </sheetViews>
  <sheetFormatPr defaultColWidth="8.125" defaultRowHeight="13.5" x14ac:dyDescent="0.15"/>
  <cols>
    <col min="1" max="1" width="2.375" style="46" customWidth="1"/>
    <col min="2" max="2" width="3.25" style="46" customWidth="1"/>
    <col min="3" max="3" width="10.5" style="46" customWidth="1"/>
    <col min="4" max="4" width="0.75" style="46" customWidth="1"/>
    <col min="5" max="5" width="8.25" style="46" customWidth="1"/>
    <col min="6" max="13" width="7.25" style="46" customWidth="1"/>
    <col min="14" max="20" width="8.625" style="46" customWidth="1"/>
    <col min="21" max="21" width="11.125" style="46" customWidth="1"/>
    <col min="22" max="22" width="2.375" style="416" customWidth="1"/>
    <col min="23" max="16384" width="8.125" style="46"/>
  </cols>
  <sheetData>
    <row r="1" spans="1:24" ht="24.95" customHeight="1" x14ac:dyDescent="0.15"/>
    <row r="2" spans="1:24" ht="30" customHeight="1" x14ac:dyDescent="0.2">
      <c r="A2" s="613" t="s">
        <v>299</v>
      </c>
      <c r="B2" s="614"/>
      <c r="C2" s="614"/>
      <c r="D2" s="614"/>
      <c r="E2" s="615"/>
      <c r="F2" s="615"/>
      <c r="G2" s="615"/>
      <c r="H2" s="615"/>
      <c r="I2" s="616"/>
      <c r="J2" s="615"/>
      <c r="K2" s="615"/>
      <c r="L2" s="615"/>
      <c r="M2" s="615"/>
      <c r="N2" s="615"/>
      <c r="O2" s="615"/>
      <c r="P2" s="615"/>
      <c r="Q2" s="615"/>
      <c r="R2" s="617"/>
      <c r="S2" s="617"/>
      <c r="T2" s="617"/>
      <c r="U2" s="615"/>
      <c r="V2" s="615"/>
    </row>
    <row r="3" spans="1:24" ht="17.100000000000001" customHeight="1" x14ac:dyDescent="0.15">
      <c r="I3" s="618"/>
      <c r="J3" s="618"/>
      <c r="K3" s="618"/>
      <c r="L3" s="618"/>
      <c r="M3" s="618"/>
      <c r="N3" s="618"/>
      <c r="O3" s="618"/>
      <c r="P3" s="618"/>
      <c r="Q3" s="618"/>
      <c r="V3" s="46"/>
    </row>
    <row r="4" spans="1:24" s="621" customFormat="1" ht="14.85" customHeight="1" x14ac:dyDescent="0.15">
      <c r="A4" s="619"/>
      <c r="B4" s="620"/>
      <c r="G4" s="622"/>
      <c r="H4" s="623"/>
      <c r="I4" s="623"/>
      <c r="J4" s="623"/>
      <c r="K4" s="623"/>
      <c r="M4" s="624"/>
      <c r="N4" s="622"/>
      <c r="O4" s="622"/>
      <c r="P4" s="622"/>
      <c r="Q4" s="622"/>
      <c r="R4" s="624"/>
      <c r="S4" s="622"/>
      <c r="T4" s="625"/>
      <c r="U4" s="622"/>
      <c r="V4" s="623"/>
    </row>
    <row r="5" spans="1:24" ht="14.85" customHeight="1" x14ac:dyDescent="0.2">
      <c r="A5" s="626"/>
      <c r="B5" s="627"/>
      <c r="G5" s="622"/>
      <c r="H5" s="370"/>
      <c r="I5" s="370"/>
      <c r="J5" s="370"/>
      <c r="K5" s="370"/>
      <c r="L5" s="622"/>
      <c r="M5" s="622"/>
      <c r="N5" s="622"/>
      <c r="O5" s="604"/>
      <c r="P5" s="622"/>
      <c r="Q5" s="622"/>
      <c r="R5" s="482"/>
      <c r="S5" s="613"/>
      <c r="T5" s="628"/>
      <c r="U5" s="622"/>
    </row>
    <row r="6" spans="1:24" ht="14.85" customHeight="1" x14ac:dyDescent="0.2">
      <c r="A6" s="629"/>
      <c r="B6" s="295" t="s">
        <v>298</v>
      </c>
      <c r="C6" s="630"/>
      <c r="D6" s="630"/>
      <c r="E6" s="630"/>
      <c r="F6" s="630"/>
      <c r="G6" s="630"/>
      <c r="H6" s="631"/>
      <c r="I6" s="631"/>
      <c r="J6" s="630"/>
      <c r="K6" s="630"/>
      <c r="L6" s="630"/>
      <c r="M6" s="632"/>
      <c r="N6" s="632"/>
      <c r="O6" s="453"/>
      <c r="P6" s="491"/>
      <c r="Q6" s="633"/>
      <c r="S6" s="634"/>
      <c r="T6" s="297" t="s">
        <v>894</v>
      </c>
      <c r="U6" s="453"/>
    </row>
    <row r="7" spans="1:24" s="25" customFormat="1" ht="14.85" customHeight="1" x14ac:dyDescent="0.15">
      <c r="A7" s="298"/>
      <c r="B7" s="201"/>
      <c r="C7" s="201"/>
      <c r="D7" s="635"/>
      <c r="E7" s="914" t="s">
        <v>895</v>
      </c>
      <c r="F7" s="374"/>
      <c r="G7" s="374"/>
      <c r="H7" s="374"/>
      <c r="I7" s="374"/>
      <c r="J7" s="374"/>
      <c r="K7" s="374"/>
      <c r="L7" s="374"/>
      <c r="M7" s="375"/>
      <c r="N7" s="376"/>
      <c r="O7" s="377"/>
      <c r="P7" s="377"/>
      <c r="Q7" s="377"/>
      <c r="R7" s="636"/>
      <c r="S7" s="378"/>
      <c r="T7" s="379"/>
      <c r="U7" s="931" t="s">
        <v>508</v>
      </c>
      <c r="V7" s="637"/>
    </row>
    <row r="8" spans="1:24" s="25" customFormat="1" ht="21.75" customHeight="1" x14ac:dyDescent="0.15">
      <c r="A8" s="298"/>
      <c r="B8" s="906" t="s">
        <v>407</v>
      </c>
      <c r="C8" s="906"/>
      <c r="D8" s="907"/>
      <c r="E8" s="915"/>
      <c r="F8" s="383" t="s">
        <v>408</v>
      </c>
      <c r="G8" s="383" t="s">
        <v>409</v>
      </c>
      <c r="H8" s="383" t="s">
        <v>410</v>
      </c>
      <c r="I8" s="383" t="s">
        <v>411</v>
      </c>
      <c r="J8" s="383" t="s">
        <v>412</v>
      </c>
      <c r="K8" s="383" t="s">
        <v>413</v>
      </c>
      <c r="L8" s="384"/>
      <c r="M8" s="385"/>
      <c r="N8" s="386" t="s">
        <v>414</v>
      </c>
      <c r="O8" s="383" t="s">
        <v>415</v>
      </c>
      <c r="P8" s="383" t="s">
        <v>416</v>
      </c>
      <c r="Q8" s="383" t="s">
        <v>417</v>
      </c>
      <c r="R8" s="387" t="s">
        <v>561</v>
      </c>
      <c r="S8" s="388"/>
      <c r="T8" s="389"/>
      <c r="U8" s="932"/>
      <c r="V8" s="637"/>
    </row>
    <row r="9" spans="1:24" s="25" customFormat="1" ht="14.25" customHeight="1" x14ac:dyDescent="0.15">
      <c r="A9" s="298"/>
      <c r="B9" s="201"/>
      <c r="C9" s="201"/>
      <c r="D9" s="638"/>
      <c r="E9" s="390"/>
      <c r="F9" s="383" t="s">
        <v>199</v>
      </c>
      <c r="G9" s="383" t="s">
        <v>199</v>
      </c>
      <c r="H9" s="383" t="s">
        <v>200</v>
      </c>
      <c r="I9" s="383"/>
      <c r="J9" s="383"/>
      <c r="K9" s="383" t="s">
        <v>199</v>
      </c>
      <c r="L9" s="383" t="s">
        <v>198</v>
      </c>
      <c r="M9" s="391" t="s">
        <v>197</v>
      </c>
      <c r="N9" s="386"/>
      <c r="O9" s="383"/>
      <c r="P9" s="383"/>
      <c r="Q9" s="383"/>
      <c r="R9" s="383"/>
      <c r="S9" s="383" t="s">
        <v>419</v>
      </c>
      <c r="T9" s="386" t="s">
        <v>420</v>
      </c>
      <c r="U9" s="932"/>
      <c r="V9" s="637"/>
    </row>
    <row r="10" spans="1:24" s="641" customFormat="1" ht="33.75" customHeight="1" x14ac:dyDescent="0.15">
      <c r="A10" s="639"/>
      <c r="B10" s="306"/>
      <c r="C10" s="306"/>
      <c r="D10" s="640"/>
      <c r="E10" s="394" t="s">
        <v>637</v>
      </c>
      <c r="F10" s="394" t="s">
        <v>196</v>
      </c>
      <c r="G10" s="394" t="s">
        <v>427</v>
      </c>
      <c r="H10" s="394" t="s">
        <v>428</v>
      </c>
      <c r="I10" s="394" t="s">
        <v>195</v>
      </c>
      <c r="J10" s="394" t="s">
        <v>421</v>
      </c>
      <c r="K10" s="394" t="s">
        <v>638</v>
      </c>
      <c r="L10" s="394" t="s">
        <v>429</v>
      </c>
      <c r="M10" s="393" t="s">
        <v>430</v>
      </c>
      <c r="N10" s="395" t="s">
        <v>203</v>
      </c>
      <c r="O10" s="395" t="s">
        <v>194</v>
      </c>
      <c r="P10" s="395" t="s">
        <v>193</v>
      </c>
      <c r="Q10" s="396" t="s">
        <v>192</v>
      </c>
      <c r="R10" s="354" t="s">
        <v>431</v>
      </c>
      <c r="S10" s="210"/>
      <c r="T10" s="210"/>
      <c r="U10" s="933"/>
      <c r="V10" s="637"/>
    </row>
    <row r="11" spans="1:24" s="25" customFormat="1" ht="13.5" customHeight="1" x14ac:dyDescent="0.15">
      <c r="A11" s="298"/>
      <c r="B11" s="934" t="s">
        <v>954</v>
      </c>
      <c r="C11" s="934"/>
      <c r="D11" s="642"/>
      <c r="T11" s="223"/>
      <c r="U11" s="71"/>
      <c r="V11" s="298"/>
    </row>
    <row r="12" spans="1:24" s="25" customFormat="1" ht="14.25" customHeight="1" x14ac:dyDescent="0.15">
      <c r="A12" s="298"/>
      <c r="B12" s="643"/>
      <c r="C12" s="644" t="s">
        <v>167</v>
      </c>
      <c r="D12" s="645"/>
      <c r="E12" s="646">
        <v>9480074</v>
      </c>
      <c r="F12" s="647">
        <v>1836749</v>
      </c>
      <c r="G12" s="647">
        <v>1549666</v>
      </c>
      <c r="H12" s="647">
        <v>647487</v>
      </c>
      <c r="I12" s="647">
        <v>2007532</v>
      </c>
      <c r="J12" s="647">
        <v>1465492</v>
      </c>
      <c r="K12" s="647">
        <v>1973148</v>
      </c>
      <c r="L12" s="647">
        <v>765881</v>
      </c>
      <c r="M12" s="647">
        <v>1207267</v>
      </c>
      <c r="N12" s="647">
        <v>425884</v>
      </c>
      <c r="O12" s="647">
        <v>195250</v>
      </c>
      <c r="P12" s="647">
        <v>9979</v>
      </c>
      <c r="Q12" s="647">
        <v>12046</v>
      </c>
      <c r="R12" s="69">
        <v>1738615</v>
      </c>
      <c r="S12" s="69">
        <v>1135714</v>
      </c>
      <c r="T12" s="139">
        <v>602901</v>
      </c>
      <c r="U12" s="648" t="s">
        <v>791</v>
      </c>
      <c r="V12" s="298"/>
    </row>
    <row r="13" spans="1:24" s="25" customFormat="1" ht="14.1" customHeight="1" x14ac:dyDescent="0.15">
      <c r="A13" s="298"/>
      <c r="B13" s="649" t="s">
        <v>955</v>
      </c>
      <c r="C13" s="650" t="s">
        <v>297</v>
      </c>
      <c r="D13" s="323"/>
      <c r="E13" s="604">
        <v>5116080</v>
      </c>
      <c r="F13" s="604">
        <v>909590</v>
      </c>
      <c r="G13" s="604">
        <v>1137333</v>
      </c>
      <c r="H13" s="604">
        <v>345723</v>
      </c>
      <c r="I13" s="604">
        <v>830449</v>
      </c>
      <c r="J13" s="604">
        <v>812845</v>
      </c>
      <c r="K13" s="604">
        <v>1080140</v>
      </c>
      <c r="L13" s="604">
        <v>296014</v>
      </c>
      <c r="M13" s="604">
        <v>784126</v>
      </c>
      <c r="N13" s="604">
        <v>148094</v>
      </c>
      <c r="O13" s="604">
        <v>150339</v>
      </c>
      <c r="P13" s="604" t="s">
        <v>699</v>
      </c>
      <c r="Q13" s="604">
        <v>3353</v>
      </c>
      <c r="R13" s="68">
        <v>214910</v>
      </c>
      <c r="S13" s="68">
        <v>66273</v>
      </c>
      <c r="T13" s="605">
        <v>148637</v>
      </c>
      <c r="U13" s="321" t="s">
        <v>174</v>
      </c>
      <c r="V13" s="298"/>
    </row>
    <row r="14" spans="1:24" s="25" customFormat="1" ht="14.1" customHeight="1" x14ac:dyDescent="0.15">
      <c r="A14" s="298"/>
      <c r="B14" s="651"/>
      <c r="C14" s="652" t="s">
        <v>296</v>
      </c>
      <c r="D14" s="653"/>
      <c r="E14" s="654">
        <v>4363994</v>
      </c>
      <c r="F14" s="654">
        <v>927159</v>
      </c>
      <c r="G14" s="654">
        <v>412333</v>
      </c>
      <c r="H14" s="654">
        <v>301764</v>
      </c>
      <c r="I14" s="654">
        <v>1177083</v>
      </c>
      <c r="J14" s="654">
        <v>652647</v>
      </c>
      <c r="K14" s="654">
        <v>893008</v>
      </c>
      <c r="L14" s="654">
        <v>469867</v>
      </c>
      <c r="M14" s="654">
        <v>423141</v>
      </c>
      <c r="N14" s="654">
        <v>277790</v>
      </c>
      <c r="O14" s="654">
        <v>44911</v>
      </c>
      <c r="P14" s="654">
        <v>9979</v>
      </c>
      <c r="Q14" s="654">
        <v>8693</v>
      </c>
      <c r="R14" s="67">
        <v>1523705</v>
      </c>
      <c r="S14" s="67">
        <v>1069441</v>
      </c>
      <c r="T14" s="140">
        <v>454264</v>
      </c>
      <c r="U14" s="655" t="s">
        <v>295</v>
      </c>
      <c r="V14" s="298"/>
    </row>
    <row r="15" spans="1:24" s="25" customFormat="1" ht="14.25" customHeight="1" x14ac:dyDescent="0.15">
      <c r="A15" s="298"/>
      <c r="B15" s="656"/>
      <c r="C15" s="644" t="s">
        <v>167</v>
      </c>
      <c r="D15" s="645"/>
      <c r="E15" s="647">
        <v>8616427</v>
      </c>
      <c r="F15" s="647">
        <v>1591350</v>
      </c>
      <c r="G15" s="647">
        <v>1543104</v>
      </c>
      <c r="H15" s="647">
        <v>677694</v>
      </c>
      <c r="I15" s="647">
        <v>1641404</v>
      </c>
      <c r="J15" s="647">
        <v>1292116</v>
      </c>
      <c r="K15" s="647">
        <v>1870759</v>
      </c>
      <c r="L15" s="647">
        <v>690440</v>
      </c>
      <c r="M15" s="647">
        <v>1180319</v>
      </c>
      <c r="N15" s="647">
        <v>427019</v>
      </c>
      <c r="O15" s="647">
        <v>186493</v>
      </c>
      <c r="P15" s="647">
        <v>10416</v>
      </c>
      <c r="Q15" s="647">
        <v>12201</v>
      </c>
      <c r="R15" s="69">
        <v>1533087</v>
      </c>
      <c r="S15" s="69">
        <v>928733</v>
      </c>
      <c r="T15" s="139">
        <v>604354</v>
      </c>
      <c r="U15" s="657" t="s">
        <v>792</v>
      </c>
      <c r="V15" s="298"/>
      <c r="X15" s="604"/>
    </row>
    <row r="16" spans="1:24" s="25" customFormat="1" ht="14.1" customHeight="1" x14ac:dyDescent="0.15">
      <c r="A16" s="298"/>
      <c r="B16" s="649" t="s">
        <v>956</v>
      </c>
      <c r="C16" s="650" t="s">
        <v>297</v>
      </c>
      <c r="D16" s="323"/>
      <c r="E16" s="604">
        <v>4635855</v>
      </c>
      <c r="F16" s="604">
        <v>734694</v>
      </c>
      <c r="G16" s="604">
        <v>1140249</v>
      </c>
      <c r="H16" s="604">
        <v>392126</v>
      </c>
      <c r="I16" s="604">
        <v>638636</v>
      </c>
      <c r="J16" s="604">
        <v>684971</v>
      </c>
      <c r="K16" s="604">
        <v>1045179</v>
      </c>
      <c r="L16" s="604">
        <v>274445</v>
      </c>
      <c r="M16" s="604">
        <v>770734</v>
      </c>
      <c r="N16" s="604">
        <v>148651</v>
      </c>
      <c r="O16" s="604">
        <v>144687</v>
      </c>
      <c r="P16" s="604" t="s">
        <v>699</v>
      </c>
      <c r="Q16" s="604">
        <v>4374</v>
      </c>
      <c r="R16" s="68">
        <v>195341</v>
      </c>
      <c r="S16" s="68">
        <v>64334</v>
      </c>
      <c r="T16" s="118">
        <v>131007</v>
      </c>
      <c r="U16" s="321" t="s">
        <v>174</v>
      </c>
      <c r="V16" s="298"/>
    </row>
    <row r="17" spans="1:22" s="25" customFormat="1" ht="14.1" customHeight="1" x14ac:dyDescent="0.15">
      <c r="A17" s="298"/>
      <c r="B17" s="651"/>
      <c r="C17" s="652" t="s">
        <v>296</v>
      </c>
      <c r="D17" s="653"/>
      <c r="E17" s="654">
        <v>3980572</v>
      </c>
      <c r="F17" s="654">
        <v>856656</v>
      </c>
      <c r="G17" s="654">
        <v>402855</v>
      </c>
      <c r="H17" s="654">
        <v>285568</v>
      </c>
      <c r="I17" s="654">
        <v>1002768</v>
      </c>
      <c r="J17" s="654">
        <v>607145</v>
      </c>
      <c r="K17" s="654">
        <v>825580</v>
      </c>
      <c r="L17" s="654">
        <v>415995</v>
      </c>
      <c r="M17" s="654">
        <v>409585</v>
      </c>
      <c r="N17" s="654">
        <v>278368</v>
      </c>
      <c r="O17" s="654">
        <v>41806</v>
      </c>
      <c r="P17" s="654">
        <v>10416</v>
      </c>
      <c r="Q17" s="654">
        <v>7827</v>
      </c>
      <c r="R17" s="67">
        <v>1337746</v>
      </c>
      <c r="S17" s="67">
        <v>864399</v>
      </c>
      <c r="T17" s="140">
        <v>473347</v>
      </c>
      <c r="U17" s="655" t="s">
        <v>295</v>
      </c>
      <c r="V17" s="298"/>
    </row>
    <row r="18" spans="1:22" s="25" customFormat="1" ht="14.25" customHeight="1" x14ac:dyDescent="0.15">
      <c r="A18" s="298"/>
      <c r="B18" s="656"/>
      <c r="C18" s="644" t="s">
        <v>167</v>
      </c>
      <c r="D18" s="645"/>
      <c r="E18" s="647">
        <v>8559373</v>
      </c>
      <c r="F18" s="647">
        <v>1599753</v>
      </c>
      <c r="G18" s="647">
        <v>1506322</v>
      </c>
      <c r="H18" s="647">
        <v>689073</v>
      </c>
      <c r="I18" s="647">
        <v>1625961</v>
      </c>
      <c r="J18" s="647">
        <v>1263035</v>
      </c>
      <c r="K18" s="647">
        <v>1875229</v>
      </c>
      <c r="L18" s="647">
        <v>711892</v>
      </c>
      <c r="M18" s="647">
        <v>1163337</v>
      </c>
      <c r="N18" s="647">
        <v>422010</v>
      </c>
      <c r="O18" s="647">
        <v>197611</v>
      </c>
      <c r="P18" s="647">
        <v>10527</v>
      </c>
      <c r="Q18" s="647">
        <v>11705</v>
      </c>
      <c r="R18" s="69">
        <v>1590962</v>
      </c>
      <c r="S18" s="69">
        <v>997750</v>
      </c>
      <c r="T18" s="139">
        <v>593212</v>
      </c>
      <c r="U18" s="648" t="s">
        <v>793</v>
      </c>
      <c r="V18" s="298"/>
    </row>
    <row r="19" spans="1:22" s="25" customFormat="1" ht="14.1" customHeight="1" x14ac:dyDescent="0.15">
      <c r="A19" s="298"/>
      <c r="B19" s="649" t="s">
        <v>957</v>
      </c>
      <c r="C19" s="650" t="s">
        <v>297</v>
      </c>
      <c r="D19" s="323"/>
      <c r="E19" s="604">
        <v>4545626</v>
      </c>
      <c r="F19" s="604">
        <v>689037</v>
      </c>
      <c r="G19" s="604">
        <v>1166281</v>
      </c>
      <c r="H19" s="604">
        <v>339869</v>
      </c>
      <c r="I19" s="604">
        <v>761078</v>
      </c>
      <c r="J19" s="604">
        <v>612028</v>
      </c>
      <c r="K19" s="604">
        <v>977333</v>
      </c>
      <c r="L19" s="604">
        <v>287318</v>
      </c>
      <c r="M19" s="604">
        <v>690015</v>
      </c>
      <c r="N19" s="604">
        <v>149942</v>
      </c>
      <c r="O19" s="604">
        <v>149101</v>
      </c>
      <c r="P19" s="604" t="s">
        <v>699</v>
      </c>
      <c r="Q19" s="604">
        <v>4121</v>
      </c>
      <c r="R19" s="68">
        <v>191630</v>
      </c>
      <c r="S19" s="68">
        <v>69181</v>
      </c>
      <c r="T19" s="118">
        <v>122449</v>
      </c>
      <c r="U19" s="321" t="s">
        <v>174</v>
      </c>
      <c r="V19" s="298"/>
    </row>
    <row r="20" spans="1:22" s="25" customFormat="1" ht="14.1" customHeight="1" x14ac:dyDescent="0.15">
      <c r="A20" s="298"/>
      <c r="B20" s="651"/>
      <c r="C20" s="652" t="s">
        <v>296</v>
      </c>
      <c r="D20" s="653"/>
      <c r="E20" s="654">
        <v>4013747</v>
      </c>
      <c r="F20" s="654">
        <v>910716</v>
      </c>
      <c r="G20" s="654">
        <v>340041</v>
      </c>
      <c r="H20" s="654">
        <v>349204</v>
      </c>
      <c r="I20" s="654">
        <v>864883</v>
      </c>
      <c r="J20" s="654">
        <v>651007</v>
      </c>
      <c r="K20" s="654">
        <v>897896</v>
      </c>
      <c r="L20" s="654">
        <v>424574</v>
      </c>
      <c r="M20" s="654">
        <v>473322</v>
      </c>
      <c r="N20" s="654">
        <v>272068</v>
      </c>
      <c r="O20" s="654">
        <v>48510</v>
      </c>
      <c r="P20" s="654">
        <v>10527</v>
      </c>
      <c r="Q20" s="654">
        <v>7584</v>
      </c>
      <c r="R20" s="67">
        <v>1399332</v>
      </c>
      <c r="S20" s="67">
        <v>928569</v>
      </c>
      <c r="T20" s="140">
        <v>470763</v>
      </c>
      <c r="U20" s="655" t="s">
        <v>295</v>
      </c>
      <c r="V20" s="298"/>
    </row>
    <row r="21" spans="1:22" s="25" customFormat="1" ht="14.25" customHeight="1" x14ac:dyDescent="0.15">
      <c r="A21" s="298"/>
      <c r="B21" s="656"/>
      <c r="C21" s="644" t="s">
        <v>167</v>
      </c>
      <c r="D21" s="645"/>
      <c r="E21" s="647">
        <v>9167955</v>
      </c>
      <c r="F21" s="647">
        <v>1762135</v>
      </c>
      <c r="G21" s="647">
        <v>1382584</v>
      </c>
      <c r="H21" s="647">
        <v>802330</v>
      </c>
      <c r="I21" s="647">
        <v>1561321</v>
      </c>
      <c r="J21" s="647">
        <v>1626848</v>
      </c>
      <c r="K21" s="647">
        <v>2032737</v>
      </c>
      <c r="L21" s="647">
        <v>729077</v>
      </c>
      <c r="M21" s="647">
        <v>1303660</v>
      </c>
      <c r="N21" s="647">
        <v>424778</v>
      </c>
      <c r="O21" s="647">
        <v>194023</v>
      </c>
      <c r="P21" s="647">
        <v>10668</v>
      </c>
      <c r="Q21" s="647">
        <v>10411</v>
      </c>
      <c r="R21" s="69">
        <v>1448806</v>
      </c>
      <c r="S21" s="69">
        <v>882123</v>
      </c>
      <c r="T21" s="139">
        <v>566683</v>
      </c>
      <c r="U21" s="648" t="s">
        <v>958</v>
      </c>
      <c r="V21" s="298"/>
    </row>
    <row r="22" spans="1:22" s="25" customFormat="1" ht="14.1" customHeight="1" x14ac:dyDescent="0.15">
      <c r="A22" s="298"/>
      <c r="B22" s="649" t="s">
        <v>959</v>
      </c>
      <c r="C22" s="650" t="s">
        <v>297</v>
      </c>
      <c r="D22" s="323"/>
      <c r="E22" s="604">
        <v>4863099</v>
      </c>
      <c r="F22" s="604">
        <v>778420</v>
      </c>
      <c r="G22" s="604">
        <v>995242</v>
      </c>
      <c r="H22" s="604">
        <v>426460</v>
      </c>
      <c r="I22" s="604">
        <v>694019</v>
      </c>
      <c r="J22" s="604">
        <v>838055</v>
      </c>
      <c r="K22" s="604">
        <v>1130903</v>
      </c>
      <c r="L22" s="604">
        <v>301167</v>
      </c>
      <c r="M22" s="604">
        <v>829736</v>
      </c>
      <c r="N22" s="604">
        <v>150866</v>
      </c>
      <c r="O22" s="604">
        <v>138957</v>
      </c>
      <c r="P22" s="604" t="s">
        <v>699</v>
      </c>
      <c r="Q22" s="604">
        <v>2625</v>
      </c>
      <c r="R22" s="68">
        <v>187913</v>
      </c>
      <c r="S22" s="68">
        <v>60882</v>
      </c>
      <c r="T22" s="118">
        <v>127031</v>
      </c>
      <c r="U22" s="321" t="s">
        <v>174</v>
      </c>
      <c r="V22" s="298"/>
    </row>
    <row r="23" spans="1:22" s="25" customFormat="1" ht="14.1" customHeight="1" x14ac:dyDescent="0.15">
      <c r="A23" s="298"/>
      <c r="B23" s="651"/>
      <c r="C23" s="652" t="s">
        <v>296</v>
      </c>
      <c r="D23" s="653"/>
      <c r="E23" s="654">
        <v>4304856</v>
      </c>
      <c r="F23" s="654">
        <v>983715</v>
      </c>
      <c r="G23" s="654">
        <v>387342</v>
      </c>
      <c r="H23" s="654">
        <v>375870</v>
      </c>
      <c r="I23" s="654">
        <v>867302</v>
      </c>
      <c r="J23" s="654">
        <v>788793</v>
      </c>
      <c r="K23" s="654">
        <v>901834</v>
      </c>
      <c r="L23" s="654">
        <v>427910</v>
      </c>
      <c r="M23" s="654">
        <v>473924</v>
      </c>
      <c r="N23" s="654">
        <v>273912</v>
      </c>
      <c r="O23" s="654">
        <v>55066</v>
      </c>
      <c r="P23" s="654">
        <v>10668</v>
      </c>
      <c r="Q23" s="654">
        <v>7786</v>
      </c>
      <c r="R23" s="67">
        <v>1260893</v>
      </c>
      <c r="S23" s="67">
        <v>821241</v>
      </c>
      <c r="T23" s="140">
        <v>439652</v>
      </c>
      <c r="U23" s="655" t="s">
        <v>295</v>
      </c>
      <c r="V23" s="298"/>
    </row>
    <row r="24" spans="1:22" s="25" customFormat="1" ht="14.25" customHeight="1" x14ac:dyDescent="0.15">
      <c r="A24" s="298"/>
      <c r="B24" s="656"/>
      <c r="C24" s="644" t="s">
        <v>167</v>
      </c>
      <c r="D24" s="645"/>
      <c r="E24" s="647">
        <v>9819198</v>
      </c>
      <c r="F24" s="647">
        <v>1851322</v>
      </c>
      <c r="G24" s="647">
        <v>1482383</v>
      </c>
      <c r="H24" s="647">
        <v>892085</v>
      </c>
      <c r="I24" s="647">
        <v>1850806</v>
      </c>
      <c r="J24" s="647">
        <v>1704146</v>
      </c>
      <c r="K24" s="647">
        <v>2038456</v>
      </c>
      <c r="L24" s="647">
        <v>721392</v>
      </c>
      <c r="M24" s="647">
        <v>1317064</v>
      </c>
      <c r="N24" s="647">
        <v>417873</v>
      </c>
      <c r="O24" s="647">
        <v>189340</v>
      </c>
      <c r="P24" s="647">
        <v>11066</v>
      </c>
      <c r="Q24" s="647">
        <v>11133</v>
      </c>
      <c r="R24" s="69">
        <v>1517065</v>
      </c>
      <c r="S24" s="69">
        <v>929330</v>
      </c>
      <c r="T24" s="139">
        <v>587735</v>
      </c>
      <c r="U24" s="648" t="s">
        <v>960</v>
      </c>
      <c r="V24" s="298"/>
    </row>
    <row r="25" spans="1:22" s="25" customFormat="1" ht="14.1" customHeight="1" x14ac:dyDescent="0.15">
      <c r="A25" s="298"/>
      <c r="B25" s="649" t="s">
        <v>961</v>
      </c>
      <c r="C25" s="650" t="s">
        <v>297</v>
      </c>
      <c r="D25" s="323"/>
      <c r="E25" s="604">
        <v>5340411</v>
      </c>
      <c r="F25" s="604">
        <v>886358</v>
      </c>
      <c r="G25" s="604">
        <v>1161030</v>
      </c>
      <c r="H25" s="604">
        <v>503889</v>
      </c>
      <c r="I25" s="604">
        <v>767004</v>
      </c>
      <c r="J25" s="604">
        <v>867521</v>
      </c>
      <c r="K25" s="604">
        <v>1154609</v>
      </c>
      <c r="L25" s="604">
        <v>297170</v>
      </c>
      <c r="M25" s="604">
        <v>857439</v>
      </c>
      <c r="N25" s="604">
        <v>142687</v>
      </c>
      <c r="O25" s="604">
        <v>136181</v>
      </c>
      <c r="P25" s="604" t="s">
        <v>699</v>
      </c>
      <c r="Q25" s="604">
        <v>3425</v>
      </c>
      <c r="R25" s="68">
        <v>211906</v>
      </c>
      <c r="S25" s="68">
        <v>69711</v>
      </c>
      <c r="T25" s="118">
        <v>142195</v>
      </c>
      <c r="U25" s="321" t="s">
        <v>562</v>
      </c>
      <c r="V25" s="298"/>
    </row>
    <row r="26" spans="1:22" s="25" customFormat="1" ht="14.1" customHeight="1" x14ac:dyDescent="0.15">
      <c r="A26" s="298"/>
      <c r="B26" s="651"/>
      <c r="C26" s="652" t="s">
        <v>296</v>
      </c>
      <c r="D26" s="653"/>
      <c r="E26" s="654">
        <v>4478787</v>
      </c>
      <c r="F26" s="654">
        <v>964964</v>
      </c>
      <c r="G26" s="654">
        <v>321353</v>
      </c>
      <c r="H26" s="654">
        <v>388196</v>
      </c>
      <c r="I26" s="654">
        <v>1083802</v>
      </c>
      <c r="J26" s="654">
        <v>836625</v>
      </c>
      <c r="K26" s="654">
        <v>883847</v>
      </c>
      <c r="L26" s="654">
        <v>424222</v>
      </c>
      <c r="M26" s="654">
        <v>459625</v>
      </c>
      <c r="N26" s="654">
        <v>275186</v>
      </c>
      <c r="O26" s="654">
        <v>53159</v>
      </c>
      <c r="P26" s="654">
        <v>11066</v>
      </c>
      <c r="Q26" s="654">
        <v>7708</v>
      </c>
      <c r="R26" s="67">
        <v>1305159</v>
      </c>
      <c r="S26" s="67">
        <v>859619</v>
      </c>
      <c r="T26" s="140">
        <v>445540</v>
      </c>
      <c r="U26" s="655" t="s">
        <v>295</v>
      </c>
      <c r="V26" s="298"/>
    </row>
    <row r="27" spans="1:22" s="25" customFormat="1" ht="14.25" customHeight="1" x14ac:dyDescent="0.15">
      <c r="A27" s="298"/>
      <c r="B27" s="656"/>
      <c r="C27" s="644" t="s">
        <v>167</v>
      </c>
      <c r="D27" s="645"/>
      <c r="E27" s="647">
        <v>9426399</v>
      </c>
      <c r="F27" s="647">
        <v>1657220</v>
      </c>
      <c r="G27" s="647">
        <v>1354926</v>
      </c>
      <c r="H27" s="647">
        <v>936884</v>
      </c>
      <c r="I27" s="647">
        <v>1937884</v>
      </c>
      <c r="J27" s="647">
        <v>1584094</v>
      </c>
      <c r="K27" s="647">
        <v>1955391</v>
      </c>
      <c r="L27" s="647">
        <v>721237</v>
      </c>
      <c r="M27" s="647">
        <v>1234154</v>
      </c>
      <c r="N27" s="647">
        <v>401053</v>
      </c>
      <c r="O27" s="647">
        <v>177379</v>
      </c>
      <c r="P27" s="647">
        <v>10990</v>
      </c>
      <c r="Q27" s="647">
        <v>11584</v>
      </c>
      <c r="R27" s="69">
        <v>1581670</v>
      </c>
      <c r="S27" s="69">
        <v>998912</v>
      </c>
      <c r="T27" s="139">
        <v>582758</v>
      </c>
      <c r="U27" s="648" t="s">
        <v>962</v>
      </c>
      <c r="V27" s="298"/>
    </row>
    <row r="28" spans="1:22" s="25" customFormat="1" ht="14.1" customHeight="1" x14ac:dyDescent="0.15">
      <c r="A28" s="298"/>
      <c r="B28" s="649" t="s">
        <v>963</v>
      </c>
      <c r="C28" s="650" t="s">
        <v>297</v>
      </c>
      <c r="D28" s="323"/>
      <c r="E28" s="604">
        <v>4950507</v>
      </c>
      <c r="F28" s="604">
        <v>770042</v>
      </c>
      <c r="G28" s="604">
        <v>1132278</v>
      </c>
      <c r="H28" s="604">
        <v>489585</v>
      </c>
      <c r="I28" s="604">
        <v>621343</v>
      </c>
      <c r="J28" s="604">
        <v>820992</v>
      </c>
      <c r="K28" s="604">
        <v>1116267</v>
      </c>
      <c r="L28" s="604">
        <v>301417</v>
      </c>
      <c r="M28" s="604">
        <v>814850</v>
      </c>
      <c r="N28" s="604">
        <v>130318</v>
      </c>
      <c r="O28" s="604">
        <v>124828</v>
      </c>
      <c r="P28" s="604" t="s">
        <v>699</v>
      </c>
      <c r="Q28" s="604">
        <v>3753</v>
      </c>
      <c r="R28" s="68">
        <v>212838</v>
      </c>
      <c r="S28" s="68">
        <v>67373</v>
      </c>
      <c r="T28" s="118">
        <v>145465</v>
      </c>
      <c r="U28" s="321" t="s">
        <v>174</v>
      </c>
      <c r="V28" s="298"/>
    </row>
    <row r="29" spans="1:22" s="25" customFormat="1" ht="14.1" customHeight="1" x14ac:dyDescent="0.15">
      <c r="A29" s="298"/>
      <c r="B29" s="651"/>
      <c r="C29" s="652" t="s">
        <v>296</v>
      </c>
      <c r="D29" s="653"/>
      <c r="E29" s="654">
        <v>4475892</v>
      </c>
      <c r="F29" s="654">
        <v>887178</v>
      </c>
      <c r="G29" s="654">
        <v>222648</v>
      </c>
      <c r="H29" s="654">
        <v>447299</v>
      </c>
      <c r="I29" s="654">
        <v>1316541</v>
      </c>
      <c r="J29" s="654">
        <v>763102</v>
      </c>
      <c r="K29" s="654">
        <v>839124</v>
      </c>
      <c r="L29" s="654">
        <v>419820</v>
      </c>
      <c r="M29" s="654">
        <v>419304</v>
      </c>
      <c r="N29" s="654">
        <v>270735</v>
      </c>
      <c r="O29" s="654">
        <v>52551</v>
      </c>
      <c r="P29" s="654">
        <v>10990</v>
      </c>
      <c r="Q29" s="654">
        <v>7831</v>
      </c>
      <c r="R29" s="67">
        <v>1368832</v>
      </c>
      <c r="S29" s="67">
        <v>931539</v>
      </c>
      <c r="T29" s="140">
        <v>437293</v>
      </c>
      <c r="U29" s="655" t="s">
        <v>295</v>
      </c>
      <c r="V29" s="298"/>
    </row>
    <row r="30" spans="1:22" s="25" customFormat="1" ht="14.25" customHeight="1" x14ac:dyDescent="0.15">
      <c r="A30" s="298"/>
      <c r="B30" s="656"/>
      <c r="C30" s="644" t="s">
        <v>167</v>
      </c>
      <c r="D30" s="645"/>
      <c r="E30" s="647">
        <v>9251206</v>
      </c>
      <c r="F30" s="647">
        <v>1450213</v>
      </c>
      <c r="G30" s="647">
        <v>1346336</v>
      </c>
      <c r="H30" s="647">
        <v>903314</v>
      </c>
      <c r="I30" s="647">
        <v>2250523</v>
      </c>
      <c r="J30" s="647">
        <v>1402907</v>
      </c>
      <c r="K30" s="647">
        <v>1897913</v>
      </c>
      <c r="L30" s="647">
        <v>736817</v>
      </c>
      <c r="M30" s="647">
        <v>1161096</v>
      </c>
      <c r="N30" s="647">
        <v>388270</v>
      </c>
      <c r="O30" s="647">
        <v>190900</v>
      </c>
      <c r="P30" s="647">
        <v>11000</v>
      </c>
      <c r="Q30" s="647">
        <v>10958</v>
      </c>
      <c r="R30" s="69">
        <v>1655313</v>
      </c>
      <c r="S30" s="69">
        <v>1075447</v>
      </c>
      <c r="T30" s="139">
        <v>579866</v>
      </c>
      <c r="U30" s="648" t="s">
        <v>964</v>
      </c>
      <c r="V30" s="298"/>
    </row>
    <row r="31" spans="1:22" s="25" customFormat="1" ht="14.1" customHeight="1" x14ac:dyDescent="0.15">
      <c r="A31" s="298"/>
      <c r="B31" s="649" t="s">
        <v>965</v>
      </c>
      <c r="C31" s="650" t="s">
        <v>297</v>
      </c>
      <c r="D31" s="323"/>
      <c r="E31" s="604">
        <v>4764599</v>
      </c>
      <c r="F31" s="604">
        <v>649514</v>
      </c>
      <c r="G31" s="604">
        <v>1103920</v>
      </c>
      <c r="H31" s="604">
        <v>535197</v>
      </c>
      <c r="I31" s="604">
        <v>751348</v>
      </c>
      <c r="J31" s="604">
        <v>652029</v>
      </c>
      <c r="K31" s="604">
        <v>1072591</v>
      </c>
      <c r="L31" s="604">
        <v>314762</v>
      </c>
      <c r="M31" s="604">
        <v>757829</v>
      </c>
      <c r="N31" s="604">
        <v>119816</v>
      </c>
      <c r="O31" s="604">
        <v>141095</v>
      </c>
      <c r="P31" s="604" t="s">
        <v>699</v>
      </c>
      <c r="Q31" s="604">
        <v>3083</v>
      </c>
      <c r="R31" s="68">
        <v>195642</v>
      </c>
      <c r="S31" s="68">
        <v>67238</v>
      </c>
      <c r="T31" s="118">
        <v>128404</v>
      </c>
      <c r="U31" s="321" t="s">
        <v>174</v>
      </c>
      <c r="V31" s="298"/>
    </row>
    <row r="32" spans="1:22" s="25" customFormat="1" ht="14.1" customHeight="1" x14ac:dyDescent="0.15">
      <c r="A32" s="298"/>
      <c r="B32" s="651"/>
      <c r="C32" s="652" t="s">
        <v>296</v>
      </c>
      <c r="D32" s="653"/>
      <c r="E32" s="654">
        <v>4486607</v>
      </c>
      <c r="F32" s="654">
        <v>800699</v>
      </c>
      <c r="G32" s="654">
        <v>242416</v>
      </c>
      <c r="H32" s="654">
        <v>368117</v>
      </c>
      <c r="I32" s="654">
        <v>1499175</v>
      </c>
      <c r="J32" s="654">
        <v>750878</v>
      </c>
      <c r="K32" s="654">
        <v>825322</v>
      </c>
      <c r="L32" s="654">
        <v>422055</v>
      </c>
      <c r="M32" s="654">
        <v>403267</v>
      </c>
      <c r="N32" s="654">
        <v>268454</v>
      </c>
      <c r="O32" s="654">
        <v>49805</v>
      </c>
      <c r="P32" s="654">
        <v>11000</v>
      </c>
      <c r="Q32" s="654">
        <v>7875</v>
      </c>
      <c r="R32" s="67">
        <v>1459671</v>
      </c>
      <c r="S32" s="67">
        <v>1008209</v>
      </c>
      <c r="T32" s="140">
        <v>451462</v>
      </c>
      <c r="U32" s="655" t="s">
        <v>295</v>
      </c>
      <c r="V32" s="298"/>
    </row>
    <row r="33" spans="1:22" s="25" customFormat="1" ht="14.25" customHeight="1" x14ac:dyDescent="0.15">
      <c r="A33" s="298"/>
      <c r="B33" s="656"/>
      <c r="C33" s="644" t="s">
        <v>167</v>
      </c>
      <c r="D33" s="645"/>
      <c r="E33" s="647">
        <v>10131136</v>
      </c>
      <c r="F33" s="647">
        <v>1606508</v>
      </c>
      <c r="G33" s="647">
        <v>1481588</v>
      </c>
      <c r="H33" s="647">
        <v>878834</v>
      </c>
      <c r="I33" s="647">
        <v>2548737</v>
      </c>
      <c r="J33" s="647">
        <v>1607025</v>
      </c>
      <c r="K33" s="647">
        <v>2008444</v>
      </c>
      <c r="L33" s="647">
        <v>761185</v>
      </c>
      <c r="M33" s="647">
        <v>1247259</v>
      </c>
      <c r="N33" s="647">
        <v>397492</v>
      </c>
      <c r="O33" s="647">
        <v>201288</v>
      </c>
      <c r="P33" s="647">
        <v>10785</v>
      </c>
      <c r="Q33" s="647">
        <v>11887</v>
      </c>
      <c r="R33" s="69">
        <v>1942085</v>
      </c>
      <c r="S33" s="69">
        <v>1292311</v>
      </c>
      <c r="T33" s="139">
        <v>649774</v>
      </c>
      <c r="U33" s="648" t="s">
        <v>966</v>
      </c>
      <c r="V33" s="298"/>
    </row>
    <row r="34" spans="1:22" s="25" customFormat="1" ht="14.1" customHeight="1" x14ac:dyDescent="0.15">
      <c r="A34" s="298"/>
      <c r="B34" s="649" t="s">
        <v>967</v>
      </c>
      <c r="C34" s="650" t="s">
        <v>297</v>
      </c>
      <c r="D34" s="323"/>
      <c r="E34" s="604">
        <v>5365184</v>
      </c>
      <c r="F34" s="604">
        <v>782192</v>
      </c>
      <c r="G34" s="604">
        <v>1120476</v>
      </c>
      <c r="H34" s="604">
        <v>537162</v>
      </c>
      <c r="I34" s="604">
        <v>926596</v>
      </c>
      <c r="J34" s="604">
        <v>870504</v>
      </c>
      <c r="K34" s="604">
        <v>1128254</v>
      </c>
      <c r="L34" s="604">
        <v>308403</v>
      </c>
      <c r="M34" s="604">
        <v>819851</v>
      </c>
      <c r="N34" s="604">
        <v>132302</v>
      </c>
      <c r="O34" s="604">
        <v>144921</v>
      </c>
      <c r="P34" s="604" t="s">
        <v>699</v>
      </c>
      <c r="Q34" s="604">
        <v>3966</v>
      </c>
      <c r="R34" s="68">
        <v>185638</v>
      </c>
      <c r="S34" s="68">
        <v>62625</v>
      </c>
      <c r="T34" s="118">
        <v>123013</v>
      </c>
      <c r="U34" s="321" t="s">
        <v>174</v>
      </c>
      <c r="V34" s="298"/>
    </row>
    <row r="35" spans="1:22" s="25" customFormat="1" ht="14.1" customHeight="1" x14ac:dyDescent="0.15">
      <c r="A35" s="298"/>
      <c r="B35" s="651"/>
      <c r="C35" s="652" t="s">
        <v>296</v>
      </c>
      <c r="D35" s="653"/>
      <c r="E35" s="654">
        <v>4765952</v>
      </c>
      <c r="F35" s="654">
        <v>824316</v>
      </c>
      <c r="G35" s="654">
        <v>361112</v>
      </c>
      <c r="H35" s="654">
        <v>341672</v>
      </c>
      <c r="I35" s="654">
        <v>1622141</v>
      </c>
      <c r="J35" s="654">
        <v>736521</v>
      </c>
      <c r="K35" s="654">
        <v>880190</v>
      </c>
      <c r="L35" s="654">
        <v>452782</v>
      </c>
      <c r="M35" s="654">
        <v>427408</v>
      </c>
      <c r="N35" s="654">
        <v>265190</v>
      </c>
      <c r="O35" s="654">
        <v>56367</v>
      </c>
      <c r="P35" s="654">
        <v>10785</v>
      </c>
      <c r="Q35" s="654">
        <v>7921</v>
      </c>
      <c r="R35" s="67">
        <v>1756447</v>
      </c>
      <c r="S35" s="67">
        <v>1229686</v>
      </c>
      <c r="T35" s="140">
        <v>526761</v>
      </c>
      <c r="U35" s="655" t="s">
        <v>295</v>
      </c>
      <c r="V35" s="298"/>
    </row>
    <row r="36" spans="1:22" s="25" customFormat="1" ht="14.25" customHeight="1" x14ac:dyDescent="0.15">
      <c r="A36" s="298"/>
      <c r="B36" s="656"/>
      <c r="C36" s="644" t="s">
        <v>167</v>
      </c>
      <c r="D36" s="645"/>
      <c r="E36" s="647">
        <v>9946946</v>
      </c>
      <c r="F36" s="647">
        <v>1637237</v>
      </c>
      <c r="G36" s="647">
        <v>1413062</v>
      </c>
      <c r="H36" s="647">
        <v>913161</v>
      </c>
      <c r="I36" s="647">
        <v>2594599</v>
      </c>
      <c r="J36" s="647">
        <v>1550401</v>
      </c>
      <c r="K36" s="647">
        <v>1838486</v>
      </c>
      <c r="L36" s="647">
        <v>770519</v>
      </c>
      <c r="M36" s="647">
        <v>1067967</v>
      </c>
      <c r="N36" s="647">
        <v>421455</v>
      </c>
      <c r="O36" s="647">
        <v>204887</v>
      </c>
      <c r="P36" s="647">
        <v>11107</v>
      </c>
      <c r="Q36" s="647">
        <v>10817</v>
      </c>
      <c r="R36" s="69">
        <v>1909545</v>
      </c>
      <c r="S36" s="69">
        <v>1305201</v>
      </c>
      <c r="T36" s="139">
        <v>604344</v>
      </c>
      <c r="U36" s="648" t="s">
        <v>968</v>
      </c>
      <c r="V36" s="298"/>
    </row>
    <row r="37" spans="1:22" s="25" customFormat="1" ht="14.1" customHeight="1" x14ac:dyDescent="0.15">
      <c r="A37" s="298"/>
      <c r="B37" s="649" t="s">
        <v>969</v>
      </c>
      <c r="C37" s="650" t="s">
        <v>297</v>
      </c>
      <c r="D37" s="323"/>
      <c r="E37" s="604">
        <v>5283537</v>
      </c>
      <c r="F37" s="604">
        <v>781295</v>
      </c>
      <c r="G37" s="604">
        <v>1121365</v>
      </c>
      <c r="H37" s="604">
        <v>583871</v>
      </c>
      <c r="I37" s="604">
        <v>934338</v>
      </c>
      <c r="J37" s="604">
        <v>836985</v>
      </c>
      <c r="K37" s="604">
        <v>1025683</v>
      </c>
      <c r="L37" s="604">
        <v>336751</v>
      </c>
      <c r="M37" s="604">
        <v>688932</v>
      </c>
      <c r="N37" s="604">
        <v>141881</v>
      </c>
      <c r="O37" s="604">
        <v>155900</v>
      </c>
      <c r="P37" s="604" t="s">
        <v>699</v>
      </c>
      <c r="Q37" s="604">
        <v>2787</v>
      </c>
      <c r="R37" s="68">
        <v>211364</v>
      </c>
      <c r="S37" s="68">
        <v>65998</v>
      </c>
      <c r="T37" s="118">
        <v>145366</v>
      </c>
      <c r="U37" s="321" t="s">
        <v>174</v>
      </c>
      <c r="V37" s="298"/>
    </row>
    <row r="38" spans="1:22" s="25" customFormat="1" ht="14.1" customHeight="1" x14ac:dyDescent="0.15">
      <c r="A38" s="298"/>
      <c r="B38" s="651"/>
      <c r="C38" s="652" t="s">
        <v>296</v>
      </c>
      <c r="D38" s="653"/>
      <c r="E38" s="654">
        <v>4663409</v>
      </c>
      <c r="F38" s="654">
        <v>855942</v>
      </c>
      <c r="G38" s="654">
        <v>291697</v>
      </c>
      <c r="H38" s="654">
        <v>329290</v>
      </c>
      <c r="I38" s="654">
        <v>1660261</v>
      </c>
      <c r="J38" s="654">
        <v>713416</v>
      </c>
      <c r="K38" s="654">
        <v>812803</v>
      </c>
      <c r="L38" s="654">
        <v>433768</v>
      </c>
      <c r="M38" s="654">
        <v>379035</v>
      </c>
      <c r="N38" s="654">
        <v>279574</v>
      </c>
      <c r="O38" s="654">
        <v>48987</v>
      </c>
      <c r="P38" s="654">
        <v>11107</v>
      </c>
      <c r="Q38" s="654">
        <v>8030</v>
      </c>
      <c r="R38" s="67">
        <v>1698181</v>
      </c>
      <c r="S38" s="67">
        <v>1239203</v>
      </c>
      <c r="T38" s="140">
        <v>458978</v>
      </c>
      <c r="U38" s="655" t="s">
        <v>295</v>
      </c>
      <c r="V38" s="298"/>
    </row>
    <row r="39" spans="1:22" s="25" customFormat="1" ht="14.25" customHeight="1" x14ac:dyDescent="0.15">
      <c r="A39" s="298"/>
      <c r="B39" s="656"/>
      <c r="C39" s="644" t="s">
        <v>167</v>
      </c>
      <c r="D39" s="645"/>
      <c r="E39" s="647">
        <v>10003644</v>
      </c>
      <c r="F39" s="647">
        <v>1738692</v>
      </c>
      <c r="G39" s="647">
        <v>1526058</v>
      </c>
      <c r="H39" s="647">
        <v>859665</v>
      </c>
      <c r="I39" s="647">
        <v>2524013</v>
      </c>
      <c r="J39" s="647">
        <v>1494570</v>
      </c>
      <c r="K39" s="647">
        <v>1860646</v>
      </c>
      <c r="L39" s="647">
        <v>767417</v>
      </c>
      <c r="M39" s="647">
        <v>1093229</v>
      </c>
      <c r="N39" s="647">
        <v>431289</v>
      </c>
      <c r="O39" s="647">
        <v>204914</v>
      </c>
      <c r="P39" s="647">
        <v>10989</v>
      </c>
      <c r="Q39" s="647">
        <v>10494</v>
      </c>
      <c r="R39" s="69">
        <v>1832783</v>
      </c>
      <c r="S39" s="69">
        <v>1247135</v>
      </c>
      <c r="T39" s="139">
        <v>585648</v>
      </c>
      <c r="U39" s="648" t="s">
        <v>970</v>
      </c>
      <c r="V39" s="298"/>
    </row>
    <row r="40" spans="1:22" s="25" customFormat="1" ht="14.1" customHeight="1" x14ac:dyDescent="0.15">
      <c r="A40" s="298"/>
      <c r="B40" s="649" t="s">
        <v>971</v>
      </c>
      <c r="C40" s="650" t="s">
        <v>297</v>
      </c>
      <c r="D40" s="323"/>
      <c r="E40" s="604">
        <v>5255646</v>
      </c>
      <c r="F40" s="604">
        <v>879831</v>
      </c>
      <c r="G40" s="604">
        <v>1161058</v>
      </c>
      <c r="H40" s="604">
        <v>535597</v>
      </c>
      <c r="I40" s="604">
        <v>827405</v>
      </c>
      <c r="J40" s="604">
        <v>809553</v>
      </c>
      <c r="K40" s="604">
        <v>1042202</v>
      </c>
      <c r="L40" s="604">
        <v>329750</v>
      </c>
      <c r="M40" s="604">
        <v>712452</v>
      </c>
      <c r="N40" s="604">
        <v>140958</v>
      </c>
      <c r="O40" s="604">
        <v>155750</v>
      </c>
      <c r="P40" s="604" t="s">
        <v>699</v>
      </c>
      <c r="Q40" s="604">
        <v>2965</v>
      </c>
      <c r="R40" s="68">
        <v>204595</v>
      </c>
      <c r="S40" s="68">
        <v>62976</v>
      </c>
      <c r="T40" s="118">
        <v>141619</v>
      </c>
      <c r="U40" s="321" t="s">
        <v>174</v>
      </c>
      <c r="V40" s="298"/>
    </row>
    <row r="41" spans="1:22" s="25" customFormat="1" ht="14.1" customHeight="1" x14ac:dyDescent="0.15">
      <c r="A41" s="298"/>
      <c r="B41" s="651"/>
      <c r="C41" s="652" t="s">
        <v>296</v>
      </c>
      <c r="D41" s="653"/>
      <c r="E41" s="654">
        <v>4747998</v>
      </c>
      <c r="F41" s="654">
        <v>858861</v>
      </c>
      <c r="G41" s="654">
        <v>365000</v>
      </c>
      <c r="H41" s="654">
        <v>324068</v>
      </c>
      <c r="I41" s="654">
        <v>1696608</v>
      </c>
      <c r="J41" s="654">
        <v>685017</v>
      </c>
      <c r="K41" s="654">
        <v>818444</v>
      </c>
      <c r="L41" s="654">
        <v>437667</v>
      </c>
      <c r="M41" s="654">
        <v>380777</v>
      </c>
      <c r="N41" s="654">
        <v>290331</v>
      </c>
      <c r="O41" s="654">
        <v>49164</v>
      </c>
      <c r="P41" s="654">
        <v>10989</v>
      </c>
      <c r="Q41" s="654">
        <v>7529</v>
      </c>
      <c r="R41" s="67">
        <v>1628188</v>
      </c>
      <c r="S41" s="67">
        <v>1184159</v>
      </c>
      <c r="T41" s="140">
        <v>444029</v>
      </c>
      <c r="U41" s="655" t="s">
        <v>295</v>
      </c>
      <c r="V41" s="298"/>
    </row>
    <row r="42" spans="1:22" s="25" customFormat="1" ht="14.25" customHeight="1" x14ac:dyDescent="0.15">
      <c r="A42" s="298"/>
      <c r="B42" s="656"/>
      <c r="C42" s="644" t="s">
        <v>167</v>
      </c>
      <c r="D42" s="645"/>
      <c r="E42" s="647">
        <v>9847655</v>
      </c>
      <c r="F42" s="647">
        <v>1709783</v>
      </c>
      <c r="G42" s="647">
        <v>1527474</v>
      </c>
      <c r="H42" s="647">
        <v>790395</v>
      </c>
      <c r="I42" s="647">
        <v>2325364</v>
      </c>
      <c r="J42" s="647">
        <v>1543091</v>
      </c>
      <c r="K42" s="647">
        <v>1951548</v>
      </c>
      <c r="L42" s="647">
        <v>819469</v>
      </c>
      <c r="M42" s="647">
        <v>1132079</v>
      </c>
      <c r="N42" s="647">
        <v>427244</v>
      </c>
      <c r="O42" s="647">
        <v>195248</v>
      </c>
      <c r="P42" s="647">
        <v>11405</v>
      </c>
      <c r="Q42" s="647">
        <v>10501</v>
      </c>
      <c r="R42" s="69">
        <v>1837713</v>
      </c>
      <c r="S42" s="69">
        <v>1237882</v>
      </c>
      <c r="T42" s="139">
        <v>599831</v>
      </c>
      <c r="U42" s="648" t="s">
        <v>972</v>
      </c>
      <c r="V42" s="298"/>
    </row>
    <row r="43" spans="1:22" s="25" customFormat="1" ht="14.1" customHeight="1" x14ac:dyDescent="0.15">
      <c r="A43" s="298"/>
      <c r="B43" s="649" t="s">
        <v>973</v>
      </c>
      <c r="C43" s="650" t="s">
        <v>297</v>
      </c>
      <c r="D43" s="323"/>
      <c r="E43" s="604">
        <v>5055174</v>
      </c>
      <c r="F43" s="604">
        <v>792367</v>
      </c>
      <c r="G43" s="604">
        <v>1137397</v>
      </c>
      <c r="H43" s="604">
        <v>483270</v>
      </c>
      <c r="I43" s="604">
        <v>776610</v>
      </c>
      <c r="J43" s="604">
        <v>861533</v>
      </c>
      <c r="K43" s="604">
        <v>1003997</v>
      </c>
      <c r="L43" s="604">
        <v>321119</v>
      </c>
      <c r="M43" s="604">
        <v>682878</v>
      </c>
      <c r="N43" s="604">
        <v>145615</v>
      </c>
      <c r="O43" s="604">
        <v>146512</v>
      </c>
      <c r="P43" s="604" t="s">
        <v>699</v>
      </c>
      <c r="Q43" s="604">
        <v>3124</v>
      </c>
      <c r="R43" s="68">
        <v>199339</v>
      </c>
      <c r="S43" s="68">
        <v>67616</v>
      </c>
      <c r="T43" s="118">
        <v>131723</v>
      </c>
      <c r="U43" s="321" t="s">
        <v>174</v>
      </c>
      <c r="V43" s="298"/>
    </row>
    <row r="44" spans="1:22" s="25" customFormat="1" ht="14.1" customHeight="1" x14ac:dyDescent="0.15">
      <c r="A44" s="298"/>
      <c r="B44" s="651"/>
      <c r="C44" s="652" t="s">
        <v>296</v>
      </c>
      <c r="D44" s="653"/>
      <c r="E44" s="654">
        <v>4792481</v>
      </c>
      <c r="F44" s="654">
        <v>917416</v>
      </c>
      <c r="G44" s="654">
        <v>390077</v>
      </c>
      <c r="H44" s="654">
        <v>307125</v>
      </c>
      <c r="I44" s="654">
        <v>1548754</v>
      </c>
      <c r="J44" s="654">
        <v>681558</v>
      </c>
      <c r="K44" s="654">
        <v>947551</v>
      </c>
      <c r="L44" s="654">
        <v>498350</v>
      </c>
      <c r="M44" s="654">
        <v>449201</v>
      </c>
      <c r="N44" s="654">
        <v>281629</v>
      </c>
      <c r="O44" s="654">
        <v>48736</v>
      </c>
      <c r="P44" s="654">
        <v>11405</v>
      </c>
      <c r="Q44" s="654">
        <v>7377</v>
      </c>
      <c r="R44" s="67">
        <v>1638374</v>
      </c>
      <c r="S44" s="67">
        <v>1170266</v>
      </c>
      <c r="T44" s="140">
        <v>468108</v>
      </c>
      <c r="U44" s="655" t="s">
        <v>295</v>
      </c>
      <c r="V44" s="298"/>
    </row>
    <row r="45" spans="1:22" s="25" customFormat="1" ht="14.25" customHeight="1" x14ac:dyDescent="0.15">
      <c r="A45" s="298"/>
      <c r="B45" s="656"/>
      <c r="C45" s="644" t="s">
        <v>167</v>
      </c>
      <c r="D45" s="645"/>
      <c r="E45" s="647">
        <v>9514774</v>
      </c>
      <c r="F45" s="647">
        <v>1560451</v>
      </c>
      <c r="G45" s="647">
        <v>1630022</v>
      </c>
      <c r="H45" s="647">
        <v>756936</v>
      </c>
      <c r="I45" s="647">
        <v>2155460</v>
      </c>
      <c r="J45" s="647">
        <v>1446754</v>
      </c>
      <c r="K45" s="647">
        <v>1965151</v>
      </c>
      <c r="L45" s="647">
        <v>804302</v>
      </c>
      <c r="M45" s="647">
        <v>1160849</v>
      </c>
      <c r="N45" s="647">
        <v>422619</v>
      </c>
      <c r="O45" s="647">
        <v>217233</v>
      </c>
      <c r="P45" s="647">
        <v>11453</v>
      </c>
      <c r="Q45" s="647">
        <v>9774</v>
      </c>
      <c r="R45" s="69">
        <v>1635227</v>
      </c>
      <c r="S45" s="69">
        <v>1077903</v>
      </c>
      <c r="T45" s="139">
        <v>557324</v>
      </c>
      <c r="U45" s="648" t="s">
        <v>974</v>
      </c>
      <c r="V45" s="298"/>
    </row>
    <row r="46" spans="1:22" s="25" customFormat="1" ht="14.1" customHeight="1" x14ac:dyDescent="0.15">
      <c r="A46" s="298"/>
      <c r="B46" s="649" t="s">
        <v>975</v>
      </c>
      <c r="C46" s="650" t="s">
        <v>297</v>
      </c>
      <c r="D46" s="323"/>
      <c r="E46" s="604">
        <v>5002305</v>
      </c>
      <c r="F46" s="604">
        <v>745206</v>
      </c>
      <c r="G46" s="604">
        <v>1189209</v>
      </c>
      <c r="H46" s="604">
        <v>399919</v>
      </c>
      <c r="I46" s="604">
        <v>780269</v>
      </c>
      <c r="J46" s="604">
        <v>815591</v>
      </c>
      <c r="K46" s="604">
        <v>1072111</v>
      </c>
      <c r="L46" s="604">
        <v>329046</v>
      </c>
      <c r="M46" s="604">
        <v>743065</v>
      </c>
      <c r="N46" s="604">
        <v>144355</v>
      </c>
      <c r="O46" s="604">
        <v>169237</v>
      </c>
      <c r="P46" s="604" t="s">
        <v>699</v>
      </c>
      <c r="Q46" s="604">
        <v>3006</v>
      </c>
      <c r="R46" s="68">
        <v>198362</v>
      </c>
      <c r="S46" s="68">
        <v>66710</v>
      </c>
      <c r="T46" s="118">
        <v>131652</v>
      </c>
      <c r="U46" s="321" t="s">
        <v>174</v>
      </c>
      <c r="V46" s="298"/>
    </row>
    <row r="47" spans="1:22" s="25" customFormat="1" ht="14.1" customHeight="1" x14ac:dyDescent="0.15">
      <c r="A47" s="298"/>
      <c r="B47" s="651"/>
      <c r="C47" s="652" t="s">
        <v>296</v>
      </c>
      <c r="D47" s="653"/>
      <c r="E47" s="654">
        <v>4512469</v>
      </c>
      <c r="F47" s="654">
        <v>815245</v>
      </c>
      <c r="G47" s="654">
        <v>440813</v>
      </c>
      <c r="H47" s="654">
        <v>357017</v>
      </c>
      <c r="I47" s="654">
        <v>1375191</v>
      </c>
      <c r="J47" s="654">
        <v>631163</v>
      </c>
      <c r="K47" s="654">
        <v>893040</v>
      </c>
      <c r="L47" s="654">
        <v>475256</v>
      </c>
      <c r="M47" s="654">
        <v>417784</v>
      </c>
      <c r="N47" s="654">
        <v>278264</v>
      </c>
      <c r="O47" s="654">
        <v>47996</v>
      </c>
      <c r="P47" s="654">
        <v>11453</v>
      </c>
      <c r="Q47" s="654">
        <v>6768</v>
      </c>
      <c r="R47" s="67">
        <v>1436865</v>
      </c>
      <c r="S47" s="67">
        <v>1011193</v>
      </c>
      <c r="T47" s="140">
        <v>425672</v>
      </c>
      <c r="U47" s="655" t="s">
        <v>295</v>
      </c>
      <c r="V47" s="298"/>
    </row>
    <row r="48" spans="1:22" s="25" customFormat="1" ht="13.5" customHeight="1" x14ac:dyDescent="0.15">
      <c r="A48" s="298"/>
      <c r="B48" s="935" t="s">
        <v>976</v>
      </c>
      <c r="C48" s="935"/>
      <c r="D48" s="658"/>
      <c r="E48" s="659"/>
      <c r="F48" s="604"/>
      <c r="G48" s="604"/>
      <c r="H48" s="604"/>
      <c r="I48" s="604"/>
      <c r="J48" s="604"/>
      <c r="K48" s="604"/>
      <c r="L48" s="604"/>
      <c r="M48" s="604"/>
      <c r="N48" s="604"/>
      <c r="O48" s="604"/>
      <c r="P48" s="604"/>
      <c r="Q48" s="604"/>
      <c r="R48" s="68"/>
      <c r="S48" s="68"/>
      <c r="T48" s="118"/>
      <c r="U48" s="70"/>
      <c r="V48" s="298"/>
    </row>
    <row r="49" spans="1:22" s="25" customFormat="1" ht="14.25" customHeight="1" x14ac:dyDescent="0.15">
      <c r="A49" s="298"/>
      <c r="B49" s="656"/>
      <c r="C49" s="644" t="s">
        <v>167</v>
      </c>
      <c r="D49" s="645"/>
      <c r="E49" s="647">
        <v>9053224</v>
      </c>
      <c r="F49" s="647">
        <v>1706493</v>
      </c>
      <c r="G49" s="647">
        <v>1385515</v>
      </c>
      <c r="H49" s="647">
        <v>698712</v>
      </c>
      <c r="I49" s="647">
        <v>1918939</v>
      </c>
      <c r="J49" s="647">
        <v>1417028</v>
      </c>
      <c r="K49" s="647">
        <v>1926537</v>
      </c>
      <c r="L49" s="647">
        <v>754925</v>
      </c>
      <c r="M49" s="647">
        <v>1171612</v>
      </c>
      <c r="N49" s="647">
        <v>405215</v>
      </c>
      <c r="O49" s="647">
        <v>200398</v>
      </c>
      <c r="P49" s="647">
        <v>12014</v>
      </c>
      <c r="Q49" s="647">
        <v>10890</v>
      </c>
      <c r="R49" s="69">
        <v>1598599</v>
      </c>
      <c r="S49" s="69">
        <v>1051225</v>
      </c>
      <c r="T49" s="139">
        <v>547374</v>
      </c>
      <c r="U49" s="648" t="s">
        <v>977</v>
      </c>
      <c r="V49" s="298"/>
    </row>
    <row r="50" spans="1:22" s="25" customFormat="1" ht="14.1" customHeight="1" x14ac:dyDescent="0.15">
      <c r="A50" s="298"/>
      <c r="B50" s="649" t="s">
        <v>955</v>
      </c>
      <c r="C50" s="650" t="s">
        <v>297</v>
      </c>
      <c r="D50" s="323"/>
      <c r="E50" s="604">
        <v>4920005</v>
      </c>
      <c r="F50" s="604">
        <v>880270</v>
      </c>
      <c r="G50" s="604">
        <v>1018363</v>
      </c>
      <c r="H50" s="604">
        <v>383841</v>
      </c>
      <c r="I50" s="604">
        <v>774867</v>
      </c>
      <c r="J50" s="604">
        <v>809814</v>
      </c>
      <c r="K50" s="604">
        <v>1052850</v>
      </c>
      <c r="L50" s="604">
        <v>311019</v>
      </c>
      <c r="M50" s="604">
        <v>741831</v>
      </c>
      <c r="N50" s="604">
        <v>138744</v>
      </c>
      <c r="O50" s="604">
        <v>159475</v>
      </c>
      <c r="P50" s="604" t="s">
        <v>699</v>
      </c>
      <c r="Q50" s="604">
        <v>3049</v>
      </c>
      <c r="R50" s="68">
        <v>201627</v>
      </c>
      <c r="S50" s="68">
        <v>70966</v>
      </c>
      <c r="T50" s="118">
        <v>130661</v>
      </c>
      <c r="U50" s="321" t="s">
        <v>174</v>
      </c>
      <c r="V50" s="298"/>
    </row>
    <row r="51" spans="1:22" s="25" customFormat="1" ht="14.1" customHeight="1" x14ac:dyDescent="0.15">
      <c r="A51" s="298"/>
      <c r="B51" s="651"/>
      <c r="C51" s="652" t="s">
        <v>296</v>
      </c>
      <c r="D51" s="653"/>
      <c r="E51" s="654">
        <v>4133219</v>
      </c>
      <c r="F51" s="654">
        <v>826223</v>
      </c>
      <c r="G51" s="654">
        <v>367152</v>
      </c>
      <c r="H51" s="654">
        <v>314871</v>
      </c>
      <c r="I51" s="654">
        <v>1144072</v>
      </c>
      <c r="J51" s="654">
        <v>607214</v>
      </c>
      <c r="K51" s="654">
        <v>873687</v>
      </c>
      <c r="L51" s="654">
        <v>443906</v>
      </c>
      <c r="M51" s="654">
        <v>429781</v>
      </c>
      <c r="N51" s="654">
        <v>266471</v>
      </c>
      <c r="O51" s="654">
        <v>40923</v>
      </c>
      <c r="P51" s="654">
        <v>12014</v>
      </c>
      <c r="Q51" s="654">
        <v>7841</v>
      </c>
      <c r="R51" s="67">
        <v>1396972</v>
      </c>
      <c r="S51" s="67">
        <v>980259</v>
      </c>
      <c r="T51" s="140">
        <v>416713</v>
      </c>
      <c r="U51" s="655" t="s">
        <v>295</v>
      </c>
      <c r="V51" s="298"/>
    </row>
    <row r="52" spans="1:22" s="25" customFormat="1" ht="14.25" customHeight="1" x14ac:dyDescent="0.15">
      <c r="A52" s="298"/>
      <c r="B52" s="656"/>
      <c r="C52" s="644" t="s">
        <v>167</v>
      </c>
      <c r="D52" s="645"/>
      <c r="E52" s="647">
        <v>8648854</v>
      </c>
      <c r="F52" s="647">
        <v>1741618</v>
      </c>
      <c r="G52" s="647">
        <v>1398556</v>
      </c>
      <c r="H52" s="647">
        <v>730471</v>
      </c>
      <c r="I52" s="647">
        <v>1491757</v>
      </c>
      <c r="J52" s="647">
        <v>1373752</v>
      </c>
      <c r="K52" s="647">
        <v>1912700</v>
      </c>
      <c r="L52" s="647">
        <v>704255</v>
      </c>
      <c r="M52" s="647">
        <v>1208445</v>
      </c>
      <c r="N52" s="647">
        <v>398640</v>
      </c>
      <c r="O52" s="647">
        <v>195887</v>
      </c>
      <c r="P52" s="647">
        <v>11972</v>
      </c>
      <c r="Q52" s="647">
        <v>10338</v>
      </c>
      <c r="R52" s="69">
        <v>1653243</v>
      </c>
      <c r="S52" s="69">
        <v>1109208</v>
      </c>
      <c r="T52" s="139">
        <v>544035</v>
      </c>
      <c r="U52" s="648" t="s">
        <v>978</v>
      </c>
      <c r="V52" s="298"/>
    </row>
    <row r="53" spans="1:22" s="25" customFormat="1" ht="14.1" customHeight="1" x14ac:dyDescent="0.15">
      <c r="A53" s="298"/>
      <c r="B53" s="649" t="s">
        <v>956</v>
      </c>
      <c r="C53" s="650" t="s">
        <v>297</v>
      </c>
      <c r="D53" s="323"/>
      <c r="E53" s="604">
        <v>4706813</v>
      </c>
      <c r="F53" s="604">
        <v>820722</v>
      </c>
      <c r="G53" s="604">
        <v>1128293</v>
      </c>
      <c r="H53" s="604">
        <v>318858</v>
      </c>
      <c r="I53" s="604">
        <v>652134</v>
      </c>
      <c r="J53" s="604">
        <v>770612</v>
      </c>
      <c r="K53" s="604">
        <v>1016194</v>
      </c>
      <c r="L53" s="604">
        <v>300900</v>
      </c>
      <c r="M53" s="604">
        <v>715294</v>
      </c>
      <c r="N53" s="604">
        <v>132523</v>
      </c>
      <c r="O53" s="604">
        <v>147307</v>
      </c>
      <c r="P53" s="604" t="s">
        <v>699</v>
      </c>
      <c r="Q53" s="604">
        <v>2627</v>
      </c>
      <c r="R53" s="68">
        <v>216569</v>
      </c>
      <c r="S53" s="68">
        <v>71037</v>
      </c>
      <c r="T53" s="118">
        <v>145532</v>
      </c>
      <c r="U53" s="321" t="s">
        <v>174</v>
      </c>
      <c r="V53" s="298"/>
    </row>
    <row r="54" spans="1:22" s="25" customFormat="1" ht="14.1" customHeight="1" x14ac:dyDescent="0.15">
      <c r="A54" s="298"/>
      <c r="B54" s="651"/>
      <c r="C54" s="652" t="s">
        <v>296</v>
      </c>
      <c r="D54" s="653"/>
      <c r="E54" s="654">
        <v>3942041</v>
      </c>
      <c r="F54" s="654">
        <v>920896</v>
      </c>
      <c r="G54" s="654">
        <v>270263</v>
      </c>
      <c r="H54" s="654">
        <v>411613</v>
      </c>
      <c r="I54" s="654">
        <v>839623</v>
      </c>
      <c r="J54" s="654">
        <v>603140</v>
      </c>
      <c r="K54" s="654">
        <v>896506</v>
      </c>
      <c r="L54" s="654">
        <v>403355</v>
      </c>
      <c r="M54" s="654">
        <v>493151</v>
      </c>
      <c r="N54" s="654">
        <v>266117</v>
      </c>
      <c r="O54" s="654">
        <v>48580</v>
      </c>
      <c r="P54" s="654">
        <v>11972</v>
      </c>
      <c r="Q54" s="654">
        <v>7711</v>
      </c>
      <c r="R54" s="67">
        <v>1436674</v>
      </c>
      <c r="S54" s="67">
        <v>1038171</v>
      </c>
      <c r="T54" s="140">
        <v>398503</v>
      </c>
      <c r="U54" s="655" t="s">
        <v>295</v>
      </c>
      <c r="V54" s="298"/>
    </row>
    <row r="55" spans="1:22" s="25" customFormat="1" ht="14.25" customHeight="1" x14ac:dyDescent="0.15">
      <c r="A55" s="298"/>
      <c r="B55" s="656"/>
      <c r="C55" s="644" t="s">
        <v>167</v>
      </c>
      <c r="D55" s="645"/>
      <c r="E55" s="647">
        <v>7938104</v>
      </c>
      <c r="F55" s="647">
        <v>1627511</v>
      </c>
      <c r="G55" s="647">
        <v>1274778</v>
      </c>
      <c r="H55" s="647">
        <v>778295</v>
      </c>
      <c r="I55" s="647">
        <v>1164030</v>
      </c>
      <c r="J55" s="647">
        <v>1127428</v>
      </c>
      <c r="K55" s="647">
        <v>1966062</v>
      </c>
      <c r="L55" s="647">
        <v>709071</v>
      </c>
      <c r="M55" s="647">
        <v>1256991</v>
      </c>
      <c r="N55" s="647">
        <v>378809</v>
      </c>
      <c r="O55" s="647">
        <v>181534</v>
      </c>
      <c r="P55" s="647">
        <v>11621</v>
      </c>
      <c r="Q55" s="647">
        <v>11349</v>
      </c>
      <c r="R55" s="66">
        <v>1480706</v>
      </c>
      <c r="S55" s="66">
        <v>951721</v>
      </c>
      <c r="T55" s="139">
        <v>528985</v>
      </c>
      <c r="U55" s="648" t="s">
        <v>979</v>
      </c>
      <c r="V55" s="298"/>
    </row>
    <row r="56" spans="1:22" s="25" customFormat="1" ht="14.1" customHeight="1" x14ac:dyDescent="0.15">
      <c r="A56" s="298"/>
      <c r="B56" s="649" t="s">
        <v>957</v>
      </c>
      <c r="C56" s="650" t="s">
        <v>297</v>
      </c>
      <c r="D56" s="323"/>
      <c r="E56" s="604">
        <v>4286844</v>
      </c>
      <c r="F56" s="604">
        <v>794299</v>
      </c>
      <c r="G56" s="604">
        <v>935495</v>
      </c>
      <c r="H56" s="604">
        <v>413117</v>
      </c>
      <c r="I56" s="604">
        <v>480624</v>
      </c>
      <c r="J56" s="604">
        <v>572246</v>
      </c>
      <c r="K56" s="531">
        <v>1091063</v>
      </c>
      <c r="L56" s="604">
        <v>307510</v>
      </c>
      <c r="M56" s="604">
        <v>783553</v>
      </c>
      <c r="N56" s="604">
        <v>130189</v>
      </c>
      <c r="O56" s="604">
        <v>141769</v>
      </c>
      <c r="P56" s="604" t="s">
        <v>699</v>
      </c>
      <c r="Q56" s="604">
        <v>2652</v>
      </c>
      <c r="R56" s="50">
        <v>221035</v>
      </c>
      <c r="S56" s="50">
        <v>64808</v>
      </c>
      <c r="T56" s="118">
        <v>156227</v>
      </c>
      <c r="U56" s="321" t="s">
        <v>174</v>
      </c>
      <c r="V56" s="298"/>
    </row>
    <row r="57" spans="1:22" s="25" customFormat="1" ht="14.1" customHeight="1" x14ac:dyDescent="0.15">
      <c r="A57" s="298"/>
      <c r="B57" s="660"/>
      <c r="C57" s="661" t="s">
        <v>296</v>
      </c>
      <c r="D57" s="662"/>
      <c r="E57" s="663">
        <v>3651260</v>
      </c>
      <c r="F57" s="663">
        <v>833212</v>
      </c>
      <c r="G57" s="663">
        <v>339283</v>
      </c>
      <c r="H57" s="663">
        <v>365178</v>
      </c>
      <c r="I57" s="663">
        <v>683406</v>
      </c>
      <c r="J57" s="663">
        <v>555182</v>
      </c>
      <c r="K57" s="664">
        <v>874999</v>
      </c>
      <c r="L57" s="663">
        <v>401561</v>
      </c>
      <c r="M57" s="663">
        <v>473438</v>
      </c>
      <c r="N57" s="663">
        <v>248620</v>
      </c>
      <c r="O57" s="663">
        <v>39765</v>
      </c>
      <c r="P57" s="663">
        <v>11621</v>
      </c>
      <c r="Q57" s="663">
        <v>8697</v>
      </c>
      <c r="R57" s="179">
        <v>1259671</v>
      </c>
      <c r="S57" s="179">
        <v>886913</v>
      </c>
      <c r="T57" s="180">
        <v>372758</v>
      </c>
      <c r="U57" s="665" t="s">
        <v>295</v>
      </c>
      <c r="V57" s="298"/>
    </row>
    <row r="58" spans="1:22" s="202" customFormat="1" ht="14.25" customHeight="1" x14ac:dyDescent="0.15">
      <c r="A58" s="201"/>
      <c r="B58" s="202" t="s">
        <v>794</v>
      </c>
      <c r="E58" s="666"/>
      <c r="F58" s="666"/>
      <c r="G58" s="666"/>
      <c r="H58" s="666"/>
      <c r="I58" s="666"/>
      <c r="J58" s="666"/>
      <c r="L58" s="666"/>
      <c r="M58" s="666"/>
      <c r="N58" s="666" t="s">
        <v>509</v>
      </c>
      <c r="O58" s="666"/>
      <c r="P58" s="666"/>
      <c r="Q58" s="666"/>
      <c r="T58" s="667"/>
      <c r="V58" s="201"/>
    </row>
    <row r="59" spans="1:22" s="25" customFormat="1" ht="14.1" customHeight="1" x14ac:dyDescent="0.15">
      <c r="A59" s="494"/>
      <c r="B59" s="25" t="s">
        <v>756</v>
      </c>
      <c r="C59" s="202"/>
      <c r="E59" s="668"/>
      <c r="F59" s="668"/>
      <c r="G59" s="668"/>
      <c r="H59" s="668"/>
      <c r="I59" s="668"/>
      <c r="J59" s="668"/>
      <c r="K59" s="668"/>
      <c r="L59" s="668"/>
      <c r="M59" s="668"/>
      <c r="N59" s="411" t="s">
        <v>769</v>
      </c>
      <c r="O59" s="668"/>
      <c r="P59" s="668"/>
      <c r="Q59" s="668"/>
      <c r="V59" s="436"/>
    </row>
    <row r="60" spans="1:22" x14ac:dyDescent="0.15">
      <c r="B60" s="25" t="s">
        <v>440</v>
      </c>
    </row>
  </sheetData>
  <mergeCells count="5">
    <mergeCell ref="U7:U10"/>
    <mergeCell ref="B8:D8"/>
    <mergeCell ref="B11:C11"/>
    <mergeCell ref="B48:C48"/>
    <mergeCell ref="E7:E8"/>
  </mergeCells>
  <phoneticPr fontId="34"/>
  <pageMargins left="0.55118110236220474" right="0.51181102362204722" top="0.59055118110236227" bottom="0.59055118110236227" header="0.23622047244094491" footer="0.15748031496062992"/>
  <pageSetup paperSize="9" scale="92" orientation="portrait" r:id="rId1"/>
  <headerFooter alignWithMargins="0"/>
  <colBreaks count="1" manualBreakCount="1">
    <brk id="13" min="3" max="59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X40"/>
  <sheetViews>
    <sheetView view="pageBreakPreview" zoomScaleNormal="70" zoomScaleSheetLayoutView="100" workbookViewId="0">
      <pane xSplit="5" ySplit="7" topLeftCell="F8" activePane="bottomRight" state="frozen"/>
      <selection pane="topRight" activeCell="F1" sqref="F1"/>
      <selection pane="bottomLeft" activeCell="A8" sqref="A8"/>
      <selection pane="bottomRight"/>
    </sheetView>
  </sheetViews>
  <sheetFormatPr defaultColWidth="8.125" defaultRowHeight="13.5" x14ac:dyDescent="0.15"/>
  <cols>
    <col min="1" max="1" width="2.375" style="46" customWidth="1"/>
    <col min="2" max="2" width="3" style="46" customWidth="1"/>
    <col min="3" max="3" width="2.875" style="46" customWidth="1"/>
    <col min="4" max="4" width="5.5" style="46" customWidth="1"/>
    <col min="5" max="5" width="0.75" style="46" customWidth="1"/>
    <col min="6" max="6" width="8.375" style="46" customWidth="1"/>
    <col min="7" max="12" width="7.5" style="46" customWidth="1"/>
    <col min="13" max="13" width="7.125" style="46" customWidth="1"/>
    <col min="14" max="14" width="7.5" style="46" customWidth="1"/>
    <col min="15" max="21" width="8.625" style="46" customWidth="1"/>
    <col min="22" max="22" width="7.375" style="46" customWidth="1"/>
    <col min="23" max="23" width="2.375" style="416" customWidth="1"/>
    <col min="24" max="24" width="6.25" style="46" customWidth="1"/>
    <col min="25" max="16384" width="8.125" style="46"/>
  </cols>
  <sheetData>
    <row r="1" spans="1:24" ht="16.5" customHeight="1" x14ac:dyDescent="0.2">
      <c r="I1" s="482"/>
      <c r="W1" s="46"/>
    </row>
    <row r="2" spans="1:24" s="367" customFormat="1" ht="16.5" customHeight="1" x14ac:dyDescent="0.15">
      <c r="B2" s="362" t="s">
        <v>563</v>
      </c>
      <c r="O2" s="262"/>
      <c r="R2" s="483"/>
      <c r="T2" s="484"/>
      <c r="U2" s="484"/>
      <c r="W2" s="485"/>
      <c r="X2" s="486"/>
    </row>
    <row r="3" spans="1:24" ht="16.5" customHeight="1" x14ac:dyDescent="0.15">
      <c r="A3" s="487"/>
      <c r="B3" s="669"/>
      <c r="C3" s="670" t="s">
        <v>564</v>
      </c>
      <c r="D3" s="488"/>
      <c r="E3" s="488"/>
      <c r="F3" s="453"/>
      <c r="G3" s="489"/>
      <c r="H3" s="453"/>
      <c r="I3" s="453"/>
      <c r="J3" s="490"/>
      <c r="K3" s="490"/>
      <c r="L3" s="453"/>
      <c r="M3" s="453"/>
      <c r="N3" s="671"/>
      <c r="O3" s="672"/>
      <c r="P3" s="453"/>
      <c r="Q3" s="453"/>
      <c r="R3" s="492"/>
      <c r="S3" s="493"/>
      <c r="T3" s="369"/>
      <c r="U3" s="297" t="s">
        <v>894</v>
      </c>
      <c r="V3" s="453"/>
    </row>
    <row r="4" spans="1:24" s="495" customFormat="1" ht="21" customHeight="1" x14ac:dyDescent="0.15">
      <c r="A4" s="494"/>
      <c r="B4" s="201"/>
      <c r="C4" s="201"/>
      <c r="D4" s="201"/>
      <c r="E4" s="300"/>
      <c r="F4" s="914" t="s">
        <v>895</v>
      </c>
      <c r="G4" s="374"/>
      <c r="H4" s="374"/>
      <c r="I4" s="374"/>
      <c r="J4" s="374"/>
      <c r="K4" s="374"/>
      <c r="L4" s="374"/>
      <c r="M4" s="374"/>
      <c r="N4" s="375"/>
      <c r="O4" s="376"/>
      <c r="P4" s="377"/>
      <c r="Q4" s="377"/>
      <c r="R4" s="377"/>
      <c r="S4" s="377"/>
      <c r="T4" s="378"/>
      <c r="U4" s="379"/>
      <c r="V4" s="916" t="s">
        <v>452</v>
      </c>
      <c r="W4" s="436"/>
    </row>
    <row r="5" spans="1:24" s="495" customFormat="1" ht="21" customHeight="1" x14ac:dyDescent="0.15">
      <c r="A5" s="201"/>
      <c r="B5" s="906" t="s">
        <v>453</v>
      </c>
      <c r="C5" s="906"/>
      <c r="D5" s="906"/>
      <c r="E5" s="907"/>
      <c r="F5" s="915"/>
      <c r="G5" s="383" t="s">
        <v>408</v>
      </c>
      <c r="H5" s="383" t="s">
        <v>409</v>
      </c>
      <c r="I5" s="383" t="s">
        <v>410</v>
      </c>
      <c r="J5" s="383" t="s">
        <v>411</v>
      </c>
      <c r="K5" s="383" t="s">
        <v>412</v>
      </c>
      <c r="L5" s="383" t="s">
        <v>413</v>
      </c>
      <c r="M5" s="384"/>
      <c r="N5" s="385"/>
      <c r="O5" s="386" t="s">
        <v>414</v>
      </c>
      <c r="P5" s="383" t="s">
        <v>415</v>
      </c>
      <c r="Q5" s="383" t="s">
        <v>416</v>
      </c>
      <c r="R5" s="383" t="s">
        <v>417</v>
      </c>
      <c r="S5" s="387" t="s">
        <v>418</v>
      </c>
      <c r="T5" s="388"/>
      <c r="U5" s="389"/>
      <c r="V5" s="917"/>
      <c r="W5" s="436"/>
      <c r="X5" s="496" t="s">
        <v>199</v>
      </c>
    </row>
    <row r="6" spans="1:24" s="498" customFormat="1" ht="21.95" customHeight="1" x14ac:dyDescent="0.15">
      <c r="A6" s="201"/>
      <c r="B6" s="201"/>
      <c r="C6" s="201"/>
      <c r="D6" s="201"/>
      <c r="E6" s="300"/>
      <c r="F6" s="390"/>
      <c r="G6" s="383" t="s">
        <v>199</v>
      </c>
      <c r="H6" s="383" t="s">
        <v>199</v>
      </c>
      <c r="I6" s="497" t="s">
        <v>200</v>
      </c>
      <c r="J6" s="383"/>
      <c r="K6" s="383"/>
      <c r="L6" s="383" t="s">
        <v>199</v>
      </c>
      <c r="M6" s="383" t="s">
        <v>198</v>
      </c>
      <c r="N6" s="391" t="s">
        <v>197</v>
      </c>
      <c r="O6" s="386"/>
      <c r="P6" s="383"/>
      <c r="Q6" s="383"/>
      <c r="R6" s="383"/>
      <c r="S6" s="383"/>
      <c r="T6" s="383" t="s">
        <v>419</v>
      </c>
      <c r="U6" s="386" t="s">
        <v>420</v>
      </c>
      <c r="V6" s="917"/>
      <c r="W6" s="436"/>
      <c r="X6" s="496" t="s">
        <v>199</v>
      </c>
    </row>
    <row r="7" spans="1:24" s="495" customFormat="1" ht="33.75" customHeight="1" x14ac:dyDescent="0.15">
      <c r="A7" s="494"/>
      <c r="B7" s="306"/>
      <c r="C7" s="306"/>
      <c r="D7" s="306"/>
      <c r="E7" s="216"/>
      <c r="F7" s="394" t="s">
        <v>637</v>
      </c>
      <c r="G7" s="394" t="s">
        <v>196</v>
      </c>
      <c r="H7" s="394" t="s">
        <v>427</v>
      </c>
      <c r="I7" s="394" t="s">
        <v>428</v>
      </c>
      <c r="J7" s="394" t="s">
        <v>195</v>
      </c>
      <c r="K7" s="394" t="s">
        <v>421</v>
      </c>
      <c r="L7" s="394" t="s">
        <v>638</v>
      </c>
      <c r="M7" s="394" t="s">
        <v>429</v>
      </c>
      <c r="N7" s="393" t="s">
        <v>430</v>
      </c>
      <c r="O7" s="395" t="s">
        <v>203</v>
      </c>
      <c r="P7" s="395" t="s">
        <v>194</v>
      </c>
      <c r="Q7" s="395" t="s">
        <v>193</v>
      </c>
      <c r="R7" s="396" t="s">
        <v>192</v>
      </c>
      <c r="S7" s="354" t="s">
        <v>431</v>
      </c>
      <c r="T7" s="210"/>
      <c r="U7" s="210"/>
      <c r="V7" s="918"/>
      <c r="W7" s="436"/>
      <c r="X7" s="496" t="s">
        <v>199</v>
      </c>
    </row>
    <row r="8" spans="1:24" s="202" customFormat="1" ht="21" customHeight="1" x14ac:dyDescent="0.15">
      <c r="A8" s="298"/>
      <c r="B8" s="602" t="s">
        <v>633</v>
      </c>
      <c r="C8" s="602" t="s">
        <v>980</v>
      </c>
      <c r="D8" s="499"/>
      <c r="E8" s="500"/>
      <c r="F8" s="50">
        <v>189626877</v>
      </c>
      <c r="G8" s="50">
        <v>54241273</v>
      </c>
      <c r="H8" s="50">
        <v>49673183</v>
      </c>
      <c r="I8" s="50">
        <v>3130857</v>
      </c>
      <c r="J8" s="50">
        <v>17889549</v>
      </c>
      <c r="K8" s="50">
        <v>40268758</v>
      </c>
      <c r="L8" s="50">
        <v>24423257</v>
      </c>
      <c r="M8" s="50">
        <v>13692553</v>
      </c>
      <c r="N8" s="50">
        <v>10730704</v>
      </c>
      <c r="O8" s="50">
        <v>2239322</v>
      </c>
      <c r="P8" s="50">
        <v>2644009</v>
      </c>
      <c r="Q8" s="50">
        <v>58550</v>
      </c>
      <c r="R8" s="50">
        <v>51393</v>
      </c>
      <c r="S8" s="50">
        <v>13992821</v>
      </c>
      <c r="T8" s="50">
        <v>10900397</v>
      </c>
      <c r="U8" s="177">
        <v>3092424</v>
      </c>
      <c r="V8" s="317" t="s">
        <v>744</v>
      </c>
      <c r="W8" s="298"/>
      <c r="X8" s="201"/>
    </row>
    <row r="9" spans="1:24" s="202" customFormat="1" ht="21" customHeight="1" x14ac:dyDescent="0.15">
      <c r="A9" s="298"/>
      <c r="B9" s="318" t="s">
        <v>209</v>
      </c>
      <c r="C9" s="318" t="s">
        <v>650</v>
      </c>
      <c r="D9" s="298"/>
      <c r="E9" s="314"/>
      <c r="F9" s="50">
        <v>191612126</v>
      </c>
      <c r="G9" s="50">
        <v>55726202</v>
      </c>
      <c r="H9" s="50">
        <v>43793683</v>
      </c>
      <c r="I9" s="50">
        <v>4363653</v>
      </c>
      <c r="J9" s="50">
        <v>18473570</v>
      </c>
      <c r="K9" s="50">
        <v>41445774</v>
      </c>
      <c r="L9" s="50">
        <v>27809244</v>
      </c>
      <c r="M9" s="50">
        <v>15301701</v>
      </c>
      <c r="N9" s="50">
        <v>12507543</v>
      </c>
      <c r="O9" s="50">
        <v>2173357</v>
      </c>
      <c r="P9" s="50">
        <v>2425622</v>
      </c>
      <c r="Q9" s="50">
        <v>56615</v>
      </c>
      <c r="R9" s="50">
        <v>58695</v>
      </c>
      <c r="S9" s="50">
        <v>16914674</v>
      </c>
      <c r="T9" s="50">
        <v>13918323</v>
      </c>
      <c r="U9" s="118">
        <v>2996351</v>
      </c>
      <c r="V9" s="317" t="s">
        <v>745</v>
      </c>
      <c r="W9" s="298"/>
      <c r="X9" s="201"/>
    </row>
    <row r="10" spans="1:24" s="202" customFormat="1" ht="21" customHeight="1" x14ac:dyDescent="0.15">
      <c r="A10" s="298"/>
      <c r="B10" s="318" t="s">
        <v>209</v>
      </c>
      <c r="C10" s="318" t="s">
        <v>700</v>
      </c>
      <c r="D10" s="298"/>
      <c r="E10" s="314"/>
      <c r="F10" s="50">
        <v>184737891</v>
      </c>
      <c r="G10" s="50">
        <v>55578101</v>
      </c>
      <c r="H10" s="50">
        <v>41747570</v>
      </c>
      <c r="I10" s="50">
        <v>4877808</v>
      </c>
      <c r="J10" s="50">
        <v>17044743</v>
      </c>
      <c r="K10" s="50">
        <v>41127313</v>
      </c>
      <c r="L10" s="50">
        <v>24362356</v>
      </c>
      <c r="M10" s="50">
        <v>14724781</v>
      </c>
      <c r="N10" s="50">
        <v>9637575</v>
      </c>
      <c r="O10" s="50">
        <v>2086392</v>
      </c>
      <c r="P10" s="50">
        <v>2168662</v>
      </c>
      <c r="Q10" s="50">
        <v>52662</v>
      </c>
      <c r="R10" s="50">
        <v>48812</v>
      </c>
      <c r="S10" s="50">
        <v>16869699</v>
      </c>
      <c r="T10" s="50">
        <v>13948945</v>
      </c>
      <c r="U10" s="118">
        <v>2920754</v>
      </c>
      <c r="V10" s="317" t="s">
        <v>704</v>
      </c>
      <c r="W10" s="298"/>
      <c r="X10" s="201"/>
    </row>
    <row r="11" spans="1:24" s="202" customFormat="1" ht="21" customHeight="1" x14ac:dyDescent="0.15">
      <c r="A11" s="298"/>
      <c r="B11" s="318" t="s">
        <v>209</v>
      </c>
      <c r="C11" s="318" t="s">
        <v>767</v>
      </c>
      <c r="D11" s="298"/>
      <c r="E11" s="314"/>
      <c r="F11" s="50">
        <v>178743631</v>
      </c>
      <c r="G11" s="50">
        <v>54982151</v>
      </c>
      <c r="H11" s="50">
        <v>39250892</v>
      </c>
      <c r="I11" s="50">
        <v>5152088</v>
      </c>
      <c r="J11" s="50">
        <v>16088787</v>
      </c>
      <c r="K11" s="50">
        <v>40752897</v>
      </c>
      <c r="L11" s="50">
        <v>22516816</v>
      </c>
      <c r="M11" s="50">
        <v>13909590</v>
      </c>
      <c r="N11" s="50">
        <v>8607226</v>
      </c>
      <c r="O11" s="50">
        <v>1931088</v>
      </c>
      <c r="P11" s="50">
        <v>2162598</v>
      </c>
      <c r="Q11" s="50">
        <v>52309</v>
      </c>
      <c r="R11" s="50">
        <v>42095</v>
      </c>
      <c r="S11" s="50">
        <v>16271146</v>
      </c>
      <c r="T11" s="50">
        <v>13529298</v>
      </c>
      <c r="U11" s="118">
        <v>2741848</v>
      </c>
      <c r="V11" s="317" t="s">
        <v>746</v>
      </c>
      <c r="W11" s="298"/>
      <c r="X11" s="201"/>
    </row>
    <row r="12" spans="1:24" s="202" customFormat="1" ht="21" customHeight="1" x14ac:dyDescent="0.15">
      <c r="A12" s="298"/>
      <c r="B12" s="318" t="s">
        <v>209</v>
      </c>
      <c r="C12" s="318" t="s">
        <v>909</v>
      </c>
      <c r="D12" s="298"/>
      <c r="E12" s="314"/>
      <c r="F12" s="50">
        <v>176016079</v>
      </c>
      <c r="G12" s="50">
        <v>54191107</v>
      </c>
      <c r="H12" s="50">
        <v>38974037</v>
      </c>
      <c r="I12" s="50">
        <v>4981667</v>
      </c>
      <c r="J12" s="50">
        <v>15854955</v>
      </c>
      <c r="K12" s="50">
        <v>40126237</v>
      </c>
      <c r="L12" s="50">
        <v>21888076</v>
      </c>
      <c r="M12" s="50">
        <v>13413864</v>
      </c>
      <c r="N12" s="50">
        <v>8474212</v>
      </c>
      <c r="O12" s="50">
        <v>1875670</v>
      </c>
      <c r="P12" s="50">
        <v>2062463</v>
      </c>
      <c r="Q12" s="50">
        <v>55351</v>
      </c>
      <c r="R12" s="50">
        <v>32170</v>
      </c>
      <c r="S12" s="50">
        <v>16309765</v>
      </c>
      <c r="T12" s="50">
        <v>13863833</v>
      </c>
      <c r="U12" s="118">
        <v>2445932</v>
      </c>
      <c r="V12" s="317" t="s">
        <v>884</v>
      </c>
      <c r="W12" s="298"/>
      <c r="X12" s="298"/>
    </row>
    <row r="13" spans="1:24" s="202" customFormat="1" ht="19.5" customHeight="1" x14ac:dyDescent="0.15">
      <c r="A13" s="298"/>
      <c r="B13" s="318"/>
      <c r="C13" s="318"/>
      <c r="E13" s="32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118"/>
      <c r="V13" s="50"/>
      <c r="W13" s="298"/>
      <c r="X13" s="201"/>
    </row>
    <row r="14" spans="1:24" s="202" customFormat="1" ht="21" customHeight="1" x14ac:dyDescent="0.15">
      <c r="A14" s="298"/>
      <c r="B14" s="318" t="s">
        <v>633</v>
      </c>
      <c r="C14" s="318" t="s">
        <v>981</v>
      </c>
      <c r="D14" s="322"/>
      <c r="E14" s="323"/>
      <c r="F14" s="50">
        <v>177839934</v>
      </c>
      <c r="G14" s="50">
        <v>54717816</v>
      </c>
      <c r="H14" s="50">
        <v>38686901</v>
      </c>
      <c r="I14" s="50">
        <v>5179500</v>
      </c>
      <c r="J14" s="50">
        <v>15952093</v>
      </c>
      <c r="K14" s="50">
        <v>40799828</v>
      </c>
      <c r="L14" s="50">
        <v>22503796</v>
      </c>
      <c r="M14" s="50">
        <v>13858439</v>
      </c>
      <c r="N14" s="50">
        <v>8645357</v>
      </c>
      <c r="O14" s="50">
        <v>1901469</v>
      </c>
      <c r="P14" s="50">
        <v>2136946</v>
      </c>
      <c r="Q14" s="50">
        <v>52613</v>
      </c>
      <c r="R14" s="50">
        <v>38644</v>
      </c>
      <c r="S14" s="673">
        <v>16186272</v>
      </c>
      <c r="T14" s="673">
        <v>13548601</v>
      </c>
      <c r="U14" s="674">
        <v>2637671</v>
      </c>
      <c r="V14" s="324" t="s">
        <v>747</v>
      </c>
      <c r="W14" s="298"/>
      <c r="X14" s="502" t="s">
        <v>199</v>
      </c>
    </row>
    <row r="15" spans="1:24" s="202" customFormat="1" ht="21" customHeight="1" x14ac:dyDescent="0.15">
      <c r="A15" s="298"/>
      <c r="B15" s="318" t="s">
        <v>209</v>
      </c>
      <c r="C15" s="318" t="s">
        <v>909</v>
      </c>
      <c r="D15" s="322"/>
      <c r="E15" s="323"/>
      <c r="F15" s="50">
        <v>173788387</v>
      </c>
      <c r="G15" s="50">
        <v>54052031</v>
      </c>
      <c r="H15" s="50">
        <v>37859353</v>
      </c>
      <c r="I15" s="50">
        <v>4967595</v>
      </c>
      <c r="J15" s="50">
        <v>15380252</v>
      </c>
      <c r="K15" s="50">
        <v>39954330</v>
      </c>
      <c r="L15" s="50">
        <v>21574826</v>
      </c>
      <c r="M15" s="50">
        <v>13250985</v>
      </c>
      <c r="N15" s="50">
        <v>8323841</v>
      </c>
      <c r="O15" s="50">
        <v>1892026</v>
      </c>
      <c r="P15" s="50">
        <v>2134904</v>
      </c>
      <c r="Q15" s="50">
        <v>56503</v>
      </c>
      <c r="R15" s="50">
        <v>33912</v>
      </c>
      <c r="S15" s="50">
        <v>16197529</v>
      </c>
      <c r="T15" s="50">
        <v>13649561</v>
      </c>
      <c r="U15" s="118">
        <v>2547968</v>
      </c>
      <c r="V15" s="324" t="s">
        <v>886</v>
      </c>
      <c r="W15" s="298"/>
      <c r="X15" s="502"/>
    </row>
    <row r="16" spans="1:24" s="202" customFormat="1" ht="19.5" customHeight="1" x14ac:dyDescent="0.15">
      <c r="A16" s="298"/>
      <c r="B16" s="318"/>
      <c r="C16" s="318"/>
      <c r="E16" s="32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118"/>
      <c r="V16" s="321"/>
      <c r="W16" s="298"/>
      <c r="X16" s="502"/>
    </row>
    <row r="17" spans="1:24" s="202" customFormat="1" ht="21" customHeight="1" x14ac:dyDescent="0.15">
      <c r="A17" s="298"/>
      <c r="B17" s="318" t="s">
        <v>633</v>
      </c>
      <c r="C17" s="318" t="s">
        <v>982</v>
      </c>
      <c r="D17" s="313" t="s">
        <v>888</v>
      </c>
      <c r="E17" s="323"/>
      <c r="F17" s="50">
        <v>47206776</v>
      </c>
      <c r="G17" s="50">
        <v>12771585</v>
      </c>
      <c r="H17" s="50">
        <v>9703971</v>
      </c>
      <c r="I17" s="50">
        <v>1238703</v>
      </c>
      <c r="J17" s="50">
        <v>7323694</v>
      </c>
      <c r="K17" s="50">
        <v>9781600</v>
      </c>
      <c r="L17" s="50">
        <v>6387223</v>
      </c>
      <c r="M17" s="50">
        <v>4109170</v>
      </c>
      <c r="N17" s="50">
        <v>2278053</v>
      </c>
      <c r="O17" s="50">
        <v>462382</v>
      </c>
      <c r="P17" s="50">
        <v>540321</v>
      </c>
      <c r="Q17" s="50">
        <v>13168</v>
      </c>
      <c r="R17" s="50">
        <v>7442</v>
      </c>
      <c r="S17" s="50">
        <v>4787711</v>
      </c>
      <c r="T17" s="50">
        <v>4240116</v>
      </c>
      <c r="U17" s="118">
        <v>547595</v>
      </c>
      <c r="V17" s="326" t="s">
        <v>751</v>
      </c>
      <c r="W17" s="298"/>
      <c r="X17" s="502"/>
    </row>
    <row r="18" spans="1:24" s="202" customFormat="1" ht="21" customHeight="1" x14ac:dyDescent="0.15">
      <c r="A18" s="298"/>
      <c r="B18" s="318" t="s">
        <v>209</v>
      </c>
      <c r="C18" s="318" t="s">
        <v>209</v>
      </c>
      <c r="D18" s="313" t="s">
        <v>556</v>
      </c>
      <c r="E18" s="323"/>
      <c r="F18" s="50">
        <v>40334317</v>
      </c>
      <c r="G18" s="50">
        <v>13043844</v>
      </c>
      <c r="H18" s="50">
        <v>9260689</v>
      </c>
      <c r="I18" s="50">
        <v>1235925</v>
      </c>
      <c r="J18" s="50">
        <v>2031840</v>
      </c>
      <c r="K18" s="50">
        <v>9875775</v>
      </c>
      <c r="L18" s="50">
        <v>4886244</v>
      </c>
      <c r="M18" s="50">
        <v>2976760</v>
      </c>
      <c r="N18" s="50">
        <v>1909484</v>
      </c>
      <c r="O18" s="50">
        <v>470509</v>
      </c>
      <c r="P18" s="50">
        <v>461624</v>
      </c>
      <c r="Q18" s="50">
        <v>14021</v>
      </c>
      <c r="R18" s="50">
        <v>7148</v>
      </c>
      <c r="S18" s="50">
        <v>3807862</v>
      </c>
      <c r="T18" s="50">
        <v>3198311</v>
      </c>
      <c r="U18" s="118">
        <v>609551</v>
      </c>
      <c r="V18" s="327" t="s">
        <v>748</v>
      </c>
      <c r="W18" s="298"/>
      <c r="X18" s="502"/>
    </row>
    <row r="19" spans="1:24" s="202" customFormat="1" ht="21" customHeight="1" x14ac:dyDescent="0.15">
      <c r="A19" s="298"/>
      <c r="B19" s="318" t="s">
        <v>209</v>
      </c>
      <c r="C19" s="318" t="s">
        <v>209</v>
      </c>
      <c r="D19" s="313" t="s">
        <v>557</v>
      </c>
      <c r="E19" s="323"/>
      <c r="F19" s="50">
        <v>42110194</v>
      </c>
      <c r="G19" s="50">
        <v>14812764</v>
      </c>
      <c r="H19" s="50">
        <v>9663097</v>
      </c>
      <c r="I19" s="50">
        <v>1261462</v>
      </c>
      <c r="J19" s="50">
        <v>1346044</v>
      </c>
      <c r="K19" s="50">
        <v>10152180</v>
      </c>
      <c r="L19" s="50">
        <v>4874647</v>
      </c>
      <c r="M19" s="50">
        <v>2749176</v>
      </c>
      <c r="N19" s="50">
        <v>2125471</v>
      </c>
      <c r="O19" s="50">
        <v>455869</v>
      </c>
      <c r="P19" s="50">
        <v>507055</v>
      </c>
      <c r="Q19" s="50">
        <v>14089</v>
      </c>
      <c r="R19" s="50">
        <v>8599</v>
      </c>
      <c r="S19" s="50">
        <v>3277240</v>
      </c>
      <c r="T19" s="50">
        <v>2680063</v>
      </c>
      <c r="U19" s="118">
        <v>597177</v>
      </c>
      <c r="V19" s="328" t="s">
        <v>749</v>
      </c>
      <c r="W19" s="298"/>
      <c r="X19" s="502" t="s">
        <v>199</v>
      </c>
    </row>
    <row r="20" spans="1:24" s="202" customFormat="1" ht="21" customHeight="1" x14ac:dyDescent="0.15">
      <c r="A20" s="298"/>
      <c r="B20" s="318" t="s">
        <v>209</v>
      </c>
      <c r="C20" s="318" t="s">
        <v>209</v>
      </c>
      <c r="D20" s="313" t="s">
        <v>488</v>
      </c>
      <c r="E20" s="323"/>
      <c r="F20" s="50">
        <v>46364792</v>
      </c>
      <c r="G20" s="50">
        <v>13562914</v>
      </c>
      <c r="H20" s="50">
        <v>10346280</v>
      </c>
      <c r="I20" s="50">
        <v>1245577</v>
      </c>
      <c r="J20" s="50">
        <v>5153377</v>
      </c>
      <c r="K20" s="50">
        <v>10316682</v>
      </c>
      <c r="L20" s="50">
        <v>5739962</v>
      </c>
      <c r="M20" s="50">
        <v>3578758</v>
      </c>
      <c r="N20" s="50">
        <v>2161204</v>
      </c>
      <c r="O20" s="50">
        <v>486910</v>
      </c>
      <c r="P20" s="50">
        <v>553463</v>
      </c>
      <c r="Q20" s="50">
        <v>14073</v>
      </c>
      <c r="R20" s="50">
        <v>8981</v>
      </c>
      <c r="S20" s="50">
        <v>4436952</v>
      </c>
      <c r="T20" s="50">
        <v>3745343</v>
      </c>
      <c r="U20" s="118">
        <v>691609</v>
      </c>
      <c r="V20" s="330" t="s">
        <v>750</v>
      </c>
      <c r="W20" s="298"/>
      <c r="X20" s="502" t="s">
        <v>199</v>
      </c>
    </row>
    <row r="21" spans="1:24" s="202" customFormat="1" ht="21" customHeight="1" x14ac:dyDescent="0.15">
      <c r="A21" s="298"/>
      <c r="B21" s="318" t="s">
        <v>633</v>
      </c>
      <c r="C21" s="318" t="s">
        <v>983</v>
      </c>
      <c r="D21" s="313" t="s">
        <v>558</v>
      </c>
      <c r="E21" s="323"/>
      <c r="F21" s="50">
        <v>44979084</v>
      </c>
      <c r="G21" s="50">
        <v>12632509</v>
      </c>
      <c r="H21" s="50">
        <v>8589287</v>
      </c>
      <c r="I21" s="50">
        <v>1224631</v>
      </c>
      <c r="J21" s="50">
        <v>6848991</v>
      </c>
      <c r="K21" s="50">
        <v>9609693</v>
      </c>
      <c r="L21" s="50">
        <v>6073973</v>
      </c>
      <c r="M21" s="50">
        <v>3946291</v>
      </c>
      <c r="N21" s="50">
        <v>2127682</v>
      </c>
      <c r="O21" s="50">
        <v>478738</v>
      </c>
      <c r="P21" s="50">
        <v>612762</v>
      </c>
      <c r="Q21" s="50">
        <v>14320</v>
      </c>
      <c r="R21" s="50">
        <v>9184</v>
      </c>
      <c r="S21" s="50">
        <v>4675475</v>
      </c>
      <c r="T21" s="50">
        <v>4025844</v>
      </c>
      <c r="U21" s="118">
        <v>649631</v>
      </c>
      <c r="V21" s="326" t="s">
        <v>890</v>
      </c>
      <c r="W21" s="298"/>
      <c r="X21" s="502"/>
    </row>
    <row r="22" spans="1:24" s="202" customFormat="1" ht="19.5" customHeight="1" x14ac:dyDescent="0.15">
      <c r="A22" s="298"/>
      <c r="B22" s="318"/>
      <c r="C22" s="318"/>
      <c r="E22" s="320"/>
      <c r="F22" s="603"/>
      <c r="G22" s="603"/>
      <c r="H22" s="603"/>
      <c r="I22" s="603"/>
      <c r="J22" s="603"/>
      <c r="K22" s="603"/>
      <c r="L22" s="603"/>
      <c r="M22" s="603"/>
      <c r="N22" s="603"/>
      <c r="O22" s="603"/>
      <c r="P22" s="603"/>
      <c r="Q22" s="603"/>
      <c r="R22" s="603"/>
      <c r="S22" s="603"/>
      <c r="T22" s="603"/>
      <c r="U22" s="675"/>
      <c r="V22" s="321"/>
      <c r="W22" s="298"/>
      <c r="X22" s="502"/>
    </row>
    <row r="23" spans="1:24" s="202" customFormat="1" ht="21" customHeight="1" x14ac:dyDescent="0.15">
      <c r="A23" s="298"/>
      <c r="B23" s="318" t="s">
        <v>633</v>
      </c>
      <c r="C23" s="318" t="s">
        <v>982</v>
      </c>
      <c r="D23" s="318" t="s">
        <v>891</v>
      </c>
      <c r="E23" s="331"/>
      <c r="F23" s="50">
        <v>16094160</v>
      </c>
      <c r="G23" s="50">
        <v>4210483</v>
      </c>
      <c r="H23" s="50">
        <v>3416335</v>
      </c>
      <c r="I23" s="50">
        <v>424242</v>
      </c>
      <c r="J23" s="50">
        <v>2747552</v>
      </c>
      <c r="K23" s="50">
        <v>3129310</v>
      </c>
      <c r="L23" s="50">
        <v>2166238</v>
      </c>
      <c r="M23" s="50">
        <v>1376080</v>
      </c>
      <c r="N23" s="50">
        <v>790158</v>
      </c>
      <c r="O23" s="50">
        <v>151493</v>
      </c>
      <c r="P23" s="50">
        <v>186474</v>
      </c>
      <c r="Q23" s="50">
        <v>4356</v>
      </c>
      <c r="R23" s="50">
        <v>2597</v>
      </c>
      <c r="S23" s="673">
        <v>1655923</v>
      </c>
      <c r="T23" s="673">
        <v>1456206</v>
      </c>
      <c r="U23" s="674">
        <v>199717</v>
      </c>
      <c r="V23" s="332" t="s">
        <v>753</v>
      </c>
      <c r="W23" s="298"/>
      <c r="X23" s="502" t="s">
        <v>199</v>
      </c>
    </row>
    <row r="24" spans="1:24" s="202" customFormat="1" ht="21" customHeight="1" x14ac:dyDescent="0.15">
      <c r="A24" s="298"/>
      <c r="B24" s="318" t="s">
        <v>209</v>
      </c>
      <c r="C24" s="318" t="s">
        <v>209</v>
      </c>
      <c r="D24" s="318" t="s">
        <v>542</v>
      </c>
      <c r="E24" s="331"/>
      <c r="F24" s="50">
        <v>15280778</v>
      </c>
      <c r="G24" s="50">
        <v>4093574</v>
      </c>
      <c r="H24" s="50">
        <v>2852417</v>
      </c>
      <c r="I24" s="50">
        <v>376922</v>
      </c>
      <c r="J24" s="50">
        <v>2672666</v>
      </c>
      <c r="K24" s="50">
        <v>3169835</v>
      </c>
      <c r="L24" s="50">
        <v>2115364</v>
      </c>
      <c r="M24" s="50">
        <v>1368000</v>
      </c>
      <c r="N24" s="50">
        <v>747364</v>
      </c>
      <c r="O24" s="50">
        <v>147624</v>
      </c>
      <c r="P24" s="50">
        <v>167383</v>
      </c>
      <c r="Q24" s="50">
        <v>4241</v>
      </c>
      <c r="R24" s="50">
        <v>2225</v>
      </c>
      <c r="S24" s="673">
        <v>1570374</v>
      </c>
      <c r="T24" s="673">
        <v>1427754</v>
      </c>
      <c r="U24" s="674">
        <v>142620</v>
      </c>
      <c r="V24" s="333" t="s">
        <v>365</v>
      </c>
      <c r="W24" s="298"/>
      <c r="X24" s="502"/>
    </row>
    <row r="25" spans="1:24" s="202" customFormat="1" ht="21" customHeight="1" x14ac:dyDescent="0.15">
      <c r="A25" s="298"/>
      <c r="B25" s="318" t="s">
        <v>209</v>
      </c>
      <c r="C25" s="318" t="s">
        <v>209</v>
      </c>
      <c r="D25" s="318" t="s">
        <v>543</v>
      </c>
      <c r="E25" s="331"/>
      <c r="F25" s="50">
        <v>15831838</v>
      </c>
      <c r="G25" s="50">
        <v>4467528</v>
      </c>
      <c r="H25" s="50">
        <v>3435219</v>
      </c>
      <c r="I25" s="50">
        <v>437539</v>
      </c>
      <c r="J25" s="50">
        <v>1903476</v>
      </c>
      <c r="K25" s="50">
        <v>3482455</v>
      </c>
      <c r="L25" s="50">
        <v>2105621</v>
      </c>
      <c r="M25" s="50">
        <v>1365090</v>
      </c>
      <c r="N25" s="50">
        <v>740531</v>
      </c>
      <c r="O25" s="50">
        <v>163265</v>
      </c>
      <c r="P25" s="50">
        <v>186464</v>
      </c>
      <c r="Q25" s="50">
        <v>4571</v>
      </c>
      <c r="R25" s="50">
        <v>2620</v>
      </c>
      <c r="S25" s="673">
        <v>1561414</v>
      </c>
      <c r="T25" s="673">
        <v>1356156</v>
      </c>
      <c r="U25" s="674">
        <v>205258</v>
      </c>
      <c r="V25" s="333" t="s">
        <v>366</v>
      </c>
      <c r="W25" s="298"/>
      <c r="X25" s="502" t="s">
        <v>199</v>
      </c>
    </row>
    <row r="26" spans="1:24" s="202" customFormat="1" ht="21" customHeight="1" x14ac:dyDescent="0.15">
      <c r="A26" s="298"/>
      <c r="B26" s="318" t="s">
        <v>209</v>
      </c>
      <c r="C26" s="318" t="s">
        <v>209</v>
      </c>
      <c r="D26" s="318" t="s">
        <v>544</v>
      </c>
      <c r="E26" s="331"/>
      <c r="F26" s="50">
        <v>13961757</v>
      </c>
      <c r="G26" s="50">
        <v>4286319</v>
      </c>
      <c r="H26" s="50">
        <v>3421596</v>
      </c>
      <c r="I26" s="50">
        <v>392457</v>
      </c>
      <c r="J26" s="50">
        <v>948328</v>
      </c>
      <c r="K26" s="50">
        <v>3249101</v>
      </c>
      <c r="L26" s="50">
        <v>1663956</v>
      </c>
      <c r="M26" s="50">
        <v>1043644</v>
      </c>
      <c r="N26" s="50">
        <v>620312</v>
      </c>
      <c r="O26" s="50">
        <v>167798</v>
      </c>
      <c r="P26" s="50">
        <v>165106</v>
      </c>
      <c r="Q26" s="50">
        <v>4732</v>
      </c>
      <c r="R26" s="50">
        <v>2399</v>
      </c>
      <c r="S26" s="673">
        <v>1381750</v>
      </c>
      <c r="T26" s="673">
        <v>1203601</v>
      </c>
      <c r="U26" s="674">
        <v>178149</v>
      </c>
      <c r="V26" s="333" t="s">
        <v>367</v>
      </c>
      <c r="W26" s="298"/>
      <c r="X26" s="502"/>
    </row>
    <row r="27" spans="1:24" s="202" customFormat="1" ht="21" customHeight="1" x14ac:dyDescent="0.15">
      <c r="A27" s="298"/>
      <c r="B27" s="318" t="s">
        <v>209</v>
      </c>
      <c r="C27" s="318" t="s">
        <v>209</v>
      </c>
      <c r="D27" s="318" t="s">
        <v>545</v>
      </c>
      <c r="E27" s="331"/>
      <c r="F27" s="50">
        <v>13241525</v>
      </c>
      <c r="G27" s="50">
        <v>4374969</v>
      </c>
      <c r="H27" s="50">
        <v>3078126</v>
      </c>
      <c r="I27" s="50">
        <v>422576</v>
      </c>
      <c r="J27" s="50">
        <v>536689</v>
      </c>
      <c r="K27" s="50">
        <v>3296902</v>
      </c>
      <c r="L27" s="50">
        <v>1532263</v>
      </c>
      <c r="M27" s="50">
        <v>931604</v>
      </c>
      <c r="N27" s="50">
        <v>600659</v>
      </c>
      <c r="O27" s="50">
        <v>147031</v>
      </c>
      <c r="P27" s="50">
        <v>129874</v>
      </c>
      <c r="Q27" s="50">
        <v>4432</v>
      </c>
      <c r="R27" s="50">
        <v>1593</v>
      </c>
      <c r="S27" s="673">
        <v>1253817</v>
      </c>
      <c r="T27" s="673">
        <v>1026851</v>
      </c>
      <c r="U27" s="674">
        <v>226966</v>
      </c>
      <c r="V27" s="333" t="s">
        <v>375</v>
      </c>
      <c r="W27" s="298"/>
      <c r="X27" s="502" t="s">
        <v>199</v>
      </c>
    </row>
    <row r="28" spans="1:24" s="202" customFormat="1" ht="21" customHeight="1" x14ac:dyDescent="0.15">
      <c r="A28" s="298"/>
      <c r="B28" s="318" t="s">
        <v>209</v>
      </c>
      <c r="C28" s="318" t="s">
        <v>209</v>
      </c>
      <c r="D28" s="318" t="s">
        <v>546</v>
      </c>
      <c r="E28" s="331"/>
      <c r="F28" s="50">
        <v>13131035</v>
      </c>
      <c r="G28" s="50">
        <v>4382556</v>
      </c>
      <c r="H28" s="50">
        <v>2760967</v>
      </c>
      <c r="I28" s="50">
        <v>420892</v>
      </c>
      <c r="J28" s="50">
        <v>546823</v>
      </c>
      <c r="K28" s="50">
        <v>3329772</v>
      </c>
      <c r="L28" s="50">
        <v>1690025</v>
      </c>
      <c r="M28" s="50">
        <v>1001512</v>
      </c>
      <c r="N28" s="50">
        <v>688513</v>
      </c>
      <c r="O28" s="50">
        <v>155680</v>
      </c>
      <c r="P28" s="50">
        <v>166644</v>
      </c>
      <c r="Q28" s="50">
        <v>4857</v>
      </c>
      <c r="R28" s="50">
        <v>3156</v>
      </c>
      <c r="S28" s="673">
        <v>1172295</v>
      </c>
      <c r="T28" s="673">
        <v>967859</v>
      </c>
      <c r="U28" s="674">
        <v>204436</v>
      </c>
      <c r="V28" s="333" t="s">
        <v>368</v>
      </c>
      <c r="W28" s="298"/>
      <c r="X28" s="502"/>
    </row>
    <row r="29" spans="1:24" s="202" customFormat="1" ht="21" customHeight="1" x14ac:dyDescent="0.15">
      <c r="A29" s="298"/>
      <c r="B29" s="318" t="s">
        <v>209</v>
      </c>
      <c r="C29" s="318" t="s">
        <v>209</v>
      </c>
      <c r="D29" s="318" t="s">
        <v>547</v>
      </c>
      <c r="E29" s="331"/>
      <c r="F29" s="50">
        <v>13927420</v>
      </c>
      <c r="G29" s="50">
        <v>4966589</v>
      </c>
      <c r="H29" s="50">
        <v>2999501</v>
      </c>
      <c r="I29" s="50">
        <v>404452</v>
      </c>
      <c r="J29" s="50">
        <v>385644</v>
      </c>
      <c r="K29" s="50">
        <v>3555884</v>
      </c>
      <c r="L29" s="50">
        <v>1615350</v>
      </c>
      <c r="M29" s="50">
        <v>894436</v>
      </c>
      <c r="N29" s="50">
        <v>720914</v>
      </c>
      <c r="O29" s="50">
        <v>166673</v>
      </c>
      <c r="P29" s="50">
        <v>177974</v>
      </c>
      <c r="Q29" s="50">
        <v>5255</v>
      </c>
      <c r="R29" s="50">
        <v>3562</v>
      </c>
      <c r="S29" s="673">
        <v>1263528</v>
      </c>
      <c r="T29" s="673">
        <v>1070160</v>
      </c>
      <c r="U29" s="674">
        <v>193368</v>
      </c>
      <c r="V29" s="333" t="s">
        <v>369</v>
      </c>
      <c r="W29" s="298"/>
      <c r="X29" s="502" t="s">
        <v>199</v>
      </c>
    </row>
    <row r="30" spans="1:24" s="202" customFormat="1" ht="21" customHeight="1" x14ac:dyDescent="0.15">
      <c r="A30" s="298"/>
      <c r="B30" s="318" t="s">
        <v>209</v>
      </c>
      <c r="C30" s="318" t="s">
        <v>209</v>
      </c>
      <c r="D30" s="318" t="s">
        <v>548</v>
      </c>
      <c r="E30" s="331"/>
      <c r="F30" s="50">
        <v>13915220</v>
      </c>
      <c r="G30" s="50">
        <v>5155247</v>
      </c>
      <c r="H30" s="50">
        <v>3141883</v>
      </c>
      <c r="I30" s="50">
        <v>445637</v>
      </c>
      <c r="J30" s="50">
        <v>399300</v>
      </c>
      <c r="K30" s="50">
        <v>3167170</v>
      </c>
      <c r="L30" s="50">
        <v>1605983</v>
      </c>
      <c r="M30" s="50">
        <v>900179</v>
      </c>
      <c r="N30" s="50">
        <v>705804</v>
      </c>
      <c r="O30" s="50">
        <v>129398</v>
      </c>
      <c r="P30" s="50">
        <v>166192</v>
      </c>
      <c r="Q30" s="50">
        <v>4025</v>
      </c>
      <c r="R30" s="50">
        <v>1587</v>
      </c>
      <c r="S30" s="673">
        <v>990439</v>
      </c>
      <c r="T30" s="673">
        <v>810345</v>
      </c>
      <c r="U30" s="674">
        <v>180094</v>
      </c>
      <c r="V30" s="333" t="s">
        <v>370</v>
      </c>
      <c r="W30" s="298"/>
      <c r="X30" s="502"/>
    </row>
    <row r="31" spans="1:24" s="202" customFormat="1" ht="21" customHeight="1" x14ac:dyDescent="0.15">
      <c r="A31" s="298"/>
      <c r="B31" s="318" t="s">
        <v>209</v>
      </c>
      <c r="C31" s="318" t="s">
        <v>209</v>
      </c>
      <c r="D31" s="318" t="s">
        <v>549</v>
      </c>
      <c r="E31" s="331"/>
      <c r="F31" s="50">
        <v>14267554</v>
      </c>
      <c r="G31" s="50">
        <v>4690928</v>
      </c>
      <c r="H31" s="50">
        <v>3521713</v>
      </c>
      <c r="I31" s="50">
        <v>411373</v>
      </c>
      <c r="J31" s="50">
        <v>561100</v>
      </c>
      <c r="K31" s="50">
        <v>3429126</v>
      </c>
      <c r="L31" s="50">
        <v>1653314</v>
      </c>
      <c r="M31" s="50">
        <v>954561</v>
      </c>
      <c r="N31" s="50">
        <v>698753</v>
      </c>
      <c r="O31" s="50">
        <v>159798</v>
      </c>
      <c r="P31" s="50">
        <v>162889</v>
      </c>
      <c r="Q31" s="50">
        <v>4809</v>
      </c>
      <c r="R31" s="50">
        <v>3450</v>
      </c>
      <c r="S31" s="673">
        <v>1023273</v>
      </c>
      <c r="T31" s="673">
        <v>799558</v>
      </c>
      <c r="U31" s="674">
        <v>223715</v>
      </c>
      <c r="V31" s="333" t="s">
        <v>371</v>
      </c>
      <c r="W31" s="298"/>
      <c r="X31" s="502" t="s">
        <v>199</v>
      </c>
    </row>
    <row r="32" spans="1:24" s="202" customFormat="1" ht="21" customHeight="1" x14ac:dyDescent="0.15">
      <c r="A32" s="298"/>
      <c r="B32" s="318" t="s">
        <v>209</v>
      </c>
      <c r="C32" s="318" t="s">
        <v>209</v>
      </c>
      <c r="D32" s="329" t="s">
        <v>634</v>
      </c>
      <c r="E32" s="331"/>
      <c r="F32" s="50">
        <v>14543245</v>
      </c>
      <c r="G32" s="50">
        <v>4472480</v>
      </c>
      <c r="H32" s="50">
        <v>3340882</v>
      </c>
      <c r="I32" s="50">
        <v>430050</v>
      </c>
      <c r="J32" s="50">
        <v>1004645</v>
      </c>
      <c r="K32" s="50">
        <v>3502582</v>
      </c>
      <c r="L32" s="50">
        <v>1792606</v>
      </c>
      <c r="M32" s="50">
        <v>1020084</v>
      </c>
      <c r="N32" s="50">
        <v>772522</v>
      </c>
      <c r="O32" s="50">
        <v>171674</v>
      </c>
      <c r="P32" s="50">
        <v>172764</v>
      </c>
      <c r="Q32" s="50">
        <v>5162</v>
      </c>
      <c r="R32" s="50">
        <v>2786</v>
      </c>
      <c r="S32" s="673">
        <v>1358924</v>
      </c>
      <c r="T32" s="673">
        <v>1124497</v>
      </c>
      <c r="U32" s="674">
        <v>234427</v>
      </c>
      <c r="V32" s="333" t="s">
        <v>372</v>
      </c>
      <c r="W32" s="298"/>
      <c r="X32" s="502"/>
    </row>
    <row r="33" spans="1:24" s="202" customFormat="1" ht="21" customHeight="1" x14ac:dyDescent="0.15">
      <c r="A33" s="298"/>
      <c r="B33" s="318" t="s">
        <v>209</v>
      </c>
      <c r="C33" s="318" t="s">
        <v>209</v>
      </c>
      <c r="D33" s="329" t="s">
        <v>635</v>
      </c>
      <c r="E33" s="331"/>
      <c r="F33" s="50">
        <v>14793501</v>
      </c>
      <c r="G33" s="50">
        <v>4270187</v>
      </c>
      <c r="H33" s="50">
        <v>3493215</v>
      </c>
      <c r="I33" s="50">
        <v>398897</v>
      </c>
      <c r="J33" s="50">
        <v>1562374</v>
      </c>
      <c r="K33" s="50">
        <v>3270354</v>
      </c>
      <c r="L33" s="50">
        <v>1798474</v>
      </c>
      <c r="M33" s="50">
        <v>1140253</v>
      </c>
      <c r="N33" s="50">
        <v>658221</v>
      </c>
      <c r="O33" s="50">
        <v>151546</v>
      </c>
      <c r="P33" s="50">
        <v>204301</v>
      </c>
      <c r="Q33" s="50">
        <v>4373</v>
      </c>
      <c r="R33" s="50">
        <v>3652</v>
      </c>
      <c r="S33" s="673">
        <v>1341888</v>
      </c>
      <c r="T33" s="673">
        <v>1127626</v>
      </c>
      <c r="U33" s="674">
        <v>214262</v>
      </c>
      <c r="V33" s="333" t="s">
        <v>373</v>
      </c>
      <c r="W33" s="298"/>
      <c r="X33" s="502"/>
    </row>
    <row r="34" spans="1:24" s="202" customFormat="1" ht="21" customHeight="1" x14ac:dyDescent="0.15">
      <c r="A34" s="298"/>
      <c r="B34" s="318" t="s">
        <v>209</v>
      </c>
      <c r="C34" s="318" t="s">
        <v>209</v>
      </c>
      <c r="D34" s="329" t="s">
        <v>636</v>
      </c>
      <c r="E34" s="331"/>
      <c r="F34" s="50">
        <v>17028046</v>
      </c>
      <c r="G34" s="50">
        <v>4820247</v>
      </c>
      <c r="H34" s="50">
        <v>3512183</v>
      </c>
      <c r="I34" s="50">
        <v>416630</v>
      </c>
      <c r="J34" s="50">
        <v>2586358</v>
      </c>
      <c r="K34" s="50">
        <v>3543746</v>
      </c>
      <c r="L34" s="50">
        <v>2148882</v>
      </c>
      <c r="M34" s="50">
        <v>1418421</v>
      </c>
      <c r="N34" s="50">
        <v>730461</v>
      </c>
      <c r="O34" s="50">
        <v>163690</v>
      </c>
      <c r="P34" s="50">
        <v>176398</v>
      </c>
      <c r="Q34" s="50">
        <v>4538</v>
      </c>
      <c r="R34" s="50">
        <v>2543</v>
      </c>
      <c r="S34" s="673">
        <v>1736140</v>
      </c>
      <c r="T34" s="673">
        <v>1493220</v>
      </c>
      <c r="U34" s="674">
        <v>242920</v>
      </c>
      <c r="V34" s="333" t="s">
        <v>374</v>
      </c>
      <c r="W34" s="298"/>
      <c r="X34" s="502" t="s">
        <v>199</v>
      </c>
    </row>
    <row r="35" spans="1:24" s="202" customFormat="1" ht="19.5" customHeight="1" x14ac:dyDescent="0.15">
      <c r="A35" s="298"/>
      <c r="B35" s="318"/>
      <c r="C35" s="318"/>
      <c r="D35" s="318"/>
      <c r="E35" s="331"/>
      <c r="F35" s="50"/>
      <c r="G35" s="603"/>
      <c r="H35" s="603"/>
      <c r="I35" s="603"/>
      <c r="J35" s="50"/>
      <c r="K35" s="50"/>
      <c r="L35" s="50"/>
      <c r="M35" s="50"/>
      <c r="N35" s="50"/>
      <c r="O35" s="50"/>
      <c r="P35" s="50"/>
      <c r="Q35" s="50"/>
      <c r="R35" s="50"/>
      <c r="S35" s="673"/>
      <c r="T35" s="673"/>
      <c r="U35" s="674"/>
      <c r="V35" s="503"/>
      <c r="W35" s="298"/>
      <c r="X35" s="502"/>
    </row>
    <row r="36" spans="1:24" s="202" customFormat="1" ht="21" customHeight="1" x14ac:dyDescent="0.15">
      <c r="A36" s="298"/>
      <c r="B36" s="318" t="s">
        <v>633</v>
      </c>
      <c r="C36" s="318" t="s">
        <v>983</v>
      </c>
      <c r="D36" s="318" t="s">
        <v>550</v>
      </c>
      <c r="E36" s="331"/>
      <c r="F36" s="50">
        <v>16114263</v>
      </c>
      <c r="G36" s="50">
        <v>4270708</v>
      </c>
      <c r="H36" s="50">
        <v>3434104</v>
      </c>
      <c r="I36" s="50">
        <v>417929</v>
      </c>
      <c r="J36" s="50">
        <v>2783693</v>
      </c>
      <c r="K36" s="50">
        <v>3120898</v>
      </c>
      <c r="L36" s="50">
        <v>2086931</v>
      </c>
      <c r="M36" s="50">
        <v>1349318</v>
      </c>
      <c r="N36" s="50">
        <v>737613</v>
      </c>
      <c r="O36" s="50">
        <v>141544</v>
      </c>
      <c r="P36" s="50">
        <v>173737</v>
      </c>
      <c r="Q36" s="50">
        <v>4486</v>
      </c>
      <c r="R36" s="50">
        <v>3425</v>
      </c>
      <c r="S36" s="673">
        <v>1617199</v>
      </c>
      <c r="T36" s="673">
        <v>1406425</v>
      </c>
      <c r="U36" s="674">
        <v>210774</v>
      </c>
      <c r="V36" s="332" t="s">
        <v>892</v>
      </c>
      <c r="W36" s="298"/>
      <c r="X36" s="502" t="s">
        <v>199</v>
      </c>
    </row>
    <row r="37" spans="1:24" s="202" customFormat="1" ht="21" customHeight="1" x14ac:dyDescent="0.15">
      <c r="A37" s="298"/>
      <c r="B37" s="318" t="s">
        <v>209</v>
      </c>
      <c r="C37" s="318" t="s">
        <v>209</v>
      </c>
      <c r="D37" s="318" t="s">
        <v>542</v>
      </c>
      <c r="E37" s="331"/>
      <c r="F37" s="50">
        <v>14492822</v>
      </c>
      <c r="G37" s="50">
        <v>3962297</v>
      </c>
      <c r="H37" s="50">
        <v>2676965</v>
      </c>
      <c r="I37" s="50">
        <v>381293</v>
      </c>
      <c r="J37" s="50">
        <v>2362500</v>
      </c>
      <c r="K37" s="50">
        <v>3114557</v>
      </c>
      <c r="L37" s="50">
        <v>1995210</v>
      </c>
      <c r="M37" s="50">
        <v>1331932</v>
      </c>
      <c r="N37" s="50">
        <v>663278</v>
      </c>
      <c r="O37" s="50">
        <v>148677</v>
      </c>
      <c r="P37" s="50">
        <v>204612</v>
      </c>
      <c r="Q37" s="50">
        <v>4388</v>
      </c>
      <c r="R37" s="50">
        <v>1454</v>
      </c>
      <c r="S37" s="673">
        <v>1497827</v>
      </c>
      <c r="T37" s="673">
        <v>1300385</v>
      </c>
      <c r="U37" s="674">
        <v>197442</v>
      </c>
      <c r="V37" s="333" t="s">
        <v>365</v>
      </c>
      <c r="W37" s="298"/>
      <c r="X37" s="502"/>
    </row>
    <row r="38" spans="1:24" s="202" customFormat="1" ht="21" customHeight="1" x14ac:dyDescent="0.15">
      <c r="A38" s="298"/>
      <c r="B38" s="335" t="s">
        <v>209</v>
      </c>
      <c r="C38" s="335" t="s">
        <v>209</v>
      </c>
      <c r="D38" s="336" t="s">
        <v>551</v>
      </c>
      <c r="E38" s="337"/>
      <c r="F38" s="178">
        <v>14371999</v>
      </c>
      <c r="G38" s="179">
        <v>4399504</v>
      </c>
      <c r="H38" s="179">
        <v>2478218</v>
      </c>
      <c r="I38" s="179">
        <v>425409</v>
      </c>
      <c r="J38" s="179">
        <v>1702798</v>
      </c>
      <c r="K38" s="179">
        <v>3374238</v>
      </c>
      <c r="L38" s="179">
        <v>1991832</v>
      </c>
      <c r="M38" s="179">
        <v>1265041</v>
      </c>
      <c r="N38" s="179">
        <v>726791</v>
      </c>
      <c r="O38" s="179">
        <v>188517</v>
      </c>
      <c r="P38" s="179">
        <v>234413</v>
      </c>
      <c r="Q38" s="179">
        <v>5446</v>
      </c>
      <c r="R38" s="179">
        <v>4305</v>
      </c>
      <c r="S38" s="676">
        <v>1560449</v>
      </c>
      <c r="T38" s="676">
        <v>1319034</v>
      </c>
      <c r="U38" s="677">
        <v>241415</v>
      </c>
      <c r="V38" s="340" t="s">
        <v>366</v>
      </c>
      <c r="W38" s="298"/>
      <c r="X38" s="502" t="s">
        <v>199</v>
      </c>
    </row>
    <row r="39" spans="1:24" s="504" customFormat="1" ht="21" customHeight="1" x14ac:dyDescent="0.15">
      <c r="A39" s="201"/>
      <c r="B39" s="25" t="s">
        <v>762</v>
      </c>
      <c r="C39" s="202"/>
      <c r="D39" s="201"/>
      <c r="E39" s="318"/>
      <c r="F39" s="436"/>
      <c r="G39" s="436"/>
      <c r="H39" s="436"/>
      <c r="I39" s="25"/>
      <c r="J39" s="25"/>
      <c r="K39" s="25"/>
      <c r="L39" s="25"/>
      <c r="M39" s="25"/>
      <c r="N39" s="25"/>
      <c r="O39" s="411" t="s">
        <v>779</v>
      </c>
      <c r="P39" s="25"/>
      <c r="Q39" s="25"/>
      <c r="R39" s="25"/>
      <c r="S39" s="25"/>
      <c r="T39" s="25"/>
      <c r="U39" s="25"/>
      <c r="V39" s="380"/>
      <c r="W39" s="201"/>
    </row>
    <row r="40" spans="1:24" ht="21" customHeight="1" x14ac:dyDescent="0.15">
      <c r="B40" s="25" t="s">
        <v>454</v>
      </c>
      <c r="D40" s="608"/>
    </row>
  </sheetData>
  <mergeCells count="3">
    <mergeCell ref="V4:V7"/>
    <mergeCell ref="B5:E5"/>
    <mergeCell ref="F4:F5"/>
  </mergeCells>
  <phoneticPr fontId="34"/>
  <pageMargins left="0.59055118110236227" right="0.59055118110236227" top="0.59055118110236227" bottom="0.59055118110236227" header="0.59055118110236227" footer="0.15748031496062992"/>
  <pageSetup paperSize="9" scale="92" orientation="portrait" r:id="rId1"/>
  <headerFooter alignWithMargins="0"/>
  <colBreaks count="1" manualBreakCount="1">
    <brk id="14" max="39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W224"/>
  <sheetViews>
    <sheetView view="pageBreakPreview" zoomScaleNormal="100" zoomScaleSheetLayoutView="100" workbookViewId="0"/>
  </sheetViews>
  <sheetFormatPr defaultColWidth="8.125" defaultRowHeight="10.5" x14ac:dyDescent="0.15"/>
  <cols>
    <col min="1" max="1" width="2.625" style="684" customWidth="1"/>
    <col min="2" max="2" width="3" style="684" customWidth="1"/>
    <col min="3" max="3" width="5.5" style="684" customWidth="1"/>
    <col min="4" max="4" width="4" style="684" customWidth="1"/>
    <col min="5" max="5" width="8.25" style="684" customWidth="1"/>
    <col min="6" max="6" width="8.625" style="684" customWidth="1"/>
    <col min="7" max="21" width="7.75" style="684" customWidth="1"/>
    <col min="22" max="22" width="4.25" style="684" customWidth="1"/>
    <col min="23" max="23" width="20.75" style="684" customWidth="1"/>
    <col min="24" max="24" width="7.5" style="684" customWidth="1"/>
    <col min="25" max="25" width="7.5" style="689" customWidth="1"/>
    <col min="26" max="26" width="2.25" style="684" customWidth="1"/>
    <col min="27" max="27" width="1" style="689" customWidth="1"/>
    <col min="28" max="36" width="8.125" style="684"/>
    <col min="37" max="16384" width="8.125" style="495"/>
  </cols>
  <sheetData>
    <row r="1" spans="1:205" s="681" customFormat="1" ht="13.5" customHeight="1" x14ac:dyDescent="0.15">
      <c r="A1" s="678"/>
      <c r="B1" s="678"/>
      <c r="C1" s="678"/>
      <c r="D1" s="678"/>
      <c r="E1" s="678"/>
      <c r="F1" s="678"/>
      <c r="G1" s="678"/>
      <c r="H1" s="678"/>
      <c r="I1" s="678"/>
      <c r="J1" s="678"/>
      <c r="K1" s="678"/>
      <c r="L1" s="678"/>
      <c r="M1" s="678"/>
      <c r="N1" s="678"/>
      <c r="O1" s="678"/>
      <c r="P1" s="678"/>
      <c r="Q1" s="678"/>
      <c r="R1" s="678"/>
      <c r="S1" s="678"/>
      <c r="T1" s="678"/>
      <c r="U1" s="678"/>
      <c r="V1" s="678"/>
      <c r="W1" s="678"/>
      <c r="X1" s="678"/>
      <c r="Y1" s="679"/>
      <c r="Z1" s="680"/>
      <c r="AA1" s="679"/>
      <c r="AB1" s="678"/>
      <c r="AC1" s="678"/>
      <c r="AD1" s="678"/>
      <c r="AE1" s="678"/>
      <c r="AF1" s="678"/>
      <c r="AG1" s="678"/>
      <c r="AH1" s="678"/>
      <c r="AI1" s="678"/>
      <c r="AJ1" s="678"/>
    </row>
    <row r="2" spans="1:205" s="681" customFormat="1" ht="21" customHeight="1" x14ac:dyDescent="0.15">
      <c r="A2" s="682"/>
      <c r="B2" s="682" t="s">
        <v>310</v>
      </c>
      <c r="C2" s="683"/>
      <c r="D2" s="683"/>
      <c r="E2" s="683"/>
      <c r="F2" s="683"/>
      <c r="G2" s="683"/>
      <c r="H2" s="683"/>
      <c r="I2" s="683"/>
      <c r="J2" s="683"/>
      <c r="K2" s="683"/>
      <c r="L2" s="683"/>
      <c r="M2" s="683"/>
      <c r="N2" s="683"/>
      <c r="P2" s="678"/>
      <c r="Q2" s="678"/>
      <c r="R2" s="678"/>
      <c r="S2" s="678"/>
      <c r="T2" s="678"/>
      <c r="U2" s="678"/>
      <c r="V2" s="678"/>
      <c r="W2" s="678"/>
      <c r="X2" s="678"/>
      <c r="Y2" s="679"/>
      <c r="Z2" s="678"/>
      <c r="AA2" s="679"/>
      <c r="AB2" s="678"/>
      <c r="AC2" s="678"/>
    </row>
    <row r="3" spans="1:205" ht="18" customHeight="1" x14ac:dyDescent="0.15">
      <c r="A3" s="684" t="s">
        <v>189</v>
      </c>
      <c r="B3" s="685" t="s">
        <v>565</v>
      </c>
      <c r="C3" s="682"/>
      <c r="J3" s="686"/>
      <c r="U3" s="687" t="s">
        <v>984</v>
      </c>
      <c r="Y3" s="688"/>
      <c r="Z3" s="687"/>
      <c r="AD3" s="495"/>
      <c r="AE3" s="495"/>
      <c r="AF3" s="495"/>
      <c r="AG3" s="495"/>
      <c r="AH3" s="495"/>
      <c r="AI3" s="495"/>
      <c r="AJ3" s="495"/>
      <c r="EY3" s="684"/>
      <c r="EZ3" s="684"/>
      <c r="FA3" s="684"/>
      <c r="FB3" s="684"/>
      <c r="FC3" s="684"/>
      <c r="FD3" s="684"/>
      <c r="FE3" s="684"/>
      <c r="FF3" s="684"/>
      <c r="FG3" s="684"/>
      <c r="FH3" s="684"/>
      <c r="FI3" s="684"/>
      <c r="FJ3" s="684"/>
      <c r="FK3" s="684"/>
      <c r="FL3" s="684"/>
      <c r="FM3" s="684"/>
      <c r="FN3" s="684"/>
      <c r="FO3" s="684"/>
      <c r="FP3" s="684"/>
      <c r="FQ3" s="684"/>
      <c r="FR3" s="684"/>
      <c r="FS3" s="684"/>
      <c r="FT3" s="684"/>
      <c r="FU3" s="684"/>
      <c r="FV3" s="684"/>
      <c r="FW3" s="684"/>
      <c r="FX3" s="684"/>
      <c r="FY3" s="684"/>
      <c r="FZ3" s="684"/>
      <c r="GA3" s="684"/>
      <c r="GB3" s="684"/>
      <c r="GC3" s="684"/>
      <c r="GD3" s="684"/>
      <c r="GE3" s="684"/>
      <c r="GF3" s="684"/>
      <c r="GG3" s="684"/>
      <c r="GH3" s="684"/>
      <c r="GI3" s="684"/>
      <c r="GJ3" s="684"/>
      <c r="GK3" s="684"/>
      <c r="GL3" s="684"/>
      <c r="GM3" s="684"/>
      <c r="GN3" s="684"/>
      <c r="GO3" s="684"/>
      <c r="GP3" s="684"/>
      <c r="GQ3" s="684"/>
      <c r="GR3" s="684"/>
      <c r="GS3" s="684"/>
      <c r="GT3" s="684"/>
      <c r="GU3" s="684"/>
      <c r="GV3" s="684"/>
      <c r="GW3" s="684"/>
    </row>
    <row r="4" spans="1:205" s="25" customFormat="1" ht="20.25" customHeight="1" x14ac:dyDescent="0.15">
      <c r="A4" s="22"/>
      <c r="B4" s="904" t="s">
        <v>459</v>
      </c>
      <c r="C4" s="904"/>
      <c r="D4" s="904"/>
      <c r="E4" s="904"/>
      <c r="F4" s="690">
        <v>45658</v>
      </c>
      <c r="G4" s="691">
        <v>45658</v>
      </c>
      <c r="H4" s="691">
        <v>45689</v>
      </c>
      <c r="I4" s="691">
        <v>45717</v>
      </c>
      <c r="J4" s="691">
        <v>45748</v>
      </c>
      <c r="K4" s="691">
        <v>45778</v>
      </c>
      <c r="L4" s="691">
        <v>45809</v>
      </c>
      <c r="M4" s="691">
        <v>45839</v>
      </c>
      <c r="N4" s="691">
        <v>45870</v>
      </c>
      <c r="O4" s="691">
        <v>45901</v>
      </c>
      <c r="P4" s="691">
        <v>45931</v>
      </c>
      <c r="Q4" s="691">
        <v>45962</v>
      </c>
      <c r="R4" s="691">
        <v>45992</v>
      </c>
      <c r="S4" s="692">
        <v>46023</v>
      </c>
      <c r="T4" s="691">
        <v>46054</v>
      </c>
      <c r="U4" s="691">
        <v>46082</v>
      </c>
      <c r="V4" s="966" t="s">
        <v>201</v>
      </c>
      <c r="W4" s="967"/>
      <c r="X4" s="967"/>
      <c r="Y4" s="967"/>
      <c r="Z4" s="72"/>
      <c r="AA4" s="693"/>
      <c r="AB4" s="693"/>
      <c r="EX4" s="694"/>
      <c r="EY4" s="693"/>
      <c r="EZ4" s="693"/>
      <c r="FA4" s="693"/>
      <c r="FB4" s="693"/>
      <c r="FW4" s="694"/>
      <c r="FX4" s="693"/>
      <c r="FY4" s="693"/>
      <c r="FZ4" s="693"/>
      <c r="GA4" s="693"/>
    </row>
    <row r="5" spans="1:205" s="25" customFormat="1" ht="20.25" customHeight="1" x14ac:dyDescent="0.15">
      <c r="A5" s="693"/>
      <c r="B5" s="908"/>
      <c r="C5" s="908"/>
      <c r="D5" s="908"/>
      <c r="E5" s="908"/>
      <c r="F5" s="695">
        <v>45658</v>
      </c>
      <c r="G5" s="696">
        <v>45658</v>
      </c>
      <c r="H5" s="697">
        <v>45689</v>
      </c>
      <c r="I5" s="697">
        <v>45717</v>
      </c>
      <c r="J5" s="697">
        <v>45748</v>
      </c>
      <c r="K5" s="698">
        <v>45778</v>
      </c>
      <c r="L5" s="697">
        <v>45809</v>
      </c>
      <c r="M5" s="697">
        <v>45839</v>
      </c>
      <c r="N5" s="697">
        <v>45870</v>
      </c>
      <c r="O5" s="697">
        <v>45901</v>
      </c>
      <c r="P5" s="697">
        <v>45931</v>
      </c>
      <c r="Q5" s="697">
        <v>45962</v>
      </c>
      <c r="R5" s="697">
        <v>45992</v>
      </c>
      <c r="S5" s="696">
        <v>46023</v>
      </c>
      <c r="T5" s="697">
        <v>46054</v>
      </c>
      <c r="U5" s="697">
        <v>46082</v>
      </c>
      <c r="V5" s="968"/>
      <c r="W5" s="969"/>
      <c r="X5" s="969"/>
      <c r="Y5" s="969"/>
      <c r="Z5" s="72"/>
      <c r="AA5" s="693"/>
      <c r="AB5" s="693"/>
      <c r="EX5" s="970"/>
      <c r="EY5" s="970"/>
      <c r="EZ5" s="970"/>
      <c r="FA5" s="693"/>
      <c r="FB5" s="693"/>
      <c r="FC5" s="693"/>
      <c r="FD5" s="693"/>
      <c r="FE5" s="693"/>
      <c r="FF5" s="693"/>
      <c r="FG5" s="693"/>
      <c r="FH5" s="693"/>
      <c r="FI5" s="693"/>
      <c r="FJ5" s="693"/>
      <c r="FK5" s="693"/>
      <c r="FL5" s="693"/>
      <c r="FM5" s="693"/>
      <c r="FN5" s="693"/>
      <c r="FO5" s="693"/>
      <c r="FP5" s="693"/>
      <c r="FQ5" s="693"/>
      <c r="FR5" s="693"/>
      <c r="FS5" s="693"/>
      <c r="FT5" s="693"/>
      <c r="FU5" s="693"/>
      <c r="FW5" s="970"/>
      <c r="FX5" s="970"/>
      <c r="FY5" s="970"/>
      <c r="FZ5" s="693"/>
      <c r="GA5" s="693"/>
      <c r="GB5" s="693"/>
      <c r="GC5" s="693"/>
      <c r="GD5" s="693"/>
      <c r="GE5" s="693"/>
      <c r="GF5" s="693"/>
      <c r="GG5" s="693"/>
      <c r="GH5" s="693"/>
      <c r="GI5" s="693"/>
      <c r="GJ5" s="693"/>
      <c r="GK5" s="693"/>
      <c r="GL5" s="693"/>
      <c r="GM5" s="693"/>
      <c r="GN5" s="693"/>
      <c r="GO5" s="693"/>
      <c r="GP5" s="693"/>
      <c r="GQ5" s="693"/>
      <c r="GR5" s="693"/>
      <c r="GS5" s="693"/>
      <c r="GT5" s="693"/>
    </row>
    <row r="6" spans="1:205" s="25" customFormat="1" ht="20.25" customHeight="1" x14ac:dyDescent="0.15">
      <c r="A6" s="22"/>
      <c r="B6" s="701"/>
      <c r="C6" s="963" t="s">
        <v>305</v>
      </c>
      <c r="D6" s="954" t="s">
        <v>566</v>
      </c>
      <c r="E6" s="955"/>
      <c r="F6" s="702">
        <v>54191107</v>
      </c>
      <c r="G6" s="702">
        <v>4210483</v>
      </c>
      <c r="H6" s="702">
        <v>4093574</v>
      </c>
      <c r="I6" s="702">
        <v>4467528</v>
      </c>
      <c r="J6" s="702">
        <v>4286319</v>
      </c>
      <c r="K6" s="702">
        <v>4374969</v>
      </c>
      <c r="L6" s="702">
        <v>4382556</v>
      </c>
      <c r="M6" s="702">
        <v>4966589</v>
      </c>
      <c r="N6" s="703">
        <v>5155247</v>
      </c>
      <c r="O6" s="702">
        <v>4690928</v>
      </c>
      <c r="P6" s="702">
        <v>4472480</v>
      </c>
      <c r="Q6" s="702">
        <v>4270187</v>
      </c>
      <c r="R6" s="702">
        <v>4820247</v>
      </c>
      <c r="S6" s="702">
        <v>4270708</v>
      </c>
      <c r="T6" s="702">
        <v>3962297</v>
      </c>
      <c r="U6" s="704">
        <v>4399504</v>
      </c>
      <c r="V6" s="949" t="s">
        <v>567</v>
      </c>
      <c r="W6" s="950"/>
      <c r="X6" s="707"/>
      <c r="Y6" s="708"/>
      <c r="Z6" s="436"/>
      <c r="AB6" s="693"/>
      <c r="EX6" s="494"/>
      <c r="EY6" s="693"/>
      <c r="EZ6" s="693"/>
      <c r="FA6" s="693"/>
      <c r="FB6" s="693"/>
      <c r="FC6" s="693"/>
      <c r="FD6" s="693"/>
      <c r="FE6" s="693"/>
      <c r="FF6" s="693"/>
      <c r="FG6" s="693"/>
      <c r="FH6" s="693"/>
      <c r="FI6" s="693"/>
      <c r="FJ6" s="693"/>
      <c r="FK6" s="693"/>
      <c r="FL6" s="693"/>
      <c r="FM6" s="693"/>
      <c r="FN6" s="693"/>
      <c r="FO6" s="693"/>
      <c r="FP6" s="693"/>
      <c r="FQ6" s="693"/>
      <c r="FR6" s="693"/>
      <c r="FS6" s="693"/>
      <c r="FT6" s="693"/>
      <c r="FU6" s="693"/>
      <c r="FW6" s="494"/>
      <c r="FX6" s="693"/>
      <c r="FY6" s="693"/>
      <c r="FZ6" s="693"/>
      <c r="GA6" s="693"/>
      <c r="GB6" s="693"/>
      <c r="GC6" s="693"/>
      <c r="GD6" s="693"/>
      <c r="GE6" s="693"/>
      <c r="GF6" s="693"/>
      <c r="GG6" s="693"/>
      <c r="GH6" s="693"/>
      <c r="GI6" s="693"/>
      <c r="GJ6" s="693"/>
      <c r="GK6" s="693"/>
      <c r="GL6" s="693"/>
      <c r="GM6" s="693"/>
      <c r="GN6" s="693"/>
      <c r="GO6" s="693"/>
      <c r="GP6" s="693"/>
      <c r="GQ6" s="693"/>
      <c r="GR6" s="693"/>
      <c r="GS6" s="693"/>
      <c r="GT6" s="693"/>
    </row>
    <row r="7" spans="1:205" s="25" customFormat="1" ht="20.25" customHeight="1" x14ac:dyDescent="0.15">
      <c r="B7" s="709" t="s">
        <v>568</v>
      </c>
      <c r="C7" s="964"/>
      <c r="D7" s="940" t="s">
        <v>569</v>
      </c>
      <c r="E7" s="941"/>
      <c r="F7" s="710">
        <v>4215936</v>
      </c>
      <c r="G7" s="710">
        <v>330774</v>
      </c>
      <c r="H7" s="710">
        <v>294935</v>
      </c>
      <c r="I7" s="710">
        <v>341091</v>
      </c>
      <c r="J7" s="710">
        <v>346699</v>
      </c>
      <c r="K7" s="710">
        <v>338724</v>
      </c>
      <c r="L7" s="710">
        <v>342654</v>
      </c>
      <c r="M7" s="710">
        <v>372048</v>
      </c>
      <c r="N7" s="711">
        <v>399879</v>
      </c>
      <c r="O7" s="710">
        <v>374294</v>
      </c>
      <c r="P7" s="710">
        <v>359307</v>
      </c>
      <c r="Q7" s="710">
        <v>329595</v>
      </c>
      <c r="R7" s="710">
        <v>385936</v>
      </c>
      <c r="S7" s="710">
        <v>345631</v>
      </c>
      <c r="T7" s="710">
        <v>322003</v>
      </c>
      <c r="U7" s="712">
        <v>377472</v>
      </c>
      <c r="V7" s="693" t="s">
        <v>460</v>
      </c>
      <c r="W7" s="693"/>
      <c r="X7" s="965" t="s">
        <v>570</v>
      </c>
      <c r="Y7" s="713"/>
      <c r="Z7" s="436"/>
      <c r="AA7" s="693"/>
      <c r="AB7" s="693"/>
      <c r="EY7" s="693"/>
      <c r="EZ7" s="693"/>
      <c r="FA7" s="693"/>
      <c r="FB7" s="693"/>
      <c r="FX7" s="693"/>
      <c r="FY7" s="693"/>
      <c r="FZ7" s="693"/>
      <c r="GA7" s="693"/>
    </row>
    <row r="8" spans="1:205" s="25" customFormat="1" ht="20.25" customHeight="1" x14ac:dyDescent="0.15">
      <c r="B8" s="714"/>
      <c r="C8" s="964"/>
      <c r="D8" s="940" t="s">
        <v>571</v>
      </c>
      <c r="E8" s="941"/>
      <c r="F8" s="710">
        <v>49910010</v>
      </c>
      <c r="G8" s="710">
        <v>3874769</v>
      </c>
      <c r="H8" s="710">
        <v>3794245</v>
      </c>
      <c r="I8" s="710">
        <v>4121278</v>
      </c>
      <c r="J8" s="710">
        <v>3934090</v>
      </c>
      <c r="K8" s="710">
        <v>4031171</v>
      </c>
      <c r="L8" s="710">
        <v>4034252</v>
      </c>
      <c r="M8" s="710">
        <v>4588022</v>
      </c>
      <c r="N8" s="711">
        <v>4750207</v>
      </c>
      <c r="O8" s="710">
        <v>4310948</v>
      </c>
      <c r="P8" s="710">
        <v>4106477</v>
      </c>
      <c r="Q8" s="710">
        <v>3935321</v>
      </c>
      <c r="R8" s="710">
        <v>4429230</v>
      </c>
      <c r="S8" s="710">
        <v>3920094</v>
      </c>
      <c r="T8" s="710">
        <v>3635766</v>
      </c>
      <c r="U8" s="712">
        <v>4017325</v>
      </c>
      <c r="V8" s="693" t="s">
        <v>461</v>
      </c>
      <c r="W8" s="693"/>
      <c r="X8" s="965"/>
      <c r="Y8" s="713"/>
      <c r="Z8" s="436"/>
      <c r="AA8" s="693"/>
      <c r="AB8" s="693"/>
      <c r="EY8" s="693"/>
      <c r="EZ8" s="693"/>
      <c r="FA8" s="693"/>
      <c r="FB8" s="693"/>
      <c r="FX8" s="693"/>
      <c r="FY8" s="693"/>
      <c r="FZ8" s="693"/>
      <c r="GA8" s="693"/>
    </row>
    <row r="9" spans="1:205" s="25" customFormat="1" ht="20.25" customHeight="1" x14ac:dyDescent="0.15">
      <c r="B9" s="715" t="s">
        <v>572</v>
      </c>
      <c r="C9" s="964"/>
      <c r="D9" s="940" t="s">
        <v>306</v>
      </c>
      <c r="E9" s="941"/>
      <c r="F9" s="710">
        <v>65161</v>
      </c>
      <c r="G9" s="710">
        <v>4940</v>
      </c>
      <c r="H9" s="710">
        <v>4394</v>
      </c>
      <c r="I9" s="710">
        <v>5159</v>
      </c>
      <c r="J9" s="710">
        <v>5530</v>
      </c>
      <c r="K9" s="710">
        <v>5074</v>
      </c>
      <c r="L9" s="710">
        <v>5650</v>
      </c>
      <c r="M9" s="710">
        <v>6519</v>
      </c>
      <c r="N9" s="711">
        <v>5161</v>
      </c>
      <c r="O9" s="710">
        <v>5686</v>
      </c>
      <c r="P9" s="710">
        <v>6696</v>
      </c>
      <c r="Q9" s="710">
        <v>5271</v>
      </c>
      <c r="R9" s="710">
        <v>5081</v>
      </c>
      <c r="S9" s="710">
        <v>4983</v>
      </c>
      <c r="T9" s="710">
        <v>4528</v>
      </c>
      <c r="U9" s="712">
        <v>4707</v>
      </c>
      <c r="V9" s="693" t="s">
        <v>573</v>
      </c>
      <c r="W9" s="693"/>
      <c r="X9" s="716"/>
      <c r="Y9" s="958" t="s">
        <v>574</v>
      </c>
      <c r="Z9" s="436"/>
      <c r="AA9" s="693"/>
      <c r="AB9" s="693"/>
      <c r="EY9" s="693"/>
      <c r="EZ9" s="693"/>
      <c r="FA9" s="693"/>
      <c r="FB9" s="693"/>
      <c r="FX9" s="693"/>
      <c r="FY9" s="693"/>
      <c r="FZ9" s="693"/>
      <c r="GA9" s="693"/>
    </row>
    <row r="10" spans="1:205" s="25" customFormat="1" ht="6.95" customHeight="1" x14ac:dyDescent="0.15">
      <c r="B10" s="715"/>
      <c r="C10" s="971"/>
      <c r="D10" s="717"/>
      <c r="E10" s="718"/>
      <c r="F10" s="710"/>
      <c r="G10" s="710"/>
      <c r="H10" s="710"/>
      <c r="I10" s="710"/>
      <c r="J10" s="710"/>
      <c r="K10" s="710"/>
      <c r="L10" s="710"/>
      <c r="M10" s="710"/>
      <c r="N10" s="711"/>
      <c r="O10" s="710"/>
      <c r="P10" s="710"/>
      <c r="Q10" s="710"/>
      <c r="R10" s="710"/>
      <c r="S10" s="710"/>
      <c r="T10" s="710"/>
      <c r="U10" s="712"/>
      <c r="V10" s="719"/>
      <c r="W10" s="719"/>
      <c r="X10" s="720"/>
      <c r="Y10" s="958"/>
      <c r="Z10" s="436"/>
      <c r="AA10" s="693"/>
      <c r="AB10" s="693"/>
      <c r="EY10" s="693"/>
      <c r="EZ10" s="693"/>
      <c r="FA10" s="693"/>
      <c r="FB10" s="693"/>
      <c r="FX10" s="693"/>
      <c r="FY10" s="693"/>
      <c r="FZ10" s="693"/>
      <c r="GA10" s="693"/>
    </row>
    <row r="11" spans="1:205" s="25" customFormat="1" ht="20.25" customHeight="1" x14ac:dyDescent="0.15">
      <c r="B11" s="709" t="s">
        <v>575</v>
      </c>
      <c r="C11" s="721"/>
      <c r="D11" s="954" t="s">
        <v>566</v>
      </c>
      <c r="E11" s="955"/>
      <c r="F11" s="705">
        <v>815245</v>
      </c>
      <c r="G11" s="705">
        <v>927159</v>
      </c>
      <c r="H11" s="705">
        <v>856656</v>
      </c>
      <c r="I11" s="705">
        <v>910716</v>
      </c>
      <c r="J11" s="705">
        <v>983715</v>
      </c>
      <c r="K11" s="705">
        <v>964964</v>
      </c>
      <c r="L11" s="705">
        <v>887178</v>
      </c>
      <c r="M11" s="705">
        <v>800699</v>
      </c>
      <c r="N11" s="707">
        <v>824316</v>
      </c>
      <c r="O11" s="705">
        <v>855942</v>
      </c>
      <c r="P11" s="705">
        <v>858861</v>
      </c>
      <c r="Q11" s="705">
        <v>917416</v>
      </c>
      <c r="R11" s="705">
        <v>815245</v>
      </c>
      <c r="S11" s="705">
        <v>826223</v>
      </c>
      <c r="T11" s="705">
        <v>920896</v>
      </c>
      <c r="U11" s="704">
        <v>833212</v>
      </c>
      <c r="V11" s="949" t="s">
        <v>567</v>
      </c>
      <c r="W11" s="950"/>
      <c r="X11" s="703"/>
      <c r="Y11" s="722"/>
      <c r="Z11" s="436"/>
      <c r="AA11" s="693"/>
      <c r="AB11" s="693"/>
      <c r="EY11" s="693"/>
      <c r="EZ11" s="693"/>
      <c r="FA11" s="693"/>
      <c r="FB11" s="693"/>
      <c r="FX11" s="693"/>
      <c r="FY11" s="693"/>
      <c r="FZ11" s="693"/>
      <c r="GA11" s="693"/>
    </row>
    <row r="12" spans="1:205" s="25" customFormat="1" ht="20.25" customHeight="1" x14ac:dyDescent="0.15">
      <c r="B12" s="714"/>
      <c r="C12" s="942" t="s">
        <v>462</v>
      </c>
      <c r="D12" s="940" t="s">
        <v>309</v>
      </c>
      <c r="E12" s="941"/>
      <c r="F12" s="710">
        <v>127655</v>
      </c>
      <c r="G12" s="710">
        <v>128651</v>
      </c>
      <c r="H12" s="710">
        <v>125084</v>
      </c>
      <c r="I12" s="710">
        <v>124458</v>
      </c>
      <c r="J12" s="710">
        <v>118333</v>
      </c>
      <c r="K12" s="710">
        <v>119068</v>
      </c>
      <c r="L12" s="710">
        <v>127967</v>
      </c>
      <c r="M12" s="710">
        <v>128464</v>
      </c>
      <c r="N12" s="711">
        <v>134687</v>
      </c>
      <c r="O12" s="710">
        <v>131988</v>
      </c>
      <c r="P12" s="710">
        <v>137609</v>
      </c>
      <c r="Q12" s="710">
        <v>142018</v>
      </c>
      <c r="R12" s="710">
        <v>127655</v>
      </c>
      <c r="S12" s="710">
        <v>126012</v>
      </c>
      <c r="T12" s="710">
        <v>122220</v>
      </c>
      <c r="U12" s="712">
        <v>122353</v>
      </c>
      <c r="V12" s="693" t="s">
        <v>460</v>
      </c>
      <c r="W12" s="693"/>
      <c r="X12" s="965" t="s">
        <v>576</v>
      </c>
      <c r="Y12" s="713"/>
      <c r="Z12" s="436"/>
      <c r="AA12" s="693"/>
      <c r="AB12" s="693"/>
      <c r="EY12" s="693"/>
      <c r="EZ12" s="693"/>
      <c r="FA12" s="693"/>
      <c r="FB12" s="693"/>
      <c r="FX12" s="693"/>
      <c r="FY12" s="693"/>
      <c r="FZ12" s="693"/>
      <c r="GA12" s="693"/>
    </row>
    <row r="13" spans="1:205" s="25" customFormat="1" ht="20.25" customHeight="1" x14ac:dyDescent="0.15">
      <c r="B13" s="715" t="s">
        <v>463</v>
      </c>
      <c r="C13" s="943"/>
      <c r="D13" s="940" t="s">
        <v>308</v>
      </c>
      <c r="E13" s="941"/>
      <c r="F13" s="710">
        <v>673782</v>
      </c>
      <c r="G13" s="710">
        <v>783427</v>
      </c>
      <c r="H13" s="710">
        <v>715678</v>
      </c>
      <c r="I13" s="710">
        <v>770721</v>
      </c>
      <c r="J13" s="710">
        <v>851446</v>
      </c>
      <c r="K13" s="710">
        <v>832319</v>
      </c>
      <c r="L13" s="710">
        <v>744684</v>
      </c>
      <c r="M13" s="710">
        <v>657980</v>
      </c>
      <c r="N13" s="711">
        <v>676310</v>
      </c>
      <c r="O13" s="710">
        <v>710713</v>
      </c>
      <c r="P13" s="710">
        <v>710241</v>
      </c>
      <c r="Q13" s="710">
        <v>764612</v>
      </c>
      <c r="R13" s="710">
        <v>673782</v>
      </c>
      <c r="S13" s="710">
        <v>687356</v>
      </c>
      <c r="T13" s="710">
        <v>782520</v>
      </c>
      <c r="U13" s="712">
        <v>699919</v>
      </c>
      <c r="V13" s="693" t="s">
        <v>461</v>
      </c>
      <c r="W13" s="693"/>
      <c r="X13" s="965"/>
      <c r="Y13" s="713"/>
      <c r="Z13" s="436"/>
      <c r="AA13" s="693"/>
      <c r="AB13" s="693"/>
      <c r="EY13" s="693"/>
      <c r="EZ13" s="693"/>
      <c r="FA13" s="693"/>
      <c r="FB13" s="693"/>
      <c r="FX13" s="693"/>
      <c r="FY13" s="693"/>
      <c r="FZ13" s="693"/>
      <c r="GA13" s="693"/>
    </row>
    <row r="14" spans="1:205" s="25" customFormat="1" ht="20.25" customHeight="1" x14ac:dyDescent="0.15">
      <c r="B14" s="714"/>
      <c r="C14" s="693"/>
      <c r="D14" s="940" t="s">
        <v>306</v>
      </c>
      <c r="E14" s="941"/>
      <c r="F14" s="710">
        <v>13808</v>
      </c>
      <c r="G14" s="710">
        <v>15081</v>
      </c>
      <c r="H14" s="710">
        <v>15894</v>
      </c>
      <c r="I14" s="710">
        <v>15537</v>
      </c>
      <c r="J14" s="710">
        <v>13936</v>
      </c>
      <c r="K14" s="710">
        <v>13577</v>
      </c>
      <c r="L14" s="710">
        <v>14527</v>
      </c>
      <c r="M14" s="710">
        <v>14255</v>
      </c>
      <c r="N14" s="711">
        <v>13319</v>
      </c>
      <c r="O14" s="710">
        <v>13241</v>
      </c>
      <c r="P14" s="710">
        <v>11011</v>
      </c>
      <c r="Q14" s="710">
        <v>10786</v>
      </c>
      <c r="R14" s="710">
        <v>13808</v>
      </c>
      <c r="S14" s="710">
        <v>12855</v>
      </c>
      <c r="T14" s="710">
        <v>16156</v>
      </c>
      <c r="U14" s="712">
        <v>10940</v>
      </c>
      <c r="V14" s="693" t="s">
        <v>573</v>
      </c>
      <c r="W14" s="693"/>
      <c r="X14" s="716"/>
      <c r="Y14" s="713"/>
      <c r="Z14" s="436"/>
      <c r="AA14" s="693"/>
      <c r="AB14" s="693"/>
      <c r="EY14" s="693"/>
      <c r="EZ14" s="693"/>
      <c r="FA14" s="693"/>
      <c r="FB14" s="693"/>
      <c r="FX14" s="693"/>
      <c r="FY14" s="693"/>
      <c r="FZ14" s="693"/>
      <c r="GA14" s="693"/>
    </row>
    <row r="15" spans="1:205" s="25" customFormat="1" ht="6.95" customHeight="1" x14ac:dyDescent="0.15">
      <c r="B15" s="723"/>
      <c r="C15" s="724"/>
      <c r="D15" s="717"/>
      <c r="E15" s="718"/>
      <c r="F15" s="725"/>
      <c r="G15" s="725"/>
      <c r="H15" s="725"/>
      <c r="I15" s="725"/>
      <c r="J15" s="725"/>
      <c r="K15" s="725"/>
      <c r="L15" s="725"/>
      <c r="M15" s="725"/>
      <c r="N15" s="726"/>
      <c r="O15" s="725"/>
      <c r="P15" s="725"/>
      <c r="Q15" s="725"/>
      <c r="R15" s="725"/>
      <c r="S15" s="725"/>
      <c r="T15" s="725"/>
      <c r="U15" s="727"/>
      <c r="V15" s="719"/>
      <c r="W15" s="719"/>
      <c r="X15" s="720"/>
      <c r="Y15" s="728"/>
      <c r="Z15" s="436"/>
      <c r="AA15" s="693"/>
      <c r="AB15" s="693"/>
      <c r="EY15" s="693"/>
      <c r="EZ15" s="693"/>
      <c r="FA15" s="693"/>
      <c r="FB15" s="693"/>
      <c r="FX15" s="693"/>
      <c r="FY15" s="693"/>
      <c r="FZ15" s="693"/>
      <c r="GA15" s="693"/>
    </row>
    <row r="16" spans="1:205" s="25" customFormat="1" ht="20.25" customHeight="1" x14ac:dyDescent="0.15">
      <c r="B16" s="729"/>
      <c r="C16" s="963" t="s">
        <v>305</v>
      </c>
      <c r="D16" s="954" t="s">
        <v>566</v>
      </c>
      <c r="E16" s="955"/>
      <c r="F16" s="702">
        <v>38974037</v>
      </c>
      <c r="G16" s="702">
        <v>3416335</v>
      </c>
      <c r="H16" s="702">
        <v>2852417</v>
      </c>
      <c r="I16" s="702">
        <v>3435219</v>
      </c>
      <c r="J16" s="702">
        <v>3421596</v>
      </c>
      <c r="K16" s="702">
        <v>3078126</v>
      </c>
      <c r="L16" s="702">
        <v>2760967</v>
      </c>
      <c r="M16" s="702">
        <v>2999501</v>
      </c>
      <c r="N16" s="703">
        <v>3141883</v>
      </c>
      <c r="O16" s="702">
        <v>3521713</v>
      </c>
      <c r="P16" s="702">
        <v>3340882</v>
      </c>
      <c r="Q16" s="702">
        <v>3493215</v>
      </c>
      <c r="R16" s="702">
        <v>3512183</v>
      </c>
      <c r="S16" s="702">
        <v>3434104</v>
      </c>
      <c r="T16" s="702">
        <v>2676965</v>
      </c>
      <c r="U16" s="730">
        <v>2478218</v>
      </c>
      <c r="V16" s="949" t="s">
        <v>567</v>
      </c>
      <c r="W16" s="950"/>
      <c r="X16" s="703"/>
      <c r="Y16" s="731"/>
      <c r="Z16" s="436"/>
      <c r="AA16" s="693"/>
      <c r="AB16" s="693"/>
      <c r="EY16" s="693"/>
      <c r="EZ16" s="693"/>
      <c r="FA16" s="693"/>
      <c r="FB16" s="693"/>
      <c r="FX16" s="693"/>
      <c r="FY16" s="693"/>
      <c r="FZ16" s="693"/>
      <c r="GA16" s="693"/>
    </row>
    <row r="17" spans="2:183" s="25" customFormat="1" ht="20.25" customHeight="1" x14ac:dyDescent="0.15">
      <c r="B17" s="709" t="s">
        <v>577</v>
      </c>
      <c r="C17" s="964"/>
      <c r="D17" s="940" t="s">
        <v>578</v>
      </c>
      <c r="E17" s="941"/>
      <c r="F17" s="710">
        <v>38935276</v>
      </c>
      <c r="G17" s="710">
        <v>3413385</v>
      </c>
      <c r="H17" s="710">
        <v>2851304</v>
      </c>
      <c r="I17" s="710">
        <v>3432145</v>
      </c>
      <c r="J17" s="710">
        <v>3418726</v>
      </c>
      <c r="K17" s="710">
        <v>3075602</v>
      </c>
      <c r="L17" s="710">
        <v>2757972</v>
      </c>
      <c r="M17" s="710">
        <v>2992901</v>
      </c>
      <c r="N17" s="711">
        <v>3138766</v>
      </c>
      <c r="O17" s="710">
        <v>3518809</v>
      </c>
      <c r="P17" s="710">
        <v>3337355</v>
      </c>
      <c r="Q17" s="710">
        <v>3489994</v>
      </c>
      <c r="R17" s="710">
        <v>3508317</v>
      </c>
      <c r="S17" s="710">
        <v>3431272</v>
      </c>
      <c r="T17" s="710">
        <v>2673360</v>
      </c>
      <c r="U17" s="712">
        <v>2475954</v>
      </c>
      <c r="V17" s="693" t="s">
        <v>579</v>
      </c>
      <c r="W17" s="693"/>
      <c r="X17" s="716" t="s">
        <v>570</v>
      </c>
      <c r="Y17" s="713"/>
      <c r="Z17" s="436"/>
      <c r="AA17" s="693"/>
      <c r="AB17" s="693"/>
      <c r="EY17" s="693"/>
      <c r="EZ17" s="693"/>
      <c r="FA17" s="693"/>
      <c r="FB17" s="693"/>
      <c r="FX17" s="693"/>
      <c r="FY17" s="693"/>
      <c r="FZ17" s="693"/>
      <c r="GA17" s="693"/>
    </row>
    <row r="18" spans="2:183" s="25" customFormat="1" ht="20.25" customHeight="1" x14ac:dyDescent="0.15">
      <c r="B18" s="709"/>
      <c r="C18" s="964"/>
      <c r="D18" s="940" t="s">
        <v>306</v>
      </c>
      <c r="E18" s="941"/>
      <c r="F18" s="710">
        <v>38761</v>
      </c>
      <c r="G18" s="710">
        <v>2950</v>
      </c>
      <c r="H18" s="710">
        <v>1113</v>
      </c>
      <c r="I18" s="710">
        <v>3074</v>
      </c>
      <c r="J18" s="710">
        <v>2870</v>
      </c>
      <c r="K18" s="710">
        <v>2524</v>
      </c>
      <c r="L18" s="710">
        <v>2995</v>
      </c>
      <c r="M18" s="710">
        <v>6600</v>
      </c>
      <c r="N18" s="711">
        <v>3117</v>
      </c>
      <c r="O18" s="710">
        <v>2904</v>
      </c>
      <c r="P18" s="710">
        <v>3527</v>
      </c>
      <c r="Q18" s="710">
        <v>3221</v>
      </c>
      <c r="R18" s="710">
        <v>3866</v>
      </c>
      <c r="S18" s="710">
        <v>2832</v>
      </c>
      <c r="T18" s="710">
        <v>3605</v>
      </c>
      <c r="U18" s="712">
        <v>2264</v>
      </c>
      <c r="V18" s="693" t="s">
        <v>573</v>
      </c>
      <c r="W18" s="693"/>
      <c r="X18" s="711"/>
      <c r="Y18" s="958" t="s">
        <v>580</v>
      </c>
      <c r="Z18" s="436"/>
      <c r="AA18" s="693"/>
      <c r="AB18" s="693"/>
      <c r="EY18" s="693"/>
      <c r="EZ18" s="693"/>
      <c r="FA18" s="693"/>
      <c r="FB18" s="693"/>
      <c r="FX18" s="693"/>
      <c r="FY18" s="693"/>
      <c r="FZ18" s="693"/>
      <c r="GA18" s="693"/>
    </row>
    <row r="19" spans="2:183" s="25" customFormat="1" ht="6.95" customHeight="1" x14ac:dyDescent="0.15">
      <c r="B19" s="959" t="s">
        <v>581</v>
      </c>
      <c r="C19" s="964"/>
      <c r="D19" s="717"/>
      <c r="E19" s="718"/>
      <c r="F19" s="710"/>
      <c r="G19" s="710"/>
      <c r="H19" s="710"/>
      <c r="I19" s="710"/>
      <c r="J19" s="710"/>
      <c r="K19" s="710"/>
      <c r="L19" s="710"/>
      <c r="M19" s="710"/>
      <c r="N19" s="711"/>
      <c r="O19" s="710"/>
      <c r="P19" s="710"/>
      <c r="Q19" s="710"/>
      <c r="R19" s="710"/>
      <c r="S19" s="710"/>
      <c r="T19" s="710"/>
      <c r="U19" s="712"/>
      <c r="V19" s="719"/>
      <c r="W19" s="719"/>
      <c r="X19" s="726"/>
      <c r="Y19" s="958"/>
      <c r="Z19" s="436"/>
      <c r="AA19" s="693"/>
      <c r="AB19" s="693"/>
      <c r="EY19" s="693"/>
      <c r="EZ19" s="693"/>
      <c r="FA19" s="693"/>
      <c r="FB19" s="693"/>
      <c r="FX19" s="693"/>
      <c r="FY19" s="693"/>
      <c r="FZ19" s="693"/>
      <c r="GA19" s="693"/>
    </row>
    <row r="20" spans="2:183" s="25" customFormat="1" ht="20.25" customHeight="1" x14ac:dyDescent="0.15">
      <c r="B20" s="960"/>
      <c r="C20" s="961" t="s">
        <v>462</v>
      </c>
      <c r="D20" s="954" t="s">
        <v>566</v>
      </c>
      <c r="E20" s="955"/>
      <c r="F20" s="706">
        <v>440813</v>
      </c>
      <c r="G20" s="705">
        <v>412333</v>
      </c>
      <c r="H20" s="705">
        <v>402855</v>
      </c>
      <c r="I20" s="705">
        <v>340041</v>
      </c>
      <c r="J20" s="705">
        <v>387342</v>
      </c>
      <c r="K20" s="705">
        <v>321353</v>
      </c>
      <c r="L20" s="705">
        <v>222648</v>
      </c>
      <c r="M20" s="705">
        <v>242416</v>
      </c>
      <c r="N20" s="707">
        <v>361112</v>
      </c>
      <c r="O20" s="705">
        <v>291697</v>
      </c>
      <c r="P20" s="705">
        <v>365000</v>
      </c>
      <c r="Q20" s="705">
        <v>390077</v>
      </c>
      <c r="R20" s="705">
        <v>440813</v>
      </c>
      <c r="S20" s="705">
        <v>367152</v>
      </c>
      <c r="T20" s="705">
        <v>270263</v>
      </c>
      <c r="U20" s="704">
        <v>339283</v>
      </c>
      <c r="V20" s="949" t="s">
        <v>567</v>
      </c>
      <c r="W20" s="950"/>
      <c r="X20" s="703"/>
      <c r="Y20" s="722"/>
      <c r="Z20" s="436"/>
      <c r="AA20" s="693"/>
      <c r="AB20" s="693"/>
      <c r="EY20" s="693"/>
      <c r="EZ20" s="693"/>
      <c r="FA20" s="693"/>
      <c r="FB20" s="693"/>
      <c r="FX20" s="693"/>
      <c r="FY20" s="693"/>
      <c r="FZ20" s="693"/>
      <c r="GA20" s="693"/>
    </row>
    <row r="21" spans="2:183" s="25" customFormat="1" ht="20.25" customHeight="1" x14ac:dyDescent="0.15">
      <c r="B21" s="732" t="s">
        <v>582</v>
      </c>
      <c r="C21" s="962"/>
      <c r="D21" s="940" t="s">
        <v>307</v>
      </c>
      <c r="E21" s="941"/>
      <c r="F21" s="435">
        <v>440603</v>
      </c>
      <c r="G21" s="710">
        <v>412211</v>
      </c>
      <c r="H21" s="710">
        <v>402712</v>
      </c>
      <c r="I21" s="710">
        <v>339887</v>
      </c>
      <c r="J21" s="710">
        <v>387187</v>
      </c>
      <c r="K21" s="710">
        <v>321201</v>
      </c>
      <c r="L21" s="710">
        <v>222459</v>
      </c>
      <c r="M21" s="710">
        <v>242273</v>
      </c>
      <c r="N21" s="711">
        <v>360969</v>
      </c>
      <c r="O21" s="710">
        <v>291468</v>
      </c>
      <c r="P21" s="710">
        <v>364868</v>
      </c>
      <c r="Q21" s="710">
        <v>389912</v>
      </c>
      <c r="R21" s="710">
        <v>440603</v>
      </c>
      <c r="S21" s="710">
        <v>366937</v>
      </c>
      <c r="T21" s="710">
        <v>270045</v>
      </c>
      <c r="U21" s="712">
        <v>339096</v>
      </c>
      <c r="V21" s="693" t="s">
        <v>579</v>
      </c>
      <c r="W21" s="693"/>
      <c r="X21" s="716" t="s">
        <v>576</v>
      </c>
      <c r="Y21" s="713"/>
      <c r="Z21" s="436"/>
      <c r="AA21" s="693"/>
      <c r="AB21" s="693"/>
      <c r="EY21" s="693"/>
      <c r="EZ21" s="693"/>
      <c r="FA21" s="693"/>
      <c r="FB21" s="693"/>
      <c r="FX21" s="693"/>
      <c r="FY21" s="693"/>
      <c r="FZ21" s="693"/>
      <c r="GA21" s="693"/>
    </row>
    <row r="22" spans="2:183" s="25" customFormat="1" ht="20.25" customHeight="1" x14ac:dyDescent="0.15">
      <c r="B22" s="693"/>
      <c r="C22" s="962"/>
      <c r="D22" s="940" t="s">
        <v>306</v>
      </c>
      <c r="E22" s="941"/>
      <c r="F22" s="435">
        <v>210</v>
      </c>
      <c r="G22" s="710">
        <v>122</v>
      </c>
      <c r="H22" s="710">
        <v>143</v>
      </c>
      <c r="I22" s="710">
        <v>154</v>
      </c>
      <c r="J22" s="710">
        <v>155</v>
      </c>
      <c r="K22" s="710">
        <v>152</v>
      </c>
      <c r="L22" s="710">
        <v>189</v>
      </c>
      <c r="M22" s="710">
        <v>143</v>
      </c>
      <c r="N22" s="711">
        <v>143</v>
      </c>
      <c r="O22" s="710">
        <v>229</v>
      </c>
      <c r="P22" s="710">
        <v>132</v>
      </c>
      <c r="Q22" s="710">
        <v>165</v>
      </c>
      <c r="R22" s="710">
        <v>210</v>
      </c>
      <c r="S22" s="710">
        <v>215</v>
      </c>
      <c r="T22" s="710">
        <v>218</v>
      </c>
      <c r="U22" s="712">
        <v>187</v>
      </c>
      <c r="V22" s="693" t="s">
        <v>573</v>
      </c>
      <c r="W22" s="693"/>
      <c r="X22" s="711"/>
      <c r="Y22" s="713"/>
      <c r="Z22" s="436"/>
      <c r="AA22" s="693"/>
      <c r="AB22" s="693"/>
      <c r="EY22" s="693"/>
      <c r="EZ22" s="693"/>
      <c r="FA22" s="693"/>
      <c r="FB22" s="693"/>
      <c r="FX22" s="693"/>
      <c r="FY22" s="693"/>
      <c r="FZ22" s="693"/>
      <c r="GA22" s="693"/>
    </row>
    <row r="23" spans="2:183" s="25" customFormat="1" ht="6.95" customHeight="1" x14ac:dyDescent="0.15">
      <c r="B23" s="719"/>
      <c r="C23" s="733"/>
      <c r="D23" s="717"/>
      <c r="E23" s="718"/>
      <c r="F23" s="734"/>
      <c r="G23" s="725"/>
      <c r="H23" s="725"/>
      <c r="I23" s="725"/>
      <c r="J23" s="725"/>
      <c r="K23" s="725"/>
      <c r="L23" s="725"/>
      <c r="M23" s="725"/>
      <c r="N23" s="726"/>
      <c r="O23" s="725"/>
      <c r="P23" s="725"/>
      <c r="Q23" s="725"/>
      <c r="R23" s="725"/>
      <c r="S23" s="725"/>
      <c r="T23" s="725"/>
      <c r="U23" s="727"/>
      <c r="V23" s="719"/>
      <c r="W23" s="719"/>
      <c r="X23" s="726"/>
      <c r="Y23" s="728"/>
      <c r="Z23" s="436"/>
      <c r="AA23" s="693"/>
      <c r="AB23" s="693"/>
      <c r="EY23" s="693"/>
      <c r="EZ23" s="693"/>
      <c r="FA23" s="693"/>
      <c r="FB23" s="693"/>
      <c r="FX23" s="693"/>
      <c r="FY23" s="693"/>
      <c r="FZ23" s="693"/>
      <c r="GA23" s="693"/>
    </row>
    <row r="24" spans="2:183" s="25" customFormat="1" ht="20.25" customHeight="1" x14ac:dyDescent="0.15">
      <c r="B24" s="729"/>
      <c r="C24" s="951" t="s">
        <v>305</v>
      </c>
      <c r="D24" s="954" t="s">
        <v>566</v>
      </c>
      <c r="E24" s="955"/>
      <c r="F24" s="702">
        <v>1875670</v>
      </c>
      <c r="G24" s="702">
        <v>151493</v>
      </c>
      <c r="H24" s="702">
        <v>147624</v>
      </c>
      <c r="I24" s="702">
        <v>163265</v>
      </c>
      <c r="J24" s="702">
        <v>167798</v>
      </c>
      <c r="K24" s="702">
        <v>147031</v>
      </c>
      <c r="L24" s="702">
        <v>155680</v>
      </c>
      <c r="M24" s="702">
        <v>166673</v>
      </c>
      <c r="N24" s="703">
        <v>129398</v>
      </c>
      <c r="O24" s="702">
        <v>159798</v>
      </c>
      <c r="P24" s="702">
        <v>171674</v>
      </c>
      <c r="Q24" s="702">
        <v>151546</v>
      </c>
      <c r="R24" s="702">
        <v>163690</v>
      </c>
      <c r="S24" s="702">
        <v>141544</v>
      </c>
      <c r="T24" s="702">
        <v>148677</v>
      </c>
      <c r="U24" s="730">
        <v>188517</v>
      </c>
      <c r="V24" s="956" t="s">
        <v>567</v>
      </c>
      <c r="W24" s="957"/>
      <c r="X24" s="703"/>
      <c r="Y24" s="731"/>
      <c r="Z24" s="436"/>
      <c r="AA24" s="693"/>
      <c r="AB24" s="693"/>
      <c r="EY24" s="693"/>
      <c r="EZ24" s="693"/>
      <c r="FA24" s="693"/>
      <c r="FB24" s="693"/>
      <c r="FX24" s="693"/>
      <c r="FY24" s="693"/>
      <c r="FZ24" s="693"/>
      <c r="GA24" s="693"/>
    </row>
    <row r="25" spans="2:183" s="25" customFormat="1" ht="20.25" customHeight="1" x14ac:dyDescent="0.15">
      <c r="B25" s="714"/>
      <c r="C25" s="952"/>
      <c r="D25" s="940" t="s">
        <v>583</v>
      </c>
      <c r="E25" s="941"/>
      <c r="F25" s="710">
        <v>306159</v>
      </c>
      <c r="G25" s="710">
        <v>24481</v>
      </c>
      <c r="H25" s="710">
        <v>23919</v>
      </c>
      <c r="I25" s="710">
        <v>27462</v>
      </c>
      <c r="J25" s="710">
        <v>26890</v>
      </c>
      <c r="K25" s="710">
        <v>24611</v>
      </c>
      <c r="L25" s="710">
        <v>24946</v>
      </c>
      <c r="M25" s="710">
        <v>26788</v>
      </c>
      <c r="N25" s="711">
        <v>21702</v>
      </c>
      <c r="O25" s="710">
        <v>27153</v>
      </c>
      <c r="P25" s="710">
        <v>27338</v>
      </c>
      <c r="Q25" s="710">
        <v>24035</v>
      </c>
      <c r="R25" s="710">
        <v>26834</v>
      </c>
      <c r="S25" s="710">
        <v>23191</v>
      </c>
      <c r="T25" s="710">
        <v>23990</v>
      </c>
      <c r="U25" s="712">
        <v>32136</v>
      </c>
      <c r="V25" s="693" t="s">
        <v>464</v>
      </c>
      <c r="W25" s="693"/>
      <c r="X25" s="711"/>
      <c r="Y25" s="713"/>
      <c r="Z25" s="436"/>
      <c r="AA25" s="693"/>
      <c r="AB25" s="693"/>
      <c r="EY25" s="693"/>
      <c r="EZ25" s="693"/>
      <c r="FA25" s="693"/>
      <c r="FB25" s="693"/>
      <c r="FX25" s="693"/>
      <c r="FY25" s="693"/>
      <c r="FZ25" s="693"/>
      <c r="GA25" s="693"/>
    </row>
    <row r="26" spans="2:183" s="25" customFormat="1" ht="20.25" customHeight="1" x14ac:dyDescent="0.15">
      <c r="B26" s="714"/>
      <c r="C26" s="952"/>
      <c r="D26" s="938" t="s">
        <v>302</v>
      </c>
      <c r="E26" s="939"/>
      <c r="F26" s="710" t="s">
        <v>985</v>
      </c>
      <c r="G26" s="710">
        <v>14980</v>
      </c>
      <c r="H26" s="710">
        <v>14129</v>
      </c>
      <c r="I26" s="710">
        <v>17180</v>
      </c>
      <c r="J26" s="710">
        <v>15841</v>
      </c>
      <c r="K26" s="710">
        <v>13858</v>
      </c>
      <c r="L26" s="710">
        <v>16326</v>
      </c>
      <c r="M26" s="710">
        <v>15077</v>
      </c>
      <c r="N26" s="711">
        <v>11879</v>
      </c>
      <c r="O26" s="710">
        <v>15758</v>
      </c>
      <c r="P26" s="710">
        <v>16081</v>
      </c>
      <c r="Q26" s="710">
        <v>14324</v>
      </c>
      <c r="R26" s="710">
        <v>16190</v>
      </c>
      <c r="S26" s="710">
        <v>13280</v>
      </c>
      <c r="T26" s="710">
        <v>14834</v>
      </c>
      <c r="U26" s="712">
        <v>23646</v>
      </c>
      <c r="V26" s="693" t="s">
        <v>584</v>
      </c>
      <c r="W26" s="693"/>
      <c r="X26" s="711"/>
      <c r="Y26" s="713"/>
      <c r="Z26" s="436"/>
      <c r="AA26" s="693"/>
      <c r="AB26" s="693"/>
      <c r="EY26" s="693"/>
      <c r="EZ26" s="693"/>
      <c r="FA26" s="693"/>
      <c r="FB26" s="693"/>
      <c r="FX26" s="693"/>
      <c r="FY26" s="693"/>
      <c r="FZ26" s="693"/>
      <c r="GA26" s="693"/>
    </row>
    <row r="27" spans="2:183" s="25" customFormat="1" ht="20.25" customHeight="1" x14ac:dyDescent="0.15">
      <c r="B27" s="714"/>
      <c r="C27" s="952"/>
      <c r="D27" s="940" t="s">
        <v>585</v>
      </c>
      <c r="E27" s="941"/>
      <c r="F27" s="710">
        <v>158865</v>
      </c>
      <c r="G27" s="710">
        <v>13010</v>
      </c>
      <c r="H27" s="710">
        <v>13451</v>
      </c>
      <c r="I27" s="710">
        <v>14539</v>
      </c>
      <c r="J27" s="710">
        <v>13601</v>
      </c>
      <c r="K27" s="710">
        <v>12721</v>
      </c>
      <c r="L27" s="710">
        <v>13613</v>
      </c>
      <c r="M27" s="710">
        <v>14129</v>
      </c>
      <c r="N27" s="711">
        <v>10308</v>
      </c>
      <c r="O27" s="710">
        <v>13438</v>
      </c>
      <c r="P27" s="710">
        <v>14362</v>
      </c>
      <c r="Q27" s="710">
        <v>12384</v>
      </c>
      <c r="R27" s="710">
        <v>13309</v>
      </c>
      <c r="S27" s="710">
        <v>12331</v>
      </c>
      <c r="T27" s="710">
        <v>13385</v>
      </c>
      <c r="U27" s="712">
        <v>17037</v>
      </c>
      <c r="V27" s="693" t="s">
        <v>465</v>
      </c>
      <c r="W27" s="693"/>
      <c r="X27" s="711"/>
      <c r="Y27" s="713"/>
      <c r="Z27" s="436"/>
      <c r="AA27" s="693"/>
      <c r="AB27" s="693"/>
      <c r="EY27" s="693"/>
      <c r="EZ27" s="693"/>
      <c r="FA27" s="693"/>
      <c r="FB27" s="693"/>
      <c r="FX27" s="693"/>
      <c r="FY27" s="693"/>
      <c r="FZ27" s="693"/>
      <c r="GA27" s="693"/>
    </row>
    <row r="28" spans="2:183" s="25" customFormat="1" ht="20.25" customHeight="1" x14ac:dyDescent="0.15">
      <c r="B28" s="714"/>
      <c r="C28" s="952"/>
      <c r="D28" s="940" t="s">
        <v>586</v>
      </c>
      <c r="E28" s="941"/>
      <c r="F28" s="710">
        <v>105762</v>
      </c>
      <c r="G28" s="710">
        <v>8088</v>
      </c>
      <c r="H28" s="710">
        <v>8792</v>
      </c>
      <c r="I28" s="710">
        <v>9184</v>
      </c>
      <c r="J28" s="710">
        <v>9359</v>
      </c>
      <c r="K28" s="710">
        <v>8098</v>
      </c>
      <c r="L28" s="710">
        <v>9047</v>
      </c>
      <c r="M28" s="710">
        <v>10005</v>
      </c>
      <c r="N28" s="711">
        <v>7692</v>
      </c>
      <c r="O28" s="710">
        <v>8745</v>
      </c>
      <c r="P28" s="710">
        <v>9613</v>
      </c>
      <c r="Q28" s="710">
        <v>8584</v>
      </c>
      <c r="R28" s="710">
        <v>8555</v>
      </c>
      <c r="S28" s="710">
        <v>8175</v>
      </c>
      <c r="T28" s="710">
        <v>8105</v>
      </c>
      <c r="U28" s="712">
        <v>9727</v>
      </c>
      <c r="V28" s="693" t="s">
        <v>587</v>
      </c>
      <c r="W28" s="693"/>
      <c r="X28" s="711"/>
      <c r="Y28" s="713"/>
      <c r="Z28" s="436"/>
      <c r="AA28" s="693"/>
      <c r="AB28" s="693"/>
      <c r="EY28" s="693"/>
      <c r="EZ28" s="693"/>
      <c r="FA28" s="693"/>
      <c r="FB28" s="693"/>
      <c r="FX28" s="693"/>
      <c r="FY28" s="693"/>
      <c r="FZ28" s="693"/>
      <c r="GA28" s="693"/>
    </row>
    <row r="29" spans="2:183" s="25" customFormat="1" ht="20.25" customHeight="1" x14ac:dyDescent="0.15">
      <c r="B29" s="714"/>
      <c r="C29" s="952"/>
      <c r="D29" s="940" t="s">
        <v>466</v>
      </c>
      <c r="E29" s="941"/>
      <c r="F29" s="710">
        <v>262217</v>
      </c>
      <c r="G29" s="710">
        <v>21133</v>
      </c>
      <c r="H29" s="710">
        <v>19817</v>
      </c>
      <c r="I29" s="710">
        <v>21438</v>
      </c>
      <c r="J29" s="710">
        <v>23779</v>
      </c>
      <c r="K29" s="710">
        <v>20305</v>
      </c>
      <c r="L29" s="710">
        <v>22441</v>
      </c>
      <c r="M29" s="710">
        <v>23674</v>
      </c>
      <c r="N29" s="711">
        <v>18354</v>
      </c>
      <c r="O29" s="710">
        <v>22622</v>
      </c>
      <c r="P29" s="710">
        <v>24936</v>
      </c>
      <c r="Q29" s="710">
        <v>20889</v>
      </c>
      <c r="R29" s="710">
        <v>22829</v>
      </c>
      <c r="S29" s="710">
        <v>19780</v>
      </c>
      <c r="T29" s="710">
        <v>21220</v>
      </c>
      <c r="U29" s="712">
        <v>28894</v>
      </c>
      <c r="V29" s="693" t="s">
        <v>588</v>
      </c>
      <c r="W29" s="693"/>
      <c r="X29" s="716" t="s">
        <v>570</v>
      </c>
      <c r="Y29" s="713"/>
      <c r="Z29" s="436"/>
      <c r="AA29" s="693"/>
      <c r="AB29" s="693"/>
      <c r="EY29" s="693"/>
      <c r="EZ29" s="693"/>
      <c r="FA29" s="693"/>
      <c r="FB29" s="693"/>
      <c r="FX29" s="693"/>
      <c r="FY29" s="693"/>
      <c r="FZ29" s="693"/>
      <c r="GA29" s="693"/>
    </row>
    <row r="30" spans="2:183" s="25" customFormat="1" ht="20.25" customHeight="1" x14ac:dyDescent="0.15">
      <c r="B30" s="735" t="s">
        <v>304</v>
      </c>
      <c r="C30" s="952"/>
      <c r="D30" s="938" t="s">
        <v>589</v>
      </c>
      <c r="E30" s="939"/>
      <c r="F30" s="710">
        <v>127004</v>
      </c>
      <c r="G30" s="710">
        <v>10259</v>
      </c>
      <c r="H30" s="710">
        <v>9975</v>
      </c>
      <c r="I30" s="710">
        <v>10196</v>
      </c>
      <c r="J30" s="710">
        <v>11051</v>
      </c>
      <c r="K30" s="710">
        <v>9351</v>
      </c>
      <c r="L30" s="710">
        <v>10493</v>
      </c>
      <c r="M30" s="710">
        <v>11771</v>
      </c>
      <c r="N30" s="711">
        <v>9096</v>
      </c>
      <c r="O30" s="710">
        <v>11053</v>
      </c>
      <c r="P30" s="710">
        <v>12202</v>
      </c>
      <c r="Q30" s="710">
        <v>10305</v>
      </c>
      <c r="R30" s="710">
        <v>11252</v>
      </c>
      <c r="S30" s="710">
        <v>10172</v>
      </c>
      <c r="T30" s="710">
        <v>10259</v>
      </c>
      <c r="U30" s="712">
        <v>12674</v>
      </c>
      <c r="V30" s="25" t="s">
        <v>590</v>
      </c>
      <c r="X30" s="711"/>
      <c r="Y30" s="545"/>
      <c r="Z30" s="436"/>
      <c r="FX30" s="693"/>
      <c r="FY30" s="693"/>
      <c r="FZ30" s="693"/>
      <c r="GA30" s="693"/>
    </row>
    <row r="31" spans="2:183" s="25" customFormat="1" ht="20.25" customHeight="1" x14ac:dyDescent="0.15">
      <c r="B31" s="735"/>
      <c r="C31" s="952"/>
      <c r="D31" s="938" t="s">
        <v>591</v>
      </c>
      <c r="E31" s="939"/>
      <c r="F31" s="710">
        <v>59292</v>
      </c>
      <c r="G31" s="710">
        <v>5015</v>
      </c>
      <c r="H31" s="710">
        <v>4697</v>
      </c>
      <c r="I31" s="710">
        <v>4693</v>
      </c>
      <c r="J31" s="710">
        <v>5044</v>
      </c>
      <c r="K31" s="710">
        <v>5289</v>
      </c>
      <c r="L31" s="710">
        <v>4770</v>
      </c>
      <c r="M31" s="710">
        <v>5041</v>
      </c>
      <c r="N31" s="711">
        <v>3461</v>
      </c>
      <c r="O31" s="710">
        <v>4658</v>
      </c>
      <c r="P31" s="710">
        <v>6375</v>
      </c>
      <c r="Q31" s="710">
        <v>5035</v>
      </c>
      <c r="R31" s="710">
        <v>5214</v>
      </c>
      <c r="S31" s="710">
        <v>3633</v>
      </c>
      <c r="T31" s="710">
        <v>4130</v>
      </c>
      <c r="U31" s="712">
        <v>5401</v>
      </c>
      <c r="V31" s="25" t="s">
        <v>592</v>
      </c>
      <c r="X31" s="711"/>
      <c r="Y31" s="545"/>
      <c r="Z31" s="436"/>
    </row>
    <row r="32" spans="2:183" s="25" customFormat="1" ht="20.25" customHeight="1" x14ac:dyDescent="0.15">
      <c r="B32" s="735"/>
      <c r="C32" s="952"/>
      <c r="D32" s="938" t="s">
        <v>300</v>
      </c>
      <c r="E32" s="939"/>
      <c r="F32" s="710">
        <v>446880</v>
      </c>
      <c r="G32" s="710">
        <v>37880</v>
      </c>
      <c r="H32" s="710">
        <v>34661</v>
      </c>
      <c r="I32" s="710">
        <v>38073</v>
      </c>
      <c r="J32" s="710">
        <v>41272</v>
      </c>
      <c r="K32" s="710">
        <v>34819</v>
      </c>
      <c r="L32" s="710">
        <v>36913</v>
      </c>
      <c r="M32" s="710">
        <v>39738</v>
      </c>
      <c r="N32" s="711">
        <v>28904</v>
      </c>
      <c r="O32" s="710">
        <v>38014</v>
      </c>
      <c r="P32" s="710">
        <v>40453</v>
      </c>
      <c r="Q32" s="710">
        <v>37451</v>
      </c>
      <c r="R32" s="710">
        <v>38702</v>
      </c>
      <c r="S32" s="710">
        <v>33364</v>
      </c>
      <c r="T32" s="710">
        <v>34337</v>
      </c>
      <c r="U32" s="712">
        <v>38738</v>
      </c>
      <c r="V32" s="25" t="s">
        <v>593</v>
      </c>
      <c r="X32" s="711"/>
      <c r="Y32" s="545"/>
      <c r="Z32" s="436"/>
    </row>
    <row r="33" spans="1:36" s="25" customFormat="1" ht="20.25" customHeight="1" x14ac:dyDescent="0.15">
      <c r="B33" s="907" t="s">
        <v>303</v>
      </c>
      <c r="C33" s="952"/>
      <c r="D33" s="938" t="s">
        <v>594</v>
      </c>
      <c r="E33" s="939"/>
      <c r="F33" s="710">
        <v>227868</v>
      </c>
      <c r="G33" s="710">
        <v>16647</v>
      </c>
      <c r="H33" s="710">
        <v>18183</v>
      </c>
      <c r="I33" s="710">
        <v>20500</v>
      </c>
      <c r="J33" s="710">
        <v>20961</v>
      </c>
      <c r="K33" s="710">
        <v>17979</v>
      </c>
      <c r="L33" s="710">
        <v>17131</v>
      </c>
      <c r="M33" s="710">
        <v>20450</v>
      </c>
      <c r="N33" s="711">
        <v>18002</v>
      </c>
      <c r="O33" s="710">
        <v>18357</v>
      </c>
      <c r="P33" s="710">
        <v>20314</v>
      </c>
      <c r="Q33" s="710">
        <v>18539</v>
      </c>
      <c r="R33" s="710">
        <v>20805</v>
      </c>
      <c r="S33" s="710">
        <v>17618</v>
      </c>
      <c r="T33" s="710">
        <v>18417</v>
      </c>
      <c r="U33" s="712">
        <v>20264</v>
      </c>
      <c r="V33" s="25" t="s">
        <v>595</v>
      </c>
      <c r="X33" s="711"/>
      <c r="Y33" s="945" t="s">
        <v>795</v>
      </c>
      <c r="Z33" s="436"/>
    </row>
    <row r="34" spans="1:36" s="25" customFormat="1" ht="6.95" customHeight="1" x14ac:dyDescent="0.15">
      <c r="B34" s="944"/>
      <c r="C34" s="953"/>
      <c r="D34" s="724" t="s">
        <v>199</v>
      </c>
      <c r="E34" s="736"/>
      <c r="F34" s="710"/>
      <c r="G34" s="710"/>
      <c r="H34" s="710"/>
      <c r="I34" s="710"/>
      <c r="J34" s="710"/>
      <c r="K34" s="710"/>
      <c r="L34" s="710"/>
      <c r="M34" s="710"/>
      <c r="N34" s="711"/>
      <c r="O34" s="710"/>
      <c r="P34" s="710"/>
      <c r="Q34" s="710"/>
      <c r="R34" s="710"/>
      <c r="S34" s="710"/>
      <c r="T34" s="710"/>
      <c r="U34" s="712"/>
      <c r="V34" s="435"/>
      <c r="W34" s="435"/>
      <c r="X34" s="726"/>
      <c r="Y34" s="946"/>
      <c r="Z34" s="436"/>
    </row>
    <row r="35" spans="1:36" s="25" customFormat="1" ht="20.25" customHeight="1" x14ac:dyDescent="0.15">
      <c r="B35" s="944"/>
      <c r="C35" s="693"/>
      <c r="D35" s="947" t="s">
        <v>566</v>
      </c>
      <c r="E35" s="948"/>
      <c r="F35" s="705">
        <v>278264</v>
      </c>
      <c r="G35" s="705">
        <v>277790</v>
      </c>
      <c r="H35" s="705">
        <v>278368</v>
      </c>
      <c r="I35" s="705">
        <v>272068</v>
      </c>
      <c r="J35" s="705">
        <v>273912</v>
      </c>
      <c r="K35" s="705">
        <v>275186</v>
      </c>
      <c r="L35" s="705">
        <v>270735</v>
      </c>
      <c r="M35" s="705">
        <v>268454</v>
      </c>
      <c r="N35" s="707">
        <v>265190</v>
      </c>
      <c r="O35" s="705">
        <v>279574</v>
      </c>
      <c r="P35" s="705">
        <v>290331</v>
      </c>
      <c r="Q35" s="705">
        <v>281629</v>
      </c>
      <c r="R35" s="705">
        <v>278264</v>
      </c>
      <c r="S35" s="705">
        <v>266471</v>
      </c>
      <c r="T35" s="705">
        <v>266117</v>
      </c>
      <c r="U35" s="704">
        <v>248620</v>
      </c>
      <c r="V35" s="949" t="s">
        <v>567</v>
      </c>
      <c r="W35" s="950"/>
      <c r="X35" s="703"/>
      <c r="Y35" s="737"/>
      <c r="Z35" s="436"/>
    </row>
    <row r="36" spans="1:36" s="25" customFormat="1" ht="20.25" customHeight="1" x14ac:dyDescent="0.15">
      <c r="B36" s="735"/>
      <c r="C36" s="693"/>
      <c r="D36" s="940" t="s">
        <v>583</v>
      </c>
      <c r="E36" s="941"/>
      <c r="F36" s="710">
        <v>25738</v>
      </c>
      <c r="G36" s="710">
        <v>26585</v>
      </c>
      <c r="H36" s="710">
        <v>26766</v>
      </c>
      <c r="I36" s="710">
        <v>27094</v>
      </c>
      <c r="J36" s="710">
        <v>26996</v>
      </c>
      <c r="K36" s="710">
        <v>28233</v>
      </c>
      <c r="L36" s="710">
        <v>27338</v>
      </c>
      <c r="M36" s="710">
        <v>28953</v>
      </c>
      <c r="N36" s="711">
        <v>27965</v>
      </c>
      <c r="O36" s="710">
        <v>27085</v>
      </c>
      <c r="P36" s="710">
        <v>27835</v>
      </c>
      <c r="Q36" s="710">
        <v>26579</v>
      </c>
      <c r="R36" s="710">
        <v>25738</v>
      </c>
      <c r="S36" s="710">
        <v>22685</v>
      </c>
      <c r="T36" s="710">
        <v>22443</v>
      </c>
      <c r="U36" s="712">
        <v>19739</v>
      </c>
      <c r="V36" s="693" t="s">
        <v>464</v>
      </c>
      <c r="W36" s="714"/>
      <c r="X36" s="711"/>
      <c r="Y36" s="713"/>
      <c r="Z36" s="436"/>
    </row>
    <row r="37" spans="1:36" s="25" customFormat="1" ht="20.25" customHeight="1" x14ac:dyDescent="0.15">
      <c r="B37" s="714"/>
      <c r="C37" s="693"/>
      <c r="D37" s="938" t="s">
        <v>302</v>
      </c>
      <c r="E37" s="939"/>
      <c r="F37" s="710">
        <v>11895</v>
      </c>
      <c r="G37" s="710">
        <v>13223</v>
      </c>
      <c r="H37" s="710">
        <v>13682</v>
      </c>
      <c r="I37" s="710">
        <v>13000</v>
      </c>
      <c r="J37" s="710">
        <v>13100</v>
      </c>
      <c r="K37" s="710">
        <v>12637</v>
      </c>
      <c r="L37" s="710">
        <v>14125</v>
      </c>
      <c r="M37" s="710">
        <v>12460</v>
      </c>
      <c r="N37" s="711">
        <v>12147</v>
      </c>
      <c r="O37" s="710">
        <v>10995</v>
      </c>
      <c r="P37" s="710">
        <v>11710</v>
      </c>
      <c r="Q37" s="710">
        <v>12285</v>
      </c>
      <c r="R37" s="710">
        <v>11895</v>
      </c>
      <c r="S37" s="710">
        <v>12793</v>
      </c>
      <c r="T37" s="710">
        <v>12400</v>
      </c>
      <c r="U37" s="712">
        <v>9702</v>
      </c>
      <c r="V37" s="693" t="s">
        <v>584</v>
      </c>
      <c r="W37" s="714"/>
      <c r="X37" s="711"/>
      <c r="Y37" s="713"/>
      <c r="Z37" s="436"/>
    </row>
    <row r="38" spans="1:36" s="25" customFormat="1" ht="20.25" customHeight="1" x14ac:dyDescent="0.15">
      <c r="B38" s="300" t="s">
        <v>301</v>
      </c>
      <c r="C38" s="693"/>
      <c r="D38" s="940" t="s">
        <v>585</v>
      </c>
      <c r="E38" s="941"/>
      <c r="F38" s="710">
        <v>15438</v>
      </c>
      <c r="G38" s="710">
        <v>16384</v>
      </c>
      <c r="H38" s="710">
        <v>16083</v>
      </c>
      <c r="I38" s="710">
        <v>16003</v>
      </c>
      <c r="J38" s="710">
        <v>15653</v>
      </c>
      <c r="K38" s="710">
        <v>14319</v>
      </c>
      <c r="L38" s="710">
        <v>14872</v>
      </c>
      <c r="M38" s="710">
        <v>14490</v>
      </c>
      <c r="N38" s="711">
        <v>14800</v>
      </c>
      <c r="O38" s="710">
        <v>14200</v>
      </c>
      <c r="P38" s="710">
        <v>14512</v>
      </c>
      <c r="Q38" s="710">
        <v>15328</v>
      </c>
      <c r="R38" s="710">
        <v>15438</v>
      </c>
      <c r="S38" s="710">
        <v>15564</v>
      </c>
      <c r="T38" s="710">
        <v>14609</v>
      </c>
      <c r="U38" s="712">
        <v>13559</v>
      </c>
      <c r="V38" s="693" t="s">
        <v>465</v>
      </c>
      <c r="W38" s="714"/>
      <c r="X38" s="711"/>
      <c r="Y38" s="713"/>
      <c r="Z38" s="436"/>
    </row>
    <row r="39" spans="1:36" s="25" customFormat="1" ht="20.25" customHeight="1" x14ac:dyDescent="0.15">
      <c r="B39" s="536"/>
      <c r="C39" s="942" t="s">
        <v>462</v>
      </c>
      <c r="D39" s="940" t="s">
        <v>586</v>
      </c>
      <c r="E39" s="941"/>
      <c r="F39" s="710">
        <v>8724</v>
      </c>
      <c r="G39" s="710">
        <v>10633</v>
      </c>
      <c r="H39" s="710">
        <v>9977</v>
      </c>
      <c r="I39" s="710">
        <v>9656</v>
      </c>
      <c r="J39" s="710">
        <v>9005</v>
      </c>
      <c r="K39" s="710">
        <v>9026</v>
      </c>
      <c r="L39" s="710">
        <v>9061</v>
      </c>
      <c r="M39" s="710">
        <v>9427</v>
      </c>
      <c r="N39" s="711">
        <v>8870</v>
      </c>
      <c r="O39" s="710">
        <v>9255</v>
      </c>
      <c r="P39" s="710">
        <v>8814</v>
      </c>
      <c r="Q39" s="710">
        <v>9133</v>
      </c>
      <c r="R39" s="710">
        <v>8724</v>
      </c>
      <c r="S39" s="710">
        <v>8772</v>
      </c>
      <c r="T39" s="710">
        <v>8631</v>
      </c>
      <c r="U39" s="712">
        <v>7815</v>
      </c>
      <c r="V39" s="693" t="s">
        <v>587</v>
      </c>
      <c r="W39" s="714"/>
      <c r="X39" s="711"/>
      <c r="Y39" s="713"/>
      <c r="Z39" s="436"/>
    </row>
    <row r="40" spans="1:36" s="25" customFormat="1" ht="20.25" customHeight="1" x14ac:dyDescent="0.15">
      <c r="B40" s="536"/>
      <c r="C40" s="943"/>
      <c r="D40" s="940" t="s">
        <v>466</v>
      </c>
      <c r="E40" s="941"/>
      <c r="F40" s="710">
        <v>23725</v>
      </c>
      <c r="G40" s="710">
        <v>25816</v>
      </c>
      <c r="H40" s="710">
        <v>25233</v>
      </c>
      <c r="I40" s="710">
        <v>27189</v>
      </c>
      <c r="J40" s="710">
        <v>24139</v>
      </c>
      <c r="K40" s="710">
        <v>24331</v>
      </c>
      <c r="L40" s="710">
        <v>24743</v>
      </c>
      <c r="M40" s="710">
        <v>24200</v>
      </c>
      <c r="N40" s="711">
        <v>23561</v>
      </c>
      <c r="O40" s="710">
        <v>24959</v>
      </c>
      <c r="P40" s="710">
        <v>24634</v>
      </c>
      <c r="Q40" s="710">
        <v>24187</v>
      </c>
      <c r="R40" s="710">
        <v>23725</v>
      </c>
      <c r="S40" s="710">
        <v>25083</v>
      </c>
      <c r="T40" s="710">
        <v>24602</v>
      </c>
      <c r="U40" s="712">
        <v>21593</v>
      </c>
      <c r="V40" s="693" t="s">
        <v>588</v>
      </c>
      <c r="W40" s="714"/>
      <c r="X40" s="716" t="s">
        <v>576</v>
      </c>
      <c r="Y40" s="713"/>
      <c r="Z40" s="436"/>
    </row>
    <row r="41" spans="1:36" s="25" customFormat="1" ht="20.25" customHeight="1" x14ac:dyDescent="0.15">
      <c r="B41" s="536"/>
      <c r="C41" s="693"/>
      <c r="D41" s="938" t="s">
        <v>589</v>
      </c>
      <c r="E41" s="939"/>
      <c r="F41" s="710">
        <v>15887</v>
      </c>
      <c r="G41" s="710">
        <v>14749</v>
      </c>
      <c r="H41" s="710">
        <v>14521</v>
      </c>
      <c r="I41" s="710">
        <v>14816</v>
      </c>
      <c r="J41" s="710">
        <v>14540</v>
      </c>
      <c r="K41" s="710">
        <v>14968</v>
      </c>
      <c r="L41" s="710">
        <v>15409</v>
      </c>
      <c r="M41" s="710">
        <v>14956</v>
      </c>
      <c r="N41" s="711">
        <v>14823</v>
      </c>
      <c r="O41" s="710">
        <v>15042</v>
      </c>
      <c r="P41" s="710">
        <v>15275</v>
      </c>
      <c r="Q41" s="710">
        <v>15599</v>
      </c>
      <c r="R41" s="710">
        <v>15887</v>
      </c>
      <c r="S41" s="710">
        <v>15934</v>
      </c>
      <c r="T41" s="710">
        <v>16398</v>
      </c>
      <c r="U41" s="712">
        <v>14986</v>
      </c>
      <c r="V41" s="25" t="s">
        <v>590</v>
      </c>
      <c r="W41" s="536"/>
      <c r="X41" s="711"/>
      <c r="Y41" s="545"/>
      <c r="Z41" s="436"/>
    </row>
    <row r="42" spans="1:36" s="25" customFormat="1" ht="20.25" customHeight="1" x14ac:dyDescent="0.15">
      <c r="B42" s="536"/>
      <c r="C42" s="693"/>
      <c r="D42" s="938" t="s">
        <v>591</v>
      </c>
      <c r="E42" s="939"/>
      <c r="F42" s="710">
        <v>6755</v>
      </c>
      <c r="G42" s="710">
        <v>8296</v>
      </c>
      <c r="H42" s="710">
        <v>7162</v>
      </c>
      <c r="I42" s="710">
        <v>6668</v>
      </c>
      <c r="J42" s="710">
        <v>6456</v>
      </c>
      <c r="K42" s="710">
        <v>5492</v>
      </c>
      <c r="L42" s="710">
        <v>4835</v>
      </c>
      <c r="M42" s="710">
        <v>4241</v>
      </c>
      <c r="N42" s="711">
        <v>4763</v>
      </c>
      <c r="O42" s="710">
        <v>6663</v>
      </c>
      <c r="P42" s="710">
        <v>5848</v>
      </c>
      <c r="Q42" s="710">
        <v>6213</v>
      </c>
      <c r="R42" s="710">
        <v>6755</v>
      </c>
      <c r="S42" s="710">
        <v>5910</v>
      </c>
      <c r="T42" s="710">
        <v>5972</v>
      </c>
      <c r="U42" s="712">
        <v>4665</v>
      </c>
      <c r="V42" s="25" t="s">
        <v>592</v>
      </c>
      <c r="W42" s="536"/>
      <c r="X42" s="711"/>
      <c r="Y42" s="545"/>
      <c r="Z42" s="436"/>
    </row>
    <row r="43" spans="1:36" s="25" customFormat="1" ht="20.25" customHeight="1" x14ac:dyDescent="0.15">
      <c r="B43" s="536"/>
      <c r="C43" s="693"/>
      <c r="D43" s="938" t="s">
        <v>300</v>
      </c>
      <c r="E43" s="939"/>
      <c r="F43" s="710">
        <v>90575</v>
      </c>
      <c r="G43" s="710">
        <v>91301</v>
      </c>
      <c r="H43" s="710">
        <v>88332</v>
      </c>
      <c r="I43" s="710">
        <v>82714</v>
      </c>
      <c r="J43" s="710">
        <v>86198</v>
      </c>
      <c r="K43" s="710">
        <v>85784</v>
      </c>
      <c r="L43" s="710">
        <v>84244</v>
      </c>
      <c r="M43" s="710">
        <v>89807</v>
      </c>
      <c r="N43" s="711">
        <v>85003</v>
      </c>
      <c r="O43" s="710">
        <v>103024</v>
      </c>
      <c r="P43" s="710">
        <v>108541</v>
      </c>
      <c r="Q43" s="710">
        <v>92740</v>
      </c>
      <c r="R43" s="710">
        <v>90575</v>
      </c>
      <c r="S43" s="710">
        <v>95043</v>
      </c>
      <c r="T43" s="710">
        <v>93971</v>
      </c>
      <c r="U43" s="712">
        <v>90008</v>
      </c>
      <c r="V43" s="25" t="s">
        <v>593</v>
      </c>
      <c r="W43" s="536"/>
      <c r="X43" s="711"/>
      <c r="Y43" s="545"/>
      <c r="Z43" s="436"/>
    </row>
    <row r="44" spans="1:36" s="25" customFormat="1" ht="20.25" customHeight="1" x14ac:dyDescent="0.15">
      <c r="B44" s="536"/>
      <c r="C44" s="693"/>
      <c r="D44" s="938" t="s">
        <v>594</v>
      </c>
      <c r="E44" s="939"/>
      <c r="F44" s="710">
        <v>79527</v>
      </c>
      <c r="G44" s="710">
        <v>70803</v>
      </c>
      <c r="H44" s="710">
        <v>76612</v>
      </c>
      <c r="I44" s="710">
        <v>74928</v>
      </c>
      <c r="J44" s="710">
        <v>77825</v>
      </c>
      <c r="K44" s="710">
        <v>80396</v>
      </c>
      <c r="L44" s="710">
        <v>76108</v>
      </c>
      <c r="M44" s="710">
        <v>69920</v>
      </c>
      <c r="N44" s="711">
        <v>73258</v>
      </c>
      <c r="O44" s="710">
        <v>68351</v>
      </c>
      <c r="P44" s="710">
        <v>73162</v>
      </c>
      <c r="Q44" s="710">
        <v>79565</v>
      </c>
      <c r="R44" s="710">
        <v>79527</v>
      </c>
      <c r="S44" s="710">
        <v>64687</v>
      </c>
      <c r="T44" s="710">
        <v>67091</v>
      </c>
      <c r="U44" s="712">
        <v>66553</v>
      </c>
      <c r="V44" s="25" t="s">
        <v>595</v>
      </c>
      <c r="W44" s="536"/>
      <c r="X44" s="711"/>
      <c r="Y44" s="545"/>
      <c r="Z44" s="436"/>
    </row>
    <row r="45" spans="1:36" ht="6.95" customHeight="1" x14ac:dyDescent="0.15">
      <c r="A45" s="738"/>
      <c r="B45" s="719"/>
      <c r="C45" s="733"/>
      <c r="D45" s="936"/>
      <c r="E45" s="937"/>
      <c r="F45" s="725"/>
      <c r="G45" s="725"/>
      <c r="H45" s="725"/>
      <c r="I45" s="725"/>
      <c r="J45" s="725"/>
      <c r="K45" s="725"/>
      <c r="L45" s="725"/>
      <c r="M45" s="725"/>
      <c r="N45" s="726"/>
      <c r="O45" s="725"/>
      <c r="P45" s="725"/>
      <c r="Q45" s="725"/>
      <c r="R45" s="725"/>
      <c r="S45" s="725"/>
      <c r="T45" s="725"/>
      <c r="U45" s="727"/>
      <c r="V45" s="700"/>
      <c r="W45" s="736"/>
      <c r="X45" s="726"/>
      <c r="Y45" s="739"/>
      <c r="Z45" s="436"/>
      <c r="AA45" s="740"/>
      <c r="AB45" s="495"/>
      <c r="AC45" s="495"/>
      <c r="AD45" s="495"/>
      <c r="AE45" s="495"/>
      <c r="AF45" s="495"/>
      <c r="AG45" s="495"/>
      <c r="AH45" s="495"/>
      <c r="AI45" s="495"/>
      <c r="AJ45" s="495"/>
    </row>
    <row r="46" spans="1:36" ht="15.95" customHeight="1" x14ac:dyDescent="0.15">
      <c r="A46" s="738"/>
      <c r="B46" s="738"/>
      <c r="C46" s="738"/>
      <c r="D46" s="738"/>
      <c r="E46" s="738"/>
      <c r="F46" s="738"/>
      <c r="G46" s="738"/>
      <c r="H46" s="738"/>
      <c r="I46" s="738"/>
      <c r="J46" s="738"/>
      <c r="K46" s="738"/>
      <c r="L46" s="738"/>
      <c r="M46" s="738"/>
      <c r="N46" s="738"/>
      <c r="O46" s="738"/>
      <c r="P46" s="738"/>
      <c r="Q46" s="738"/>
      <c r="R46" s="738"/>
      <c r="S46" s="738"/>
      <c r="T46" s="738"/>
      <c r="U46" s="738"/>
      <c r="V46" s="738"/>
      <c r="W46" s="738"/>
      <c r="X46" s="738"/>
      <c r="Y46" s="740"/>
      <c r="Z46" s="738"/>
      <c r="AA46" s="740"/>
      <c r="AB46" s="495"/>
      <c r="AC46" s="495"/>
      <c r="AD46" s="495"/>
      <c r="AE46" s="495"/>
      <c r="AF46" s="495"/>
      <c r="AG46" s="495"/>
      <c r="AH46" s="495"/>
      <c r="AI46" s="495"/>
      <c r="AJ46" s="495"/>
    </row>
    <row r="47" spans="1:36" ht="15.95" customHeight="1" x14ac:dyDescent="0.15">
      <c r="A47" s="738"/>
      <c r="B47" s="738"/>
      <c r="C47" s="738"/>
      <c r="D47" s="738"/>
      <c r="E47" s="738"/>
      <c r="F47" s="738"/>
      <c r="H47" s="738"/>
      <c r="I47" s="738"/>
      <c r="J47" s="738"/>
      <c r="K47" s="738"/>
      <c r="L47" s="738"/>
      <c r="M47" s="738"/>
      <c r="N47" s="738"/>
      <c r="O47" s="738"/>
      <c r="P47" s="738"/>
      <c r="Q47" s="738"/>
      <c r="R47" s="738"/>
      <c r="S47" s="738"/>
      <c r="T47" s="738"/>
      <c r="U47" s="738"/>
      <c r="V47" s="738"/>
      <c r="W47" s="738"/>
      <c r="X47" s="738"/>
      <c r="Y47" s="740"/>
      <c r="Z47" s="738"/>
      <c r="AA47" s="740"/>
      <c r="AB47" s="495"/>
      <c r="AC47" s="495"/>
      <c r="AD47" s="495"/>
      <c r="AE47" s="495"/>
      <c r="AF47" s="495"/>
      <c r="AG47" s="495"/>
      <c r="AH47" s="495"/>
      <c r="AI47" s="495"/>
      <c r="AJ47" s="495"/>
    </row>
    <row r="48" spans="1:36" ht="15.95" customHeight="1" x14ac:dyDescent="0.15">
      <c r="A48" s="738"/>
      <c r="B48" s="738"/>
      <c r="C48" s="738"/>
      <c r="D48" s="738"/>
      <c r="E48" s="738"/>
      <c r="F48" s="738"/>
      <c r="G48" s="738"/>
      <c r="H48" s="738"/>
      <c r="I48" s="738"/>
      <c r="J48" s="738"/>
      <c r="K48" s="738"/>
      <c r="L48" s="738"/>
      <c r="M48" s="738"/>
      <c r="N48" s="738"/>
      <c r="O48" s="738"/>
      <c r="P48" s="738"/>
      <c r="Q48" s="738"/>
      <c r="R48" s="738"/>
      <c r="S48" s="738"/>
      <c r="T48" s="738"/>
      <c r="U48" s="738"/>
      <c r="V48" s="738"/>
      <c r="W48" s="738"/>
      <c r="X48" s="738"/>
      <c r="Y48" s="740"/>
      <c r="Z48" s="738"/>
      <c r="AA48" s="740"/>
      <c r="AB48" s="495"/>
      <c r="AC48" s="495"/>
      <c r="AD48" s="495"/>
      <c r="AE48" s="495"/>
      <c r="AF48" s="495"/>
      <c r="AG48" s="495"/>
      <c r="AH48" s="495"/>
      <c r="AI48" s="495"/>
      <c r="AJ48" s="495"/>
    </row>
    <row r="49" spans="7:27" s="495" customFormat="1" ht="15.95" customHeight="1" x14ac:dyDescent="0.15">
      <c r="Y49" s="741"/>
      <c r="AA49" s="741"/>
    </row>
    <row r="50" spans="7:27" s="495" customFormat="1" ht="15.95" customHeight="1" x14ac:dyDescent="0.15">
      <c r="Y50" s="741"/>
      <c r="AA50" s="741"/>
    </row>
    <row r="51" spans="7:27" s="495" customFormat="1" ht="15.95" customHeight="1" x14ac:dyDescent="0.15">
      <c r="Y51" s="741"/>
      <c r="AA51" s="741"/>
    </row>
    <row r="52" spans="7:27" s="495" customFormat="1" ht="15.95" customHeight="1" x14ac:dyDescent="0.15">
      <c r="Y52" s="741"/>
      <c r="AA52" s="741"/>
    </row>
    <row r="53" spans="7:27" s="495" customFormat="1" ht="15.95" customHeight="1" x14ac:dyDescent="0.15">
      <c r="Y53" s="741"/>
      <c r="AA53" s="741"/>
    </row>
    <row r="54" spans="7:27" s="495" customFormat="1" ht="15.95" customHeight="1" x14ac:dyDescent="0.15">
      <c r="Y54" s="741"/>
      <c r="AA54" s="741"/>
    </row>
    <row r="55" spans="7:27" s="495" customFormat="1" ht="15.95" customHeight="1" x14ac:dyDescent="0.15">
      <c r="Y55" s="741"/>
      <c r="AA55" s="741"/>
    </row>
    <row r="56" spans="7:27" s="495" customFormat="1" ht="15.95" customHeight="1" x14ac:dyDescent="0.15">
      <c r="Y56" s="741"/>
      <c r="AA56" s="741"/>
    </row>
    <row r="57" spans="7:27" s="495" customFormat="1" ht="15.95" customHeight="1" x14ac:dyDescent="0.15">
      <c r="Y57" s="741"/>
      <c r="AA57" s="741"/>
    </row>
    <row r="58" spans="7:27" s="495" customFormat="1" ht="15.95" customHeight="1" x14ac:dyDescent="0.15">
      <c r="Y58" s="741"/>
      <c r="AA58" s="741"/>
    </row>
    <row r="59" spans="7:27" s="495" customFormat="1" ht="15.95" customHeight="1" x14ac:dyDescent="0.15">
      <c r="Y59" s="741"/>
      <c r="AA59" s="741"/>
    </row>
    <row r="60" spans="7:27" s="495" customFormat="1" ht="15.95" customHeight="1" x14ac:dyDescent="0.15">
      <c r="Y60" s="741"/>
      <c r="AA60" s="741"/>
    </row>
    <row r="61" spans="7:27" s="495" customFormat="1" ht="15.95" customHeight="1" x14ac:dyDescent="0.15">
      <c r="Y61" s="741"/>
      <c r="AA61" s="741"/>
    </row>
    <row r="62" spans="7:27" s="495" customFormat="1" ht="15.95" customHeight="1" x14ac:dyDescent="0.15">
      <c r="Y62" s="741"/>
      <c r="AA62" s="741"/>
    </row>
    <row r="63" spans="7:27" s="495" customFormat="1" ht="15.95" customHeight="1" x14ac:dyDescent="0.15">
      <c r="Y63" s="741"/>
      <c r="AA63" s="741"/>
    </row>
    <row r="64" spans="7:27" s="495" customFormat="1" ht="15.95" customHeight="1" x14ac:dyDescent="0.15">
      <c r="G64" s="742"/>
      <c r="Y64" s="741"/>
      <c r="AA64" s="741"/>
    </row>
    <row r="65" spans="25:27" s="495" customFormat="1" ht="15.95" customHeight="1" x14ac:dyDescent="0.15">
      <c r="Y65" s="741"/>
      <c r="AA65" s="741"/>
    </row>
    <row r="66" spans="25:27" s="495" customFormat="1" ht="15.95" customHeight="1" x14ac:dyDescent="0.15">
      <c r="Y66" s="741"/>
      <c r="AA66" s="741"/>
    </row>
    <row r="67" spans="25:27" s="495" customFormat="1" ht="15.95" customHeight="1" x14ac:dyDescent="0.15">
      <c r="Y67" s="741"/>
      <c r="AA67" s="741"/>
    </row>
    <row r="68" spans="25:27" s="495" customFormat="1" ht="15.95" customHeight="1" x14ac:dyDescent="0.15">
      <c r="Y68" s="741"/>
      <c r="AA68" s="741"/>
    </row>
    <row r="69" spans="25:27" s="495" customFormat="1" ht="15.95" customHeight="1" x14ac:dyDescent="0.15">
      <c r="Y69" s="741"/>
      <c r="AA69" s="741"/>
    </row>
    <row r="70" spans="25:27" s="495" customFormat="1" ht="15.95" customHeight="1" x14ac:dyDescent="0.15">
      <c r="Y70" s="741"/>
      <c r="AA70" s="741"/>
    </row>
    <row r="71" spans="25:27" s="495" customFormat="1" ht="15.95" customHeight="1" x14ac:dyDescent="0.15">
      <c r="Y71" s="741"/>
      <c r="AA71" s="741"/>
    </row>
    <row r="72" spans="25:27" s="495" customFormat="1" ht="15.95" customHeight="1" x14ac:dyDescent="0.15">
      <c r="Y72" s="741"/>
      <c r="AA72" s="741"/>
    </row>
    <row r="73" spans="25:27" s="495" customFormat="1" ht="15.95" customHeight="1" x14ac:dyDescent="0.15">
      <c r="Y73" s="741"/>
      <c r="AA73" s="741"/>
    </row>
    <row r="74" spans="25:27" s="495" customFormat="1" ht="15.95" customHeight="1" x14ac:dyDescent="0.15">
      <c r="Y74" s="741"/>
      <c r="AA74" s="741"/>
    </row>
    <row r="75" spans="25:27" s="495" customFormat="1" ht="15.95" customHeight="1" x14ac:dyDescent="0.15">
      <c r="Y75" s="741"/>
      <c r="AA75" s="741"/>
    </row>
    <row r="76" spans="25:27" s="495" customFormat="1" ht="15.95" customHeight="1" x14ac:dyDescent="0.15">
      <c r="Y76" s="741"/>
      <c r="AA76" s="741"/>
    </row>
    <row r="77" spans="25:27" s="495" customFormat="1" ht="15.95" customHeight="1" x14ac:dyDescent="0.15">
      <c r="Y77" s="741"/>
      <c r="AA77" s="741"/>
    </row>
    <row r="78" spans="25:27" s="495" customFormat="1" ht="15.95" customHeight="1" x14ac:dyDescent="0.15">
      <c r="Y78" s="741"/>
      <c r="AA78" s="741"/>
    </row>
    <row r="79" spans="25:27" s="495" customFormat="1" ht="15.95" customHeight="1" x14ac:dyDescent="0.15">
      <c r="Y79" s="741"/>
      <c r="AA79" s="741"/>
    </row>
    <row r="80" spans="25:27" s="495" customFormat="1" ht="15.95" customHeight="1" x14ac:dyDescent="0.15">
      <c r="Y80" s="741"/>
      <c r="AA80" s="741"/>
    </row>
    <row r="81" spans="1:36" ht="15.95" customHeight="1" x14ac:dyDescent="0.15">
      <c r="A81" s="495"/>
      <c r="B81" s="495"/>
      <c r="C81" s="495"/>
      <c r="D81" s="495"/>
      <c r="E81" s="495"/>
      <c r="F81" s="495"/>
      <c r="G81" s="495"/>
      <c r="H81" s="495"/>
      <c r="I81" s="495"/>
      <c r="J81" s="495"/>
      <c r="K81" s="495"/>
      <c r="L81" s="495"/>
      <c r="M81" s="495"/>
      <c r="N81" s="495"/>
      <c r="O81" s="495"/>
      <c r="P81" s="495"/>
      <c r="Q81" s="495"/>
      <c r="R81" s="495"/>
      <c r="S81" s="495"/>
      <c r="T81" s="495"/>
      <c r="U81" s="495"/>
      <c r="V81" s="495"/>
      <c r="W81" s="495"/>
      <c r="X81" s="495"/>
      <c r="Y81" s="741"/>
      <c r="Z81" s="495"/>
      <c r="AA81" s="741"/>
      <c r="AB81" s="495"/>
      <c r="AC81" s="495"/>
      <c r="AD81" s="495"/>
      <c r="AE81" s="495"/>
      <c r="AF81" s="495"/>
      <c r="AG81" s="495"/>
      <c r="AH81" s="495"/>
      <c r="AI81" s="495"/>
      <c r="AJ81" s="495"/>
    </row>
    <row r="82" spans="1:36" ht="15.95" customHeight="1" x14ac:dyDescent="0.15">
      <c r="A82" s="495"/>
      <c r="B82" s="495"/>
      <c r="C82" s="495"/>
      <c r="D82" s="495"/>
      <c r="E82" s="495"/>
      <c r="F82" s="495"/>
      <c r="G82" s="495"/>
      <c r="H82" s="495"/>
      <c r="I82" s="495"/>
      <c r="J82" s="495"/>
      <c r="K82" s="495"/>
      <c r="L82" s="495"/>
      <c r="M82" s="495"/>
      <c r="N82" s="495"/>
      <c r="O82" s="495"/>
      <c r="P82" s="495"/>
      <c r="Q82" s="495"/>
      <c r="R82" s="495"/>
      <c r="S82" s="495"/>
      <c r="T82" s="495"/>
      <c r="U82" s="495"/>
      <c r="V82" s="495"/>
      <c r="W82" s="495"/>
      <c r="X82" s="495"/>
      <c r="Y82" s="741"/>
      <c r="Z82" s="495"/>
      <c r="AA82" s="741"/>
      <c r="AB82" s="495"/>
      <c r="AC82" s="495"/>
      <c r="AD82" s="495"/>
      <c r="AE82" s="495"/>
      <c r="AF82" s="495"/>
      <c r="AG82" s="495"/>
      <c r="AH82" s="495"/>
      <c r="AI82" s="495"/>
      <c r="AJ82" s="495"/>
    </row>
    <row r="83" spans="1:36" ht="15.95" customHeight="1" x14ac:dyDescent="0.15">
      <c r="A83" s="495"/>
      <c r="B83" s="495"/>
      <c r="C83" s="495"/>
      <c r="D83" s="495"/>
      <c r="E83" s="495"/>
      <c r="F83" s="495"/>
      <c r="G83" s="495"/>
      <c r="H83" s="495"/>
      <c r="I83" s="495"/>
      <c r="J83" s="495"/>
      <c r="K83" s="495"/>
      <c r="L83" s="495"/>
      <c r="M83" s="495"/>
      <c r="N83" s="495"/>
      <c r="O83" s="495"/>
      <c r="P83" s="495"/>
      <c r="Q83" s="495"/>
      <c r="R83" s="495"/>
      <c r="S83" s="495"/>
      <c r="T83" s="495"/>
      <c r="U83" s="495"/>
      <c r="V83" s="495"/>
      <c r="W83" s="495"/>
      <c r="X83" s="495"/>
      <c r="Y83" s="741"/>
      <c r="Z83" s="495"/>
      <c r="AA83" s="741"/>
      <c r="AB83" s="495"/>
      <c r="AC83" s="495"/>
      <c r="AD83" s="495"/>
      <c r="AE83" s="495"/>
      <c r="AF83" s="495"/>
      <c r="AG83" s="495"/>
      <c r="AH83" s="495"/>
      <c r="AI83" s="495"/>
      <c r="AJ83" s="495"/>
    </row>
    <row r="84" spans="1:36" ht="15.95" customHeight="1" x14ac:dyDescent="0.15">
      <c r="A84" s="495"/>
      <c r="B84" s="495"/>
      <c r="C84" s="495"/>
      <c r="D84" s="495"/>
      <c r="E84" s="495"/>
      <c r="F84" s="495"/>
      <c r="G84" s="495"/>
      <c r="H84" s="495"/>
      <c r="I84" s="495"/>
      <c r="J84" s="495"/>
      <c r="K84" s="495"/>
      <c r="L84" s="495"/>
      <c r="M84" s="495"/>
      <c r="N84" s="495"/>
      <c r="O84" s="495"/>
      <c r="P84" s="495"/>
      <c r="Q84" s="495"/>
      <c r="R84" s="495"/>
      <c r="S84" s="495"/>
      <c r="T84" s="495"/>
      <c r="U84" s="495"/>
      <c r="V84" s="495"/>
      <c r="W84" s="495"/>
      <c r="X84" s="495"/>
      <c r="Y84" s="741"/>
      <c r="Z84" s="495"/>
      <c r="AA84" s="741"/>
      <c r="AB84" s="495"/>
      <c r="AC84" s="495"/>
      <c r="AD84" s="495"/>
      <c r="AE84" s="495"/>
      <c r="AF84" s="495"/>
      <c r="AG84" s="495"/>
      <c r="AH84" s="495"/>
      <c r="AI84" s="495"/>
      <c r="AJ84" s="495"/>
    </row>
    <row r="85" spans="1:36" ht="15.95" customHeight="1" x14ac:dyDescent="0.15"/>
    <row r="86" spans="1:36" ht="15.95" customHeight="1" x14ac:dyDescent="0.15"/>
    <row r="87" spans="1:36" ht="15.95" customHeight="1" x14ac:dyDescent="0.15"/>
    <row r="88" spans="1:36" ht="15.95" customHeight="1" x14ac:dyDescent="0.15"/>
    <row r="89" spans="1:36" ht="15.95" customHeight="1" x14ac:dyDescent="0.15"/>
    <row r="90" spans="1:36" ht="15.95" customHeight="1" x14ac:dyDescent="0.15"/>
    <row r="91" spans="1:36" ht="15.95" customHeight="1" x14ac:dyDescent="0.15"/>
    <row r="92" spans="1:36" ht="15.95" customHeight="1" x14ac:dyDescent="0.15"/>
    <row r="93" spans="1:36" ht="15.95" customHeight="1" x14ac:dyDescent="0.15"/>
    <row r="94" spans="1:36" ht="15.95" customHeight="1" x14ac:dyDescent="0.15"/>
    <row r="95" spans="1:36" ht="15.95" customHeight="1" x14ac:dyDescent="0.15"/>
    <row r="96" spans="1:36" ht="15.95" customHeight="1" x14ac:dyDescent="0.15"/>
    <row r="97" ht="15.95" customHeight="1" x14ac:dyDescent="0.15"/>
    <row r="98" ht="15.95" customHeight="1" x14ac:dyDescent="0.15"/>
    <row r="99" ht="15.95" customHeight="1" x14ac:dyDescent="0.15"/>
    <row r="100" ht="15.95" customHeight="1" x14ac:dyDescent="0.15"/>
    <row r="101" ht="15.95" customHeight="1" x14ac:dyDescent="0.15"/>
    <row r="102" ht="15.95" customHeight="1" x14ac:dyDescent="0.15"/>
    <row r="103" ht="15.95" customHeight="1" x14ac:dyDescent="0.15"/>
    <row r="104" ht="15.95" customHeight="1" x14ac:dyDescent="0.15"/>
    <row r="105" ht="15.95" customHeight="1" x14ac:dyDescent="0.15"/>
    <row r="106" ht="15.95" customHeight="1" x14ac:dyDescent="0.15"/>
    <row r="107" ht="15.95" customHeight="1" x14ac:dyDescent="0.15"/>
    <row r="108" ht="15.95" customHeight="1" x14ac:dyDescent="0.15"/>
    <row r="109" ht="15.95" customHeight="1" x14ac:dyDescent="0.15"/>
    <row r="110" ht="15.95" customHeight="1" x14ac:dyDescent="0.15"/>
    <row r="111" ht="15.95" customHeight="1" x14ac:dyDescent="0.15"/>
    <row r="112" ht="15.95" customHeight="1" x14ac:dyDescent="0.15"/>
    <row r="113" ht="15.95" customHeight="1" x14ac:dyDescent="0.15"/>
    <row r="114" ht="15.95" customHeight="1" x14ac:dyDescent="0.15"/>
    <row r="115" ht="15.95" customHeight="1" x14ac:dyDescent="0.15"/>
    <row r="116" ht="15.95" customHeight="1" x14ac:dyDescent="0.15"/>
    <row r="117" ht="15.95" customHeight="1" x14ac:dyDescent="0.15"/>
    <row r="118" ht="15.95" customHeight="1" x14ac:dyDescent="0.15"/>
    <row r="119" ht="15.95" customHeight="1" x14ac:dyDescent="0.15"/>
    <row r="120" ht="15.95" customHeight="1" x14ac:dyDescent="0.15"/>
    <row r="121" ht="15.95" customHeight="1" x14ac:dyDescent="0.15"/>
    <row r="122" ht="15.95" customHeight="1" x14ac:dyDescent="0.15"/>
    <row r="123" ht="15.95" customHeight="1" x14ac:dyDescent="0.15"/>
    <row r="124" ht="15.95" customHeight="1" x14ac:dyDescent="0.15"/>
    <row r="125" ht="15.95" customHeight="1" x14ac:dyDescent="0.15"/>
    <row r="126" ht="15.95" customHeight="1" x14ac:dyDescent="0.15"/>
    <row r="127" ht="15.95" customHeight="1" x14ac:dyDescent="0.15"/>
    <row r="128" ht="15.95" customHeight="1" x14ac:dyDescent="0.15"/>
    <row r="129" ht="15.95" customHeight="1" x14ac:dyDescent="0.15"/>
    <row r="130" ht="15.95" customHeight="1" x14ac:dyDescent="0.15"/>
    <row r="131" ht="15.95" customHeight="1" x14ac:dyDescent="0.15"/>
    <row r="132" ht="15.95" customHeight="1" x14ac:dyDescent="0.15"/>
    <row r="133" ht="15.95" customHeight="1" x14ac:dyDescent="0.15"/>
    <row r="134" ht="15.95" customHeight="1" x14ac:dyDescent="0.15"/>
    <row r="135" ht="15.95" customHeight="1" x14ac:dyDescent="0.15"/>
    <row r="136" ht="15.95" customHeight="1" x14ac:dyDescent="0.15"/>
    <row r="137" ht="15.95" customHeight="1" x14ac:dyDescent="0.15"/>
    <row r="138" ht="15.95" customHeight="1" x14ac:dyDescent="0.15"/>
    <row r="139" ht="15.95" customHeight="1" x14ac:dyDescent="0.15"/>
    <row r="140" ht="15.95" customHeight="1" x14ac:dyDescent="0.15"/>
    <row r="141" ht="15.95" customHeight="1" x14ac:dyDescent="0.15"/>
    <row r="142" ht="15.95" customHeight="1" x14ac:dyDescent="0.15"/>
    <row r="143" ht="15.95" customHeight="1" x14ac:dyDescent="0.15"/>
    <row r="144" ht="15.95" customHeight="1" x14ac:dyDescent="0.15"/>
    <row r="145" ht="15.95" customHeight="1" x14ac:dyDescent="0.15"/>
    <row r="146" ht="15.95" customHeight="1" x14ac:dyDescent="0.15"/>
    <row r="147" ht="15.95" customHeight="1" x14ac:dyDescent="0.15"/>
    <row r="148" ht="15.95" customHeight="1" x14ac:dyDescent="0.15"/>
    <row r="149" ht="15.95" customHeight="1" x14ac:dyDescent="0.15"/>
    <row r="150" ht="15.95" customHeight="1" x14ac:dyDescent="0.15"/>
    <row r="151" ht="15.95" customHeight="1" x14ac:dyDescent="0.15"/>
    <row r="152" ht="15.95" customHeight="1" x14ac:dyDescent="0.15"/>
    <row r="153" ht="15.95" customHeight="1" x14ac:dyDescent="0.15"/>
    <row r="154" ht="15.95" customHeight="1" x14ac:dyDescent="0.15"/>
    <row r="155" ht="15.95" customHeight="1" x14ac:dyDescent="0.15"/>
    <row r="156" ht="15.95" customHeight="1" x14ac:dyDescent="0.15"/>
    <row r="157" ht="15.95" customHeight="1" x14ac:dyDescent="0.15"/>
    <row r="158" ht="15.95" customHeight="1" x14ac:dyDescent="0.15"/>
    <row r="159" ht="15.95" customHeight="1" x14ac:dyDescent="0.15"/>
    <row r="160" ht="15.95" customHeight="1" x14ac:dyDescent="0.15"/>
    <row r="161" ht="15.95" customHeight="1" x14ac:dyDescent="0.15"/>
    <row r="162" ht="15.95" customHeight="1" x14ac:dyDescent="0.15"/>
    <row r="163" ht="15.95" customHeight="1" x14ac:dyDescent="0.15"/>
    <row r="164" ht="15.95" customHeight="1" x14ac:dyDescent="0.15"/>
    <row r="165" ht="15.95" customHeight="1" x14ac:dyDescent="0.15"/>
    <row r="166" ht="15.95" customHeight="1" x14ac:dyDescent="0.15"/>
    <row r="167" ht="15.95" customHeight="1" x14ac:dyDescent="0.15"/>
    <row r="168" ht="15.95" customHeight="1" x14ac:dyDescent="0.15"/>
    <row r="169" ht="15.95" customHeight="1" x14ac:dyDescent="0.15"/>
    <row r="170" ht="15.95" customHeight="1" x14ac:dyDescent="0.15"/>
    <row r="171" ht="15.95" customHeight="1" x14ac:dyDescent="0.15"/>
    <row r="172" ht="15.95" customHeight="1" x14ac:dyDescent="0.15"/>
    <row r="173" ht="15.95" customHeight="1" x14ac:dyDescent="0.15"/>
    <row r="174" ht="15.95" customHeight="1" x14ac:dyDescent="0.15"/>
    <row r="175" ht="15.95" customHeight="1" x14ac:dyDescent="0.15"/>
    <row r="176" ht="15.95" customHeight="1" x14ac:dyDescent="0.15"/>
    <row r="177" ht="15.95" customHeight="1" x14ac:dyDescent="0.15"/>
    <row r="178" ht="15.95" customHeight="1" x14ac:dyDescent="0.15"/>
    <row r="179" ht="15.95" customHeight="1" x14ac:dyDescent="0.15"/>
    <row r="180" ht="15.95" customHeight="1" x14ac:dyDescent="0.15"/>
    <row r="181" ht="15.95" customHeight="1" x14ac:dyDescent="0.15"/>
    <row r="182" ht="15.95" customHeight="1" x14ac:dyDescent="0.15"/>
    <row r="183" ht="15.95" customHeight="1" x14ac:dyDescent="0.15"/>
    <row r="184" ht="15.95" customHeight="1" x14ac:dyDescent="0.15"/>
    <row r="185" ht="15.95" customHeight="1" x14ac:dyDescent="0.15"/>
    <row r="186" ht="15.95" customHeight="1" x14ac:dyDescent="0.15"/>
    <row r="187" ht="15.95" customHeight="1" x14ac:dyDescent="0.15"/>
    <row r="188" ht="15.95" customHeight="1" x14ac:dyDescent="0.15"/>
    <row r="189" ht="15.95" customHeight="1" x14ac:dyDescent="0.15"/>
    <row r="190" ht="15.95" customHeight="1" x14ac:dyDescent="0.15"/>
    <row r="191" ht="15.95" customHeight="1" x14ac:dyDescent="0.15"/>
    <row r="192" ht="15.95" customHeight="1" x14ac:dyDescent="0.15"/>
    <row r="193" ht="15.95" customHeight="1" x14ac:dyDescent="0.15"/>
    <row r="194" ht="15.95" customHeight="1" x14ac:dyDescent="0.15"/>
    <row r="195" ht="15.95" customHeight="1" x14ac:dyDescent="0.15"/>
    <row r="196" ht="15.95" customHeight="1" x14ac:dyDescent="0.15"/>
    <row r="197" ht="15.95" customHeight="1" x14ac:dyDescent="0.15"/>
    <row r="198" ht="15.95" customHeight="1" x14ac:dyDescent="0.15"/>
    <row r="199" ht="15.95" customHeight="1" x14ac:dyDescent="0.15"/>
    <row r="200" ht="15.95" customHeight="1" x14ac:dyDescent="0.15"/>
    <row r="201" ht="15.95" customHeight="1" x14ac:dyDescent="0.15"/>
    <row r="202" ht="15.95" customHeight="1" x14ac:dyDescent="0.15"/>
    <row r="203" ht="15.95" customHeight="1" x14ac:dyDescent="0.15"/>
    <row r="204" ht="15.95" customHeight="1" x14ac:dyDescent="0.15"/>
    <row r="205" ht="15.95" customHeight="1" x14ac:dyDescent="0.15"/>
    <row r="206" ht="15.95" customHeight="1" x14ac:dyDescent="0.15"/>
    <row r="207" ht="15.95" customHeight="1" x14ac:dyDescent="0.15"/>
    <row r="208" ht="15.95" customHeight="1" x14ac:dyDescent="0.15"/>
    <row r="209" ht="15.95" customHeight="1" x14ac:dyDescent="0.15"/>
    <row r="210" ht="15.95" customHeight="1" x14ac:dyDescent="0.15"/>
    <row r="211" ht="15.95" customHeight="1" x14ac:dyDescent="0.15"/>
    <row r="212" ht="15.95" customHeight="1" x14ac:dyDescent="0.15"/>
    <row r="213" ht="15.95" customHeight="1" x14ac:dyDescent="0.15"/>
    <row r="214" ht="15.95" customHeight="1" x14ac:dyDescent="0.15"/>
    <row r="215" ht="15.95" customHeight="1" x14ac:dyDescent="0.15"/>
    <row r="216" ht="15.95" customHeight="1" x14ac:dyDescent="0.15"/>
    <row r="217" ht="15.95" customHeight="1" x14ac:dyDescent="0.15"/>
    <row r="218" ht="15.95" customHeight="1" x14ac:dyDescent="0.15"/>
    <row r="219" ht="15.95" customHeight="1" x14ac:dyDescent="0.15"/>
    <row r="220" ht="15.95" customHeight="1" x14ac:dyDescent="0.15"/>
    <row r="221" ht="15.95" customHeight="1" x14ac:dyDescent="0.15"/>
    <row r="222" ht="15.95" customHeight="1" x14ac:dyDescent="0.15"/>
    <row r="223" ht="15.95" customHeight="1" x14ac:dyDescent="0.15"/>
    <row r="224" ht="15.95" customHeight="1" x14ac:dyDescent="0.15"/>
  </sheetData>
  <mergeCells count="58">
    <mergeCell ref="B4:E5"/>
    <mergeCell ref="V4:Y5"/>
    <mergeCell ref="EX5:EZ5"/>
    <mergeCell ref="FW5:FY5"/>
    <mergeCell ref="C6:C10"/>
    <mergeCell ref="D6:E6"/>
    <mergeCell ref="V6:W6"/>
    <mergeCell ref="D7:E7"/>
    <mergeCell ref="X7:X8"/>
    <mergeCell ref="D8:E8"/>
    <mergeCell ref="D9:E9"/>
    <mergeCell ref="Y9:Y10"/>
    <mergeCell ref="D11:E11"/>
    <mergeCell ref="V11:W11"/>
    <mergeCell ref="C12:C13"/>
    <mergeCell ref="D12:E12"/>
    <mergeCell ref="X12:X13"/>
    <mergeCell ref="D13:E13"/>
    <mergeCell ref="D14:E14"/>
    <mergeCell ref="C16:C19"/>
    <mergeCell ref="D16:E16"/>
    <mergeCell ref="V16:W16"/>
    <mergeCell ref="D17:E17"/>
    <mergeCell ref="D18:E18"/>
    <mergeCell ref="Y18:Y19"/>
    <mergeCell ref="B19:B20"/>
    <mergeCell ref="C20:C22"/>
    <mergeCell ref="D20:E20"/>
    <mergeCell ref="V20:W20"/>
    <mergeCell ref="D21:E21"/>
    <mergeCell ref="D22:E22"/>
    <mergeCell ref="D32:E32"/>
    <mergeCell ref="B33:B35"/>
    <mergeCell ref="D33:E33"/>
    <mergeCell ref="Y33:Y34"/>
    <mergeCell ref="D35:E35"/>
    <mergeCell ref="V35:W35"/>
    <mergeCell ref="C24:C34"/>
    <mergeCell ref="D24:E24"/>
    <mergeCell ref="V24:W24"/>
    <mergeCell ref="D25:E25"/>
    <mergeCell ref="D26:E26"/>
    <mergeCell ref="D27:E27"/>
    <mergeCell ref="D28:E28"/>
    <mergeCell ref="D29:E29"/>
    <mergeCell ref="D30:E30"/>
    <mergeCell ref="D31:E31"/>
    <mergeCell ref="D36:E36"/>
    <mergeCell ref="D37:E37"/>
    <mergeCell ref="D38:E38"/>
    <mergeCell ref="C39:C40"/>
    <mergeCell ref="D39:E39"/>
    <mergeCell ref="D40:E40"/>
    <mergeCell ref="D45:E45"/>
    <mergeCell ref="D41:E41"/>
    <mergeCell ref="D42:E42"/>
    <mergeCell ref="D43:E43"/>
    <mergeCell ref="D44:E44"/>
  </mergeCells>
  <phoneticPr fontId="34"/>
  <pageMargins left="0.39370078740157483" right="0.19685039370078741" top="0.78740157480314965" bottom="0.39370078740157483" header="0.59055118110236227" footer="0.19685039370078741"/>
  <pageSetup paperSize="9" scale="94" orientation="portrait" r:id="rId1"/>
  <headerFooter alignWithMargins="0"/>
  <colBreaks count="1" manualBreakCount="1">
    <brk id="14" min="1" max="44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pageSetUpPr fitToPage="1"/>
  </sheetPr>
  <dimension ref="A1:Q63"/>
  <sheetViews>
    <sheetView view="pageBreakPreview" topLeftCell="A2" zoomScale="120" zoomScaleNormal="110" zoomScaleSheetLayoutView="120" workbookViewId="0">
      <selection activeCell="A25" sqref="A25"/>
    </sheetView>
  </sheetViews>
  <sheetFormatPr defaultRowHeight="16.5" customHeight="1" x14ac:dyDescent="0.15"/>
  <cols>
    <col min="1" max="1" width="5.625" style="181" customWidth="1"/>
    <col min="2" max="2" width="15.75" style="181" customWidth="1"/>
    <col min="3" max="15" width="12.625" style="181" customWidth="1"/>
    <col min="16" max="16384" width="9" style="181"/>
  </cols>
  <sheetData>
    <row r="1" spans="1:17" ht="16.5" customHeight="1" x14ac:dyDescent="0.15">
      <c r="A1" s="743"/>
      <c r="B1" s="46"/>
      <c r="C1" s="46"/>
      <c r="D1" s="73" t="s">
        <v>350</v>
      </c>
      <c r="E1" s="73" t="s">
        <v>349</v>
      </c>
      <c r="F1" s="73" t="s">
        <v>348</v>
      </c>
      <c r="G1" s="73" t="s">
        <v>347</v>
      </c>
      <c r="H1" s="46"/>
      <c r="I1" s="46"/>
      <c r="J1" s="73" t="s">
        <v>596</v>
      </c>
      <c r="K1" s="46"/>
      <c r="L1" s="46"/>
      <c r="M1" s="46"/>
      <c r="N1" s="46"/>
      <c r="O1" s="46"/>
      <c r="P1" s="46"/>
      <c r="Q1" s="46"/>
    </row>
    <row r="2" spans="1:17" ht="16.5" customHeight="1" x14ac:dyDescent="0.15">
      <c r="A2" s="743"/>
      <c r="B2" s="78" t="s">
        <v>346</v>
      </c>
      <c r="C2" s="20"/>
      <c r="D2" s="46"/>
      <c r="E2" s="131"/>
      <c r="F2" s="131"/>
      <c r="G2" s="131"/>
      <c r="H2" s="23" t="s">
        <v>86</v>
      </c>
      <c r="I2" s="131"/>
      <c r="J2" s="46"/>
      <c r="K2" s="46"/>
      <c r="L2" s="46"/>
      <c r="M2" s="46"/>
      <c r="N2" s="132"/>
      <c r="O2" s="22" t="s">
        <v>796</v>
      </c>
      <c r="P2" s="46"/>
      <c r="Q2" s="46"/>
    </row>
    <row r="3" spans="1:17" ht="19.5" customHeight="1" x14ac:dyDescent="0.15">
      <c r="A3" s="743"/>
      <c r="B3" s="976" t="s">
        <v>337</v>
      </c>
      <c r="C3" s="114" t="s">
        <v>345</v>
      </c>
      <c r="D3" s="115"/>
      <c r="E3" s="115"/>
      <c r="F3" s="115"/>
      <c r="G3" s="979" t="s">
        <v>344</v>
      </c>
      <c r="H3" s="980"/>
      <c r="I3" s="980"/>
      <c r="J3" s="981"/>
      <c r="K3" s="991" t="s">
        <v>343</v>
      </c>
      <c r="L3" s="904"/>
      <c r="M3" s="980"/>
      <c r="N3" s="114" t="s">
        <v>342</v>
      </c>
      <c r="O3" s="113"/>
      <c r="P3" s="974" t="s">
        <v>376</v>
      </c>
      <c r="Q3" s="112"/>
    </row>
    <row r="4" spans="1:17" ht="19.5" customHeight="1" x14ac:dyDescent="0.15">
      <c r="A4" s="743"/>
      <c r="B4" s="977"/>
      <c r="C4" s="70"/>
      <c r="D4" s="202"/>
      <c r="E4" s="201" t="s">
        <v>341</v>
      </c>
      <c r="F4" s="984" t="s">
        <v>797</v>
      </c>
      <c r="G4" s="70"/>
      <c r="H4" s="202"/>
      <c r="I4" s="201" t="s">
        <v>341</v>
      </c>
      <c r="J4" s="986" t="s">
        <v>797</v>
      </c>
      <c r="K4" s="984" t="s">
        <v>340</v>
      </c>
      <c r="L4" s="988" t="s">
        <v>362</v>
      </c>
      <c r="M4" s="984" t="s">
        <v>798</v>
      </c>
      <c r="N4" s="988" t="s">
        <v>363</v>
      </c>
      <c r="O4" s="984" t="s">
        <v>798</v>
      </c>
      <c r="P4" s="982"/>
      <c r="Q4" s="112"/>
    </row>
    <row r="5" spans="1:17" ht="35.25" customHeight="1" x14ac:dyDescent="0.15">
      <c r="A5" s="743"/>
      <c r="B5" s="978"/>
      <c r="C5" s="100" t="s">
        <v>340</v>
      </c>
      <c r="D5" s="100" t="s">
        <v>339</v>
      </c>
      <c r="E5" s="182" t="s">
        <v>362</v>
      </c>
      <c r="F5" s="985"/>
      <c r="G5" s="100" t="s">
        <v>340</v>
      </c>
      <c r="H5" s="100" t="s">
        <v>339</v>
      </c>
      <c r="I5" s="182" t="s">
        <v>362</v>
      </c>
      <c r="J5" s="987"/>
      <c r="K5" s="912"/>
      <c r="L5" s="989"/>
      <c r="M5" s="985"/>
      <c r="N5" s="990"/>
      <c r="O5" s="985"/>
      <c r="P5" s="983"/>
      <c r="Q5" s="111"/>
    </row>
    <row r="6" spans="1:17" ht="16.5" customHeight="1" x14ac:dyDescent="0.15">
      <c r="A6" s="743"/>
      <c r="B6" s="119"/>
      <c r="C6" s="110"/>
      <c r="D6" s="109"/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8"/>
      <c r="P6" s="71"/>
      <c r="Q6" s="77"/>
    </row>
    <row r="7" spans="1:17" ht="16.5" customHeight="1" x14ac:dyDescent="0.15">
      <c r="A7" s="743"/>
      <c r="B7" s="117" t="s">
        <v>986</v>
      </c>
      <c r="C7" s="133">
        <v>1113</v>
      </c>
      <c r="D7" s="105">
        <v>1527</v>
      </c>
      <c r="E7" s="105">
        <v>2585</v>
      </c>
      <c r="F7" s="105">
        <v>92</v>
      </c>
      <c r="G7" s="105">
        <v>4204</v>
      </c>
      <c r="H7" s="105">
        <v>143</v>
      </c>
      <c r="I7" s="105">
        <v>4136</v>
      </c>
      <c r="J7" s="105">
        <v>147</v>
      </c>
      <c r="K7" s="105">
        <v>283</v>
      </c>
      <c r="L7" s="105">
        <v>269</v>
      </c>
      <c r="M7" s="105">
        <v>10</v>
      </c>
      <c r="N7" s="105">
        <v>6989</v>
      </c>
      <c r="O7" s="104">
        <v>248</v>
      </c>
      <c r="P7" s="55">
        <v>45658</v>
      </c>
      <c r="Q7" s="77"/>
    </row>
    <row r="8" spans="1:17" ht="16.5" customHeight="1" x14ac:dyDescent="0.15">
      <c r="A8" s="743"/>
      <c r="B8" s="117" t="s">
        <v>516</v>
      </c>
      <c r="C8" s="106">
        <v>1101</v>
      </c>
      <c r="D8" s="105">
        <v>1419</v>
      </c>
      <c r="E8" s="105">
        <v>2465</v>
      </c>
      <c r="F8" s="134">
        <v>88</v>
      </c>
      <c r="G8" s="105">
        <v>4202</v>
      </c>
      <c r="H8" s="105">
        <v>143</v>
      </c>
      <c r="I8" s="105">
        <v>4135</v>
      </c>
      <c r="J8" s="105">
        <v>147</v>
      </c>
      <c r="K8" s="105">
        <v>281</v>
      </c>
      <c r="L8" s="105">
        <v>267</v>
      </c>
      <c r="M8" s="105">
        <v>10</v>
      </c>
      <c r="N8" s="105">
        <v>6867</v>
      </c>
      <c r="O8" s="104">
        <v>244</v>
      </c>
      <c r="P8" s="52" t="s">
        <v>66</v>
      </c>
      <c r="Q8" s="77"/>
    </row>
    <row r="9" spans="1:17" ht="16.5" customHeight="1" x14ac:dyDescent="0.15">
      <c r="A9" s="743"/>
      <c r="B9" s="117" t="s">
        <v>528</v>
      </c>
      <c r="C9" s="120">
        <v>1264</v>
      </c>
      <c r="D9" s="121">
        <v>1404</v>
      </c>
      <c r="E9" s="105">
        <v>2605</v>
      </c>
      <c r="F9" s="121">
        <v>92</v>
      </c>
      <c r="G9" s="121">
        <v>4203</v>
      </c>
      <c r="H9" s="121">
        <v>143</v>
      </c>
      <c r="I9" s="121">
        <v>4135</v>
      </c>
      <c r="J9" s="121">
        <v>147</v>
      </c>
      <c r="K9" s="121">
        <v>247</v>
      </c>
      <c r="L9" s="121">
        <v>234</v>
      </c>
      <c r="M9" s="121">
        <v>8</v>
      </c>
      <c r="N9" s="121">
        <v>6974</v>
      </c>
      <c r="O9" s="122">
        <v>247</v>
      </c>
      <c r="P9" s="52" t="s">
        <v>67</v>
      </c>
      <c r="Q9" s="77"/>
    </row>
    <row r="10" spans="1:17" ht="16.5" customHeight="1" x14ac:dyDescent="0.15">
      <c r="A10" s="743"/>
      <c r="B10" s="117" t="s">
        <v>987</v>
      </c>
      <c r="C10" s="106">
        <v>1218</v>
      </c>
      <c r="D10" s="105">
        <v>1503</v>
      </c>
      <c r="E10" s="105">
        <v>2660</v>
      </c>
      <c r="F10" s="105">
        <v>95</v>
      </c>
      <c r="G10" s="105">
        <v>4192</v>
      </c>
      <c r="H10" s="105">
        <v>143</v>
      </c>
      <c r="I10" s="105">
        <v>4125</v>
      </c>
      <c r="J10" s="105">
        <v>147</v>
      </c>
      <c r="K10" s="105">
        <v>278</v>
      </c>
      <c r="L10" s="105">
        <v>264</v>
      </c>
      <c r="M10" s="107">
        <v>9</v>
      </c>
      <c r="N10" s="105">
        <v>7049</v>
      </c>
      <c r="O10" s="104">
        <v>251</v>
      </c>
      <c r="P10" s="52" t="s">
        <v>68</v>
      </c>
      <c r="Q10" s="77"/>
    </row>
    <row r="11" spans="1:17" ht="16.5" customHeight="1" x14ac:dyDescent="0.15">
      <c r="A11" s="743"/>
      <c r="B11" s="117" t="s">
        <v>988</v>
      </c>
      <c r="C11" s="106">
        <v>1231</v>
      </c>
      <c r="D11" s="105">
        <v>1587</v>
      </c>
      <c r="E11" s="105">
        <v>2757</v>
      </c>
      <c r="F11" s="105">
        <v>98</v>
      </c>
      <c r="G11" s="105">
        <v>4191</v>
      </c>
      <c r="H11" s="105">
        <v>143</v>
      </c>
      <c r="I11" s="105">
        <v>4124</v>
      </c>
      <c r="J11" s="105">
        <v>147</v>
      </c>
      <c r="K11" s="105">
        <v>278</v>
      </c>
      <c r="L11" s="105">
        <v>264</v>
      </c>
      <c r="M11" s="105">
        <v>9</v>
      </c>
      <c r="N11" s="105">
        <v>7145</v>
      </c>
      <c r="O11" s="104">
        <v>255</v>
      </c>
      <c r="P11" s="52" t="s">
        <v>377</v>
      </c>
      <c r="Q11" s="77"/>
    </row>
    <row r="12" spans="1:17" ht="16.5" customHeight="1" x14ac:dyDescent="0.15">
      <c r="A12" s="743"/>
      <c r="B12" s="117" t="s">
        <v>989</v>
      </c>
      <c r="C12" s="106">
        <v>1271</v>
      </c>
      <c r="D12" s="105">
        <v>1540</v>
      </c>
      <c r="E12" s="105">
        <v>2748</v>
      </c>
      <c r="F12" s="105">
        <v>98</v>
      </c>
      <c r="G12" s="105">
        <v>4190</v>
      </c>
      <c r="H12" s="105">
        <v>143</v>
      </c>
      <c r="I12" s="105">
        <v>4123</v>
      </c>
      <c r="J12" s="105">
        <v>148</v>
      </c>
      <c r="K12" s="105">
        <v>278</v>
      </c>
      <c r="L12" s="105">
        <v>264</v>
      </c>
      <c r="M12" s="105">
        <v>9</v>
      </c>
      <c r="N12" s="105">
        <v>7135</v>
      </c>
      <c r="O12" s="104">
        <v>256</v>
      </c>
      <c r="P12" s="52" t="s">
        <v>82</v>
      </c>
      <c r="Q12" s="77"/>
    </row>
    <row r="13" spans="1:17" ht="16.5" customHeight="1" x14ac:dyDescent="0.15">
      <c r="A13" s="743"/>
      <c r="B13" s="117" t="s">
        <v>990</v>
      </c>
      <c r="C13" s="106">
        <v>1253</v>
      </c>
      <c r="D13" s="105">
        <v>1552</v>
      </c>
      <c r="E13" s="105">
        <v>2743</v>
      </c>
      <c r="F13" s="105">
        <v>98</v>
      </c>
      <c r="G13" s="105">
        <v>4189</v>
      </c>
      <c r="H13" s="105">
        <v>143</v>
      </c>
      <c r="I13" s="105">
        <v>4122</v>
      </c>
      <c r="J13" s="105">
        <v>147</v>
      </c>
      <c r="K13" s="105">
        <v>278</v>
      </c>
      <c r="L13" s="105">
        <v>264</v>
      </c>
      <c r="M13" s="105">
        <v>9</v>
      </c>
      <c r="N13" s="105">
        <v>7128</v>
      </c>
      <c r="O13" s="104">
        <v>255</v>
      </c>
      <c r="P13" s="52" t="s">
        <v>83</v>
      </c>
      <c r="Q13" s="77"/>
    </row>
    <row r="14" spans="1:17" ht="16.5" customHeight="1" x14ac:dyDescent="0.15">
      <c r="A14" s="743"/>
      <c r="B14" s="117" t="s">
        <v>991</v>
      </c>
      <c r="C14" s="106">
        <v>1140</v>
      </c>
      <c r="D14" s="105">
        <v>1633</v>
      </c>
      <c r="E14" s="105">
        <v>2716</v>
      </c>
      <c r="F14" s="105">
        <v>97</v>
      </c>
      <c r="G14" s="105">
        <v>4188</v>
      </c>
      <c r="H14" s="105">
        <v>143</v>
      </c>
      <c r="I14" s="105">
        <v>4122</v>
      </c>
      <c r="J14" s="105">
        <v>147</v>
      </c>
      <c r="K14" s="105">
        <v>244</v>
      </c>
      <c r="L14" s="105">
        <v>232</v>
      </c>
      <c r="M14" s="105">
        <v>8</v>
      </c>
      <c r="N14" s="105">
        <v>7069</v>
      </c>
      <c r="O14" s="104">
        <v>253</v>
      </c>
      <c r="P14" s="52" t="s">
        <v>84</v>
      </c>
      <c r="Q14" s="77"/>
    </row>
    <row r="15" spans="1:17" ht="16.5" customHeight="1" x14ac:dyDescent="0.15">
      <c r="A15" s="743"/>
      <c r="B15" s="117" t="s">
        <v>992</v>
      </c>
      <c r="C15" s="106">
        <v>1192</v>
      </c>
      <c r="D15" s="105">
        <v>1595</v>
      </c>
      <c r="E15" s="105">
        <v>2728</v>
      </c>
      <c r="F15" s="105">
        <v>96</v>
      </c>
      <c r="G15" s="105">
        <v>4190</v>
      </c>
      <c r="H15" s="105">
        <v>143</v>
      </c>
      <c r="I15" s="105">
        <v>4123</v>
      </c>
      <c r="J15" s="105">
        <v>146</v>
      </c>
      <c r="K15" s="105">
        <v>234</v>
      </c>
      <c r="L15" s="105">
        <v>223</v>
      </c>
      <c r="M15" s="105">
        <v>8</v>
      </c>
      <c r="N15" s="105">
        <v>7073</v>
      </c>
      <c r="O15" s="104">
        <v>250</v>
      </c>
      <c r="P15" s="52" t="s">
        <v>85</v>
      </c>
      <c r="Q15" s="77"/>
    </row>
    <row r="16" spans="1:17" ht="16.5" customHeight="1" x14ac:dyDescent="0.15">
      <c r="A16" s="743"/>
      <c r="B16" s="117" t="s">
        <v>524</v>
      </c>
      <c r="C16" s="106">
        <v>1126</v>
      </c>
      <c r="D16" s="105">
        <v>1597</v>
      </c>
      <c r="E16" s="105">
        <v>2667</v>
      </c>
      <c r="F16" s="105">
        <v>94</v>
      </c>
      <c r="G16" s="105">
        <v>4171</v>
      </c>
      <c r="H16" s="105">
        <v>143</v>
      </c>
      <c r="I16" s="105">
        <v>4105</v>
      </c>
      <c r="J16" s="105">
        <v>145</v>
      </c>
      <c r="K16" s="105">
        <v>254</v>
      </c>
      <c r="L16" s="105">
        <v>242</v>
      </c>
      <c r="M16" s="105">
        <v>9</v>
      </c>
      <c r="N16" s="105">
        <v>7013</v>
      </c>
      <c r="O16" s="104">
        <v>248</v>
      </c>
      <c r="P16" s="52" t="s">
        <v>69</v>
      </c>
      <c r="Q16" s="77"/>
    </row>
    <row r="17" spans="1:16" ht="16.5" customHeight="1" x14ac:dyDescent="0.15">
      <c r="A17" s="743"/>
      <c r="B17" s="117" t="s">
        <v>525</v>
      </c>
      <c r="C17" s="106">
        <v>1317</v>
      </c>
      <c r="D17" s="105">
        <v>1545</v>
      </c>
      <c r="E17" s="105">
        <v>2797</v>
      </c>
      <c r="F17" s="105">
        <v>99</v>
      </c>
      <c r="G17" s="105">
        <v>4149</v>
      </c>
      <c r="H17" s="105">
        <v>143</v>
      </c>
      <c r="I17" s="105">
        <v>4084</v>
      </c>
      <c r="J17" s="105">
        <v>144</v>
      </c>
      <c r="K17" s="105">
        <v>249</v>
      </c>
      <c r="L17" s="105">
        <v>237</v>
      </c>
      <c r="M17" s="105">
        <v>8</v>
      </c>
      <c r="N17" s="105">
        <v>7118</v>
      </c>
      <c r="O17" s="104">
        <v>251</v>
      </c>
      <c r="P17" s="52" t="s">
        <v>70</v>
      </c>
    </row>
    <row r="18" spans="1:16" ht="16.5" customHeight="1" x14ac:dyDescent="0.15">
      <c r="A18" s="743"/>
      <c r="B18" s="117" t="s">
        <v>526</v>
      </c>
      <c r="C18" s="106">
        <v>1372</v>
      </c>
      <c r="D18" s="105">
        <v>1545</v>
      </c>
      <c r="E18" s="105">
        <v>2848</v>
      </c>
      <c r="F18" s="105">
        <v>101</v>
      </c>
      <c r="G18" s="105">
        <v>4179</v>
      </c>
      <c r="H18" s="105">
        <v>143</v>
      </c>
      <c r="I18" s="105">
        <v>4112</v>
      </c>
      <c r="J18" s="105">
        <v>146</v>
      </c>
      <c r="K18" s="105">
        <v>207</v>
      </c>
      <c r="L18" s="105">
        <v>196</v>
      </c>
      <c r="M18" s="105">
        <v>7</v>
      </c>
      <c r="N18" s="105">
        <v>7157</v>
      </c>
      <c r="O18" s="104">
        <v>254</v>
      </c>
      <c r="P18" s="52" t="s">
        <v>71</v>
      </c>
    </row>
    <row r="19" spans="1:16" ht="16.5" customHeight="1" x14ac:dyDescent="0.15">
      <c r="A19" s="743"/>
      <c r="B19" s="117" t="s">
        <v>993</v>
      </c>
      <c r="C19" s="133">
        <v>1278</v>
      </c>
      <c r="D19" s="105">
        <v>1500</v>
      </c>
      <c r="E19" s="105">
        <v>2714</v>
      </c>
      <c r="F19" s="105">
        <v>96</v>
      </c>
      <c r="G19" s="105">
        <v>4177</v>
      </c>
      <c r="H19" s="105">
        <v>142</v>
      </c>
      <c r="I19" s="105">
        <v>4111</v>
      </c>
      <c r="J19" s="105">
        <v>146</v>
      </c>
      <c r="K19" s="105">
        <v>191</v>
      </c>
      <c r="L19" s="105">
        <v>181</v>
      </c>
      <c r="M19" s="105">
        <v>6</v>
      </c>
      <c r="N19" s="105">
        <v>7006</v>
      </c>
      <c r="O19" s="104">
        <v>248</v>
      </c>
      <c r="P19" s="55">
        <v>46023</v>
      </c>
    </row>
    <row r="20" spans="1:16" ht="16.5" customHeight="1" x14ac:dyDescent="0.15">
      <c r="A20" s="743"/>
      <c r="B20" s="117" t="s">
        <v>516</v>
      </c>
      <c r="C20" s="106">
        <v>1177</v>
      </c>
      <c r="D20" s="105">
        <v>1455</v>
      </c>
      <c r="E20" s="105">
        <v>2573</v>
      </c>
      <c r="F20" s="134">
        <v>91</v>
      </c>
      <c r="G20" s="105">
        <v>4177</v>
      </c>
      <c r="H20" s="105">
        <v>142</v>
      </c>
      <c r="I20" s="105">
        <v>4111</v>
      </c>
      <c r="J20" s="105">
        <v>145</v>
      </c>
      <c r="K20" s="105">
        <v>188</v>
      </c>
      <c r="L20" s="105">
        <v>179</v>
      </c>
      <c r="M20" s="105">
        <v>6</v>
      </c>
      <c r="N20" s="105">
        <v>6862</v>
      </c>
      <c r="O20" s="104">
        <v>243</v>
      </c>
      <c r="P20" s="52" t="s">
        <v>66</v>
      </c>
    </row>
    <row r="21" spans="1:16" ht="16.5" customHeight="1" x14ac:dyDescent="0.15">
      <c r="A21" s="743"/>
      <c r="B21" s="183" t="s">
        <v>517</v>
      </c>
      <c r="C21" s="184">
        <v>1015</v>
      </c>
      <c r="D21" s="185">
        <v>1330</v>
      </c>
      <c r="E21" s="186">
        <v>2295</v>
      </c>
      <c r="F21" s="185">
        <v>81</v>
      </c>
      <c r="G21" s="185">
        <v>4168</v>
      </c>
      <c r="H21" s="185">
        <v>142</v>
      </c>
      <c r="I21" s="185">
        <v>4102</v>
      </c>
      <c r="J21" s="185">
        <v>146</v>
      </c>
      <c r="K21" s="185">
        <v>184</v>
      </c>
      <c r="L21" s="185">
        <v>175</v>
      </c>
      <c r="M21" s="185">
        <v>6</v>
      </c>
      <c r="N21" s="185">
        <v>6572</v>
      </c>
      <c r="O21" s="187">
        <v>233</v>
      </c>
      <c r="P21" s="188" t="s">
        <v>67</v>
      </c>
    </row>
    <row r="22" spans="1:16" ht="16.5" customHeight="1" x14ac:dyDescent="0.15">
      <c r="A22" s="743"/>
      <c r="B22" s="25" t="s">
        <v>799</v>
      </c>
      <c r="C22" s="25"/>
      <c r="D22" s="25"/>
      <c r="E22" s="25"/>
      <c r="F22" s="25"/>
      <c r="G22" s="77"/>
      <c r="H22" s="207"/>
      <c r="I22" s="207" t="s">
        <v>800</v>
      </c>
      <c r="J22" s="25"/>
      <c r="K22" s="25"/>
      <c r="L22" s="25"/>
      <c r="M22" s="25"/>
      <c r="N22" s="25"/>
      <c r="O22" s="25"/>
      <c r="P22" s="25"/>
    </row>
    <row r="23" spans="1:16" ht="16.5" customHeight="1" x14ac:dyDescent="0.15">
      <c r="A23" s="743"/>
      <c r="B23" s="25" t="s">
        <v>801</v>
      </c>
      <c r="C23" s="25"/>
      <c r="D23" s="25"/>
      <c r="E23" s="25"/>
      <c r="F23" s="25"/>
      <c r="G23" s="77"/>
      <c r="H23" s="25"/>
      <c r="I23" s="25" t="s">
        <v>802</v>
      </c>
      <c r="J23" s="25"/>
      <c r="K23" s="25"/>
      <c r="L23" s="25"/>
      <c r="M23" s="25"/>
      <c r="N23" s="25"/>
      <c r="O23" s="25"/>
      <c r="P23" s="25"/>
    </row>
    <row r="24" spans="1:16" ht="16.5" customHeight="1" x14ac:dyDescent="0.15">
      <c r="A24" s="743"/>
      <c r="B24" s="103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</row>
    <row r="25" spans="1:16" ht="16.5" customHeight="1" x14ac:dyDescent="0.15">
      <c r="A25" s="743"/>
      <c r="B25" s="78" t="s">
        <v>338</v>
      </c>
      <c r="C25" s="46"/>
      <c r="D25" s="46"/>
      <c r="E25" s="46"/>
      <c r="F25" s="46"/>
      <c r="G25" s="46"/>
      <c r="H25" s="23" t="s">
        <v>86</v>
      </c>
      <c r="I25" s="46"/>
      <c r="J25" s="46"/>
      <c r="K25" s="46"/>
      <c r="L25" s="46"/>
      <c r="M25" s="46"/>
      <c r="N25" s="46"/>
      <c r="O25" s="46"/>
      <c r="P25" s="46"/>
    </row>
    <row r="26" spans="1:16" ht="22.5" customHeight="1" x14ac:dyDescent="0.15">
      <c r="A26" s="743"/>
      <c r="B26" s="905" t="s">
        <v>337</v>
      </c>
      <c r="C26" s="972" t="s">
        <v>336</v>
      </c>
      <c r="D26" s="973"/>
      <c r="E26" s="203" t="s">
        <v>378</v>
      </c>
      <c r="F26" s="101" t="s">
        <v>335</v>
      </c>
      <c r="G26" s="101" t="s">
        <v>334</v>
      </c>
      <c r="H26" s="206" t="s">
        <v>333</v>
      </c>
      <c r="I26" s="205" t="s">
        <v>332</v>
      </c>
      <c r="J26" s="974" t="s">
        <v>379</v>
      </c>
      <c r="K26" s="102"/>
      <c r="L26" s="102"/>
      <c r="M26" s="102"/>
      <c r="N26" s="77"/>
      <c r="O26" s="77"/>
      <c r="P26" s="25"/>
    </row>
    <row r="27" spans="1:16" ht="28.5" customHeight="1" x14ac:dyDescent="0.15">
      <c r="A27" s="743"/>
      <c r="B27" s="909"/>
      <c r="C27" s="204" t="s">
        <v>501</v>
      </c>
      <c r="D27" s="101" t="s">
        <v>607</v>
      </c>
      <c r="E27" s="100" t="s">
        <v>501</v>
      </c>
      <c r="F27" s="204" t="s">
        <v>501</v>
      </c>
      <c r="G27" s="204" t="s">
        <v>501</v>
      </c>
      <c r="H27" s="204" t="s">
        <v>502</v>
      </c>
      <c r="I27" s="100" t="s">
        <v>502</v>
      </c>
      <c r="J27" s="975"/>
      <c r="K27" s="744"/>
      <c r="L27" s="744"/>
      <c r="M27" s="744"/>
      <c r="N27" s="77"/>
      <c r="O27" s="77"/>
      <c r="P27" s="25"/>
    </row>
    <row r="28" spans="1:16" ht="16.5" customHeight="1" x14ac:dyDescent="0.15">
      <c r="A28" s="743"/>
      <c r="B28" s="119"/>
      <c r="C28" s="99"/>
      <c r="D28" s="25"/>
      <c r="E28" s="25"/>
      <c r="F28" s="98"/>
      <c r="G28" s="98"/>
      <c r="H28" s="98"/>
      <c r="I28" s="98"/>
      <c r="J28" s="71"/>
      <c r="K28" s="25"/>
      <c r="L28" s="25"/>
      <c r="M28" s="25"/>
      <c r="N28" s="77"/>
      <c r="O28" s="77"/>
      <c r="P28" s="25"/>
    </row>
    <row r="29" spans="1:16" ht="16.5" customHeight="1" x14ac:dyDescent="0.15">
      <c r="A29" s="743"/>
      <c r="B29" s="117" t="s">
        <v>986</v>
      </c>
      <c r="C29" s="96">
        <v>75751</v>
      </c>
      <c r="D29" s="95">
        <v>76.599999999999994</v>
      </c>
      <c r="E29" s="35">
        <v>72048</v>
      </c>
      <c r="F29" s="94">
        <v>102163</v>
      </c>
      <c r="G29" s="94" t="s">
        <v>699</v>
      </c>
      <c r="H29" s="94">
        <v>96914</v>
      </c>
      <c r="I29" s="97">
        <v>100344</v>
      </c>
      <c r="J29" s="55">
        <v>45658</v>
      </c>
      <c r="K29" s="123"/>
      <c r="L29" s="745"/>
      <c r="M29" s="72"/>
      <c r="N29" s="72"/>
      <c r="O29" s="72"/>
      <c r="P29" s="72"/>
    </row>
    <row r="30" spans="1:16" ht="16.5" customHeight="1" x14ac:dyDescent="0.15">
      <c r="A30" s="743"/>
      <c r="B30" s="117" t="s">
        <v>516</v>
      </c>
      <c r="C30" s="96">
        <v>78205</v>
      </c>
      <c r="D30" s="95">
        <v>80.42</v>
      </c>
      <c r="E30" s="87">
        <v>72042</v>
      </c>
      <c r="F30" s="94" t="s">
        <v>699</v>
      </c>
      <c r="G30" s="94" t="s">
        <v>699</v>
      </c>
      <c r="H30" s="94">
        <v>98959</v>
      </c>
      <c r="I30" s="94">
        <v>94287</v>
      </c>
      <c r="J30" s="52" t="s">
        <v>66</v>
      </c>
      <c r="K30" s="123"/>
      <c r="L30" s="745"/>
      <c r="M30" s="72"/>
      <c r="N30" s="94"/>
      <c r="O30" s="94"/>
      <c r="P30" s="72"/>
    </row>
    <row r="31" spans="1:16" ht="16.5" customHeight="1" x14ac:dyDescent="0.15">
      <c r="A31" s="743"/>
      <c r="B31" s="117" t="s">
        <v>528</v>
      </c>
      <c r="C31" s="96">
        <v>74783</v>
      </c>
      <c r="D31" s="124">
        <v>79.510000000000005</v>
      </c>
      <c r="E31" s="87">
        <v>70355</v>
      </c>
      <c r="F31" s="94">
        <v>86801</v>
      </c>
      <c r="G31" s="94" t="s">
        <v>699</v>
      </c>
      <c r="H31" s="94">
        <v>96473</v>
      </c>
      <c r="I31" s="97">
        <v>90708</v>
      </c>
      <c r="J31" s="52" t="s">
        <v>67</v>
      </c>
      <c r="K31" s="123"/>
      <c r="L31" s="745"/>
      <c r="M31" s="72"/>
      <c r="N31" s="72"/>
      <c r="O31" s="94"/>
      <c r="P31" s="72"/>
    </row>
    <row r="32" spans="1:16" ht="16.5" customHeight="1" x14ac:dyDescent="0.15">
      <c r="A32" s="743"/>
      <c r="B32" s="117" t="s">
        <v>987</v>
      </c>
      <c r="C32" s="96">
        <v>73528</v>
      </c>
      <c r="D32" s="95">
        <v>79.099999999999994</v>
      </c>
      <c r="E32" s="87">
        <v>68221</v>
      </c>
      <c r="F32" s="94" t="s">
        <v>699</v>
      </c>
      <c r="G32" s="94" t="s">
        <v>699</v>
      </c>
      <c r="H32" s="94">
        <v>89809</v>
      </c>
      <c r="I32" s="97">
        <v>88447</v>
      </c>
      <c r="J32" s="52" t="s">
        <v>68</v>
      </c>
      <c r="K32" s="123"/>
      <c r="L32" s="745"/>
      <c r="M32" s="72"/>
      <c r="N32" s="94"/>
      <c r="O32" s="94"/>
      <c r="P32" s="72"/>
    </row>
    <row r="33" spans="1:16" ht="16.5" customHeight="1" x14ac:dyDescent="0.15">
      <c r="A33" s="743"/>
      <c r="B33" s="117" t="s">
        <v>988</v>
      </c>
      <c r="C33" s="94">
        <v>68244</v>
      </c>
      <c r="D33" s="95">
        <v>75.319999999999993</v>
      </c>
      <c r="E33" s="35">
        <v>62999</v>
      </c>
      <c r="F33" s="94">
        <v>75399</v>
      </c>
      <c r="G33" s="94" t="s">
        <v>699</v>
      </c>
      <c r="H33" s="94">
        <v>83886</v>
      </c>
      <c r="I33" s="94">
        <v>86589</v>
      </c>
      <c r="J33" s="52" t="s">
        <v>377</v>
      </c>
      <c r="K33" s="123"/>
      <c r="L33" s="745"/>
      <c r="M33" s="72"/>
      <c r="N33" s="72"/>
      <c r="O33" s="72"/>
      <c r="P33" s="72"/>
    </row>
    <row r="34" spans="1:16" ht="16.5" customHeight="1" x14ac:dyDescent="0.15">
      <c r="A34" s="743"/>
      <c r="B34" s="117" t="s">
        <v>989</v>
      </c>
      <c r="C34" s="94">
        <v>63708</v>
      </c>
      <c r="D34" s="95">
        <v>70.33</v>
      </c>
      <c r="E34" s="35">
        <v>60944</v>
      </c>
      <c r="F34" s="94">
        <v>78798</v>
      </c>
      <c r="G34" s="94" t="s">
        <v>699</v>
      </c>
      <c r="H34" s="94">
        <v>81720</v>
      </c>
      <c r="I34" s="94">
        <v>85308</v>
      </c>
      <c r="J34" s="52" t="s">
        <v>82</v>
      </c>
      <c r="K34" s="123"/>
      <c r="L34" s="745"/>
      <c r="M34" s="72"/>
      <c r="N34" s="72"/>
      <c r="O34" s="94"/>
      <c r="P34" s="72"/>
    </row>
    <row r="35" spans="1:16" ht="16.5" customHeight="1" x14ac:dyDescent="0.15">
      <c r="A35" s="743"/>
      <c r="B35" s="117" t="s">
        <v>990</v>
      </c>
      <c r="C35" s="94">
        <v>65386</v>
      </c>
      <c r="D35" s="95">
        <v>71.38</v>
      </c>
      <c r="E35" s="35">
        <v>60944</v>
      </c>
      <c r="F35" s="94" t="s">
        <v>699</v>
      </c>
      <c r="G35" s="94" t="s">
        <v>699</v>
      </c>
      <c r="H35" s="94">
        <v>80970</v>
      </c>
      <c r="I35" s="94">
        <v>84925</v>
      </c>
      <c r="J35" s="52" t="s">
        <v>83</v>
      </c>
      <c r="K35" s="123"/>
      <c r="L35" s="745"/>
      <c r="M35" s="72"/>
      <c r="N35" s="72"/>
      <c r="O35" s="72"/>
      <c r="P35" s="72"/>
    </row>
    <row r="36" spans="1:16" ht="16.5" customHeight="1" x14ac:dyDescent="0.15">
      <c r="A36" s="743"/>
      <c r="B36" s="117" t="s">
        <v>991</v>
      </c>
      <c r="C36" s="94">
        <v>67061</v>
      </c>
      <c r="D36" s="95">
        <v>72.16</v>
      </c>
      <c r="E36" s="35">
        <v>61827</v>
      </c>
      <c r="F36" s="94" t="s">
        <v>699</v>
      </c>
      <c r="G36" s="94" t="s">
        <v>699</v>
      </c>
      <c r="H36" s="94">
        <v>78605</v>
      </c>
      <c r="I36" s="94">
        <v>84648</v>
      </c>
      <c r="J36" s="52" t="s">
        <v>84</v>
      </c>
      <c r="K36" s="123"/>
      <c r="L36" s="745"/>
      <c r="M36" s="72"/>
      <c r="N36" s="72"/>
      <c r="O36" s="94"/>
      <c r="P36" s="72"/>
    </row>
    <row r="37" spans="1:16" ht="16.5" customHeight="1" x14ac:dyDescent="0.15">
      <c r="A37" s="743"/>
      <c r="B37" s="117" t="s">
        <v>992</v>
      </c>
      <c r="C37" s="94">
        <v>67823</v>
      </c>
      <c r="D37" s="95">
        <v>73.05</v>
      </c>
      <c r="E37" s="35">
        <v>61295</v>
      </c>
      <c r="F37" s="94">
        <v>83956</v>
      </c>
      <c r="G37" s="94" t="s">
        <v>699</v>
      </c>
      <c r="H37" s="94">
        <v>79128</v>
      </c>
      <c r="I37" s="94">
        <v>82299</v>
      </c>
      <c r="J37" s="52" t="s">
        <v>85</v>
      </c>
      <c r="K37" s="123"/>
      <c r="L37" s="745"/>
      <c r="M37" s="72"/>
      <c r="N37" s="72"/>
      <c r="O37" s="94"/>
      <c r="P37" s="72"/>
    </row>
    <row r="38" spans="1:16" ht="16.5" customHeight="1" x14ac:dyDescent="0.15">
      <c r="A38" s="743"/>
      <c r="B38" s="117" t="s">
        <v>524</v>
      </c>
      <c r="C38" s="94">
        <v>69956</v>
      </c>
      <c r="D38" s="95">
        <v>74.36</v>
      </c>
      <c r="E38" s="35">
        <v>63034</v>
      </c>
      <c r="F38" s="94">
        <v>84017</v>
      </c>
      <c r="G38" s="94" t="s">
        <v>699</v>
      </c>
      <c r="H38" s="94">
        <v>77812</v>
      </c>
      <c r="I38" s="94">
        <v>81730</v>
      </c>
      <c r="J38" s="52" t="s">
        <v>69</v>
      </c>
      <c r="K38" s="123"/>
      <c r="L38" s="745"/>
      <c r="M38" s="72"/>
      <c r="N38" s="72"/>
      <c r="O38" s="72"/>
      <c r="P38" s="72"/>
    </row>
    <row r="39" spans="1:16" ht="16.5" customHeight="1" x14ac:dyDescent="0.15">
      <c r="A39" s="743"/>
      <c r="B39" s="117" t="s">
        <v>525</v>
      </c>
      <c r="C39" s="94">
        <v>68699</v>
      </c>
      <c r="D39" s="95">
        <v>71.319999999999993</v>
      </c>
      <c r="E39" s="35">
        <v>64170</v>
      </c>
      <c r="F39" s="94">
        <v>93153</v>
      </c>
      <c r="G39" s="94" t="s">
        <v>699</v>
      </c>
      <c r="H39" s="94">
        <v>76637</v>
      </c>
      <c r="I39" s="94">
        <v>84139</v>
      </c>
      <c r="J39" s="52" t="s">
        <v>373</v>
      </c>
      <c r="K39" s="123"/>
      <c r="L39" s="745"/>
      <c r="M39" s="72"/>
      <c r="N39" s="72"/>
      <c r="O39" s="94"/>
      <c r="P39" s="72"/>
    </row>
    <row r="40" spans="1:16" ht="16.5" customHeight="1" x14ac:dyDescent="0.15">
      <c r="A40" s="743"/>
      <c r="B40" s="117" t="s">
        <v>526</v>
      </c>
      <c r="C40" s="94">
        <v>68238</v>
      </c>
      <c r="D40" s="95">
        <v>69.59</v>
      </c>
      <c r="E40" s="35">
        <v>63638</v>
      </c>
      <c r="F40" s="94" t="s">
        <v>699</v>
      </c>
      <c r="G40" s="94" t="s">
        <v>699</v>
      </c>
      <c r="H40" s="94">
        <v>81395</v>
      </c>
      <c r="I40" s="94">
        <v>85815</v>
      </c>
      <c r="J40" s="52" t="s">
        <v>71</v>
      </c>
      <c r="K40" s="123"/>
      <c r="L40" s="745"/>
      <c r="M40" s="72"/>
      <c r="N40" s="72"/>
      <c r="O40" s="94"/>
      <c r="P40" s="72"/>
    </row>
    <row r="41" spans="1:16" ht="16.5" customHeight="1" x14ac:dyDescent="0.15">
      <c r="A41" s="743"/>
      <c r="B41" s="117" t="s">
        <v>993</v>
      </c>
      <c r="C41" s="96">
        <v>65934</v>
      </c>
      <c r="D41" s="95">
        <v>66.81</v>
      </c>
      <c r="E41" s="35">
        <v>62568</v>
      </c>
      <c r="F41" s="94" t="s">
        <v>699</v>
      </c>
      <c r="G41" s="94" t="s">
        <v>699</v>
      </c>
      <c r="H41" s="94">
        <v>85083</v>
      </c>
      <c r="I41" s="97">
        <v>87483</v>
      </c>
      <c r="J41" s="55">
        <v>46023</v>
      </c>
      <c r="K41" s="123"/>
      <c r="L41" s="745"/>
      <c r="M41" s="72"/>
      <c r="N41" s="94"/>
      <c r="O41" s="72"/>
      <c r="P41" s="72"/>
    </row>
    <row r="42" spans="1:16" ht="16.5" customHeight="1" x14ac:dyDescent="0.15">
      <c r="A42" s="743"/>
      <c r="B42" s="117" t="s">
        <v>516</v>
      </c>
      <c r="C42" s="96">
        <v>64388</v>
      </c>
      <c r="D42" s="95">
        <v>65.739999999999995</v>
      </c>
      <c r="E42" s="87">
        <v>62893</v>
      </c>
      <c r="F42" s="94">
        <v>85769</v>
      </c>
      <c r="G42" s="94" t="s">
        <v>699</v>
      </c>
      <c r="H42" s="94">
        <v>86480</v>
      </c>
      <c r="I42" s="94">
        <v>85390</v>
      </c>
      <c r="J42" s="52" t="s">
        <v>66</v>
      </c>
      <c r="K42" s="123"/>
      <c r="L42" s="745"/>
      <c r="M42" s="72"/>
      <c r="N42" s="72"/>
      <c r="O42" s="72"/>
      <c r="P42" s="72"/>
    </row>
    <row r="43" spans="1:16" ht="16.5" customHeight="1" x14ac:dyDescent="0.15">
      <c r="A43" s="743"/>
      <c r="B43" s="183" t="s">
        <v>517</v>
      </c>
      <c r="C43" s="189">
        <v>67826</v>
      </c>
      <c r="D43" s="190">
        <v>68.86</v>
      </c>
      <c r="E43" s="191">
        <v>66069</v>
      </c>
      <c r="F43" s="192" t="s">
        <v>699</v>
      </c>
      <c r="G43" s="192" t="s">
        <v>699</v>
      </c>
      <c r="H43" s="192">
        <v>95465</v>
      </c>
      <c r="I43" s="192">
        <v>88435</v>
      </c>
      <c r="J43" s="188" t="s">
        <v>67</v>
      </c>
      <c r="K43" s="743"/>
      <c r="L43" s="745"/>
      <c r="M43" s="93"/>
      <c r="N43" s="77"/>
      <c r="O43" s="77"/>
      <c r="P43" s="25"/>
    </row>
    <row r="44" spans="1:16" ht="16.5" customHeight="1" x14ac:dyDescent="0.15">
      <c r="A44" s="743"/>
      <c r="B44" s="25" t="s">
        <v>803</v>
      </c>
      <c r="C44" s="25"/>
      <c r="D44" s="25"/>
      <c r="E44" s="25"/>
      <c r="F44" s="25"/>
      <c r="G44" s="77"/>
      <c r="H44" s="25"/>
      <c r="I44" s="25" t="s">
        <v>804</v>
      </c>
      <c r="J44" s="25"/>
      <c r="K44" s="25"/>
      <c r="L44" s="25"/>
      <c r="M44" s="25"/>
      <c r="N44" s="25"/>
      <c r="O44" s="25"/>
      <c r="P44" s="25"/>
    </row>
    <row r="45" spans="1:16" ht="16.5" customHeight="1" x14ac:dyDescent="0.15">
      <c r="A45" s="743"/>
      <c r="B45" s="25" t="s">
        <v>805</v>
      </c>
      <c r="C45" s="25"/>
      <c r="D45" s="25"/>
      <c r="E45" s="25"/>
      <c r="F45" s="25"/>
      <c r="G45" s="77"/>
      <c r="H45" s="207"/>
      <c r="I45" s="207" t="s">
        <v>806</v>
      </c>
      <c r="J45" s="25"/>
      <c r="K45" s="25"/>
      <c r="L45" s="25"/>
      <c r="M45" s="25"/>
      <c r="N45" s="25"/>
      <c r="O45" s="25"/>
      <c r="P45" s="25"/>
    </row>
    <row r="46" spans="1:16" ht="16.5" customHeight="1" x14ac:dyDescent="0.15">
      <c r="A46" s="743"/>
      <c r="B46" s="207" t="s">
        <v>807</v>
      </c>
      <c r="C46" s="46"/>
      <c r="D46" s="46"/>
      <c r="E46" s="46"/>
      <c r="F46" s="46"/>
      <c r="G46" s="46"/>
      <c r="H46" s="207"/>
      <c r="I46" s="207" t="s">
        <v>808</v>
      </c>
      <c r="J46" s="46"/>
      <c r="K46" s="46"/>
      <c r="L46" s="46"/>
      <c r="M46" s="46"/>
      <c r="N46" s="46"/>
      <c r="O46" s="46"/>
      <c r="P46" s="46"/>
    </row>
    <row r="47" spans="1:16" ht="16.5" customHeight="1" x14ac:dyDescent="0.15">
      <c r="A47" s="743"/>
      <c r="B47" s="207" t="s">
        <v>809</v>
      </c>
      <c r="C47" s="46"/>
      <c r="D47" s="46"/>
      <c r="E47" s="46"/>
      <c r="F47" s="46"/>
      <c r="G47" s="46"/>
      <c r="H47" s="207"/>
      <c r="I47" s="207" t="s">
        <v>810</v>
      </c>
      <c r="J47" s="46"/>
      <c r="K47" s="46"/>
      <c r="L47" s="46"/>
      <c r="M47" s="46"/>
      <c r="N47" s="46"/>
      <c r="O47" s="46"/>
      <c r="P47" s="46"/>
    </row>
    <row r="48" spans="1:16" ht="16.5" customHeight="1" x14ac:dyDescent="0.15">
      <c r="A48" s="743"/>
      <c r="B48" s="207" t="s">
        <v>811</v>
      </c>
      <c r="C48" s="46"/>
      <c r="D48" s="46"/>
      <c r="E48" s="46"/>
      <c r="F48" s="46"/>
      <c r="G48" s="46"/>
      <c r="H48" s="207"/>
      <c r="I48" s="207" t="s">
        <v>812</v>
      </c>
      <c r="J48" s="46"/>
      <c r="K48" s="46"/>
      <c r="L48" s="46"/>
      <c r="M48" s="46"/>
      <c r="N48" s="46"/>
      <c r="O48" s="46"/>
      <c r="P48" s="46"/>
    </row>
    <row r="49" spans="3:9" ht="16.5" customHeight="1" x14ac:dyDescent="0.15">
      <c r="C49" s="193"/>
      <c r="D49" s="194"/>
      <c r="E49" s="193"/>
      <c r="F49" s="193"/>
      <c r="G49" s="193"/>
      <c r="H49" s="193"/>
      <c r="I49" s="193"/>
    </row>
    <row r="50" spans="3:9" ht="16.5" customHeight="1" x14ac:dyDescent="0.15">
      <c r="C50" s="193"/>
      <c r="D50" s="194"/>
      <c r="E50" s="193"/>
      <c r="F50" s="193"/>
      <c r="G50" s="193"/>
      <c r="H50" s="193"/>
    </row>
    <row r="51" spans="3:9" ht="16.5" customHeight="1" x14ac:dyDescent="0.15">
      <c r="C51" s="193"/>
      <c r="D51" s="194"/>
      <c r="E51" s="193"/>
      <c r="F51" s="193"/>
      <c r="G51" s="193"/>
      <c r="H51" s="193"/>
    </row>
    <row r="52" spans="3:9" ht="16.5" customHeight="1" x14ac:dyDescent="0.15">
      <c r="C52" s="193"/>
      <c r="D52" s="194"/>
      <c r="E52" s="193"/>
      <c r="F52" s="193"/>
      <c r="G52" s="193"/>
      <c r="H52" s="193"/>
    </row>
    <row r="53" spans="3:9" ht="16.5" customHeight="1" x14ac:dyDescent="0.15">
      <c r="C53" s="193"/>
      <c r="D53" s="194"/>
      <c r="E53" s="193"/>
      <c r="F53" s="193"/>
      <c r="G53" s="193"/>
      <c r="H53" s="193"/>
    </row>
    <row r="54" spans="3:9" ht="16.5" customHeight="1" x14ac:dyDescent="0.15">
      <c r="C54" s="193"/>
      <c r="D54" s="194"/>
      <c r="E54" s="193"/>
      <c r="F54" s="193"/>
      <c r="G54" s="193"/>
      <c r="H54" s="193"/>
    </row>
    <row r="55" spans="3:9" ht="16.5" customHeight="1" x14ac:dyDescent="0.15">
      <c r="C55" s="193"/>
      <c r="D55" s="194"/>
      <c r="E55" s="193"/>
      <c r="F55" s="193"/>
      <c r="G55" s="193"/>
      <c r="H55" s="193"/>
    </row>
    <row r="56" spans="3:9" ht="16.5" customHeight="1" x14ac:dyDescent="0.15">
      <c r="C56" s="193"/>
      <c r="D56" s="194"/>
      <c r="E56" s="193"/>
      <c r="F56" s="193"/>
      <c r="G56" s="193"/>
      <c r="H56" s="193"/>
    </row>
    <row r="57" spans="3:9" ht="16.5" customHeight="1" x14ac:dyDescent="0.15">
      <c r="C57" s="193"/>
      <c r="D57" s="194"/>
      <c r="E57" s="193"/>
      <c r="F57" s="193"/>
      <c r="G57" s="193"/>
      <c r="H57" s="193"/>
    </row>
    <row r="58" spans="3:9" ht="16.5" customHeight="1" x14ac:dyDescent="0.15">
      <c r="C58" s="193"/>
      <c r="D58" s="194"/>
      <c r="E58" s="193"/>
      <c r="F58" s="193"/>
      <c r="G58" s="193"/>
      <c r="H58" s="193"/>
    </row>
    <row r="59" spans="3:9" ht="16.5" customHeight="1" x14ac:dyDescent="0.15">
      <c r="C59" s="193"/>
      <c r="D59" s="194"/>
      <c r="E59" s="193"/>
      <c r="F59" s="193"/>
      <c r="G59" s="193"/>
      <c r="H59" s="193"/>
    </row>
    <row r="60" spans="3:9" ht="16.5" customHeight="1" x14ac:dyDescent="0.15">
      <c r="C60" s="193"/>
      <c r="D60" s="194"/>
      <c r="E60" s="193"/>
      <c r="F60" s="193"/>
      <c r="G60" s="193"/>
      <c r="H60" s="193"/>
    </row>
    <row r="61" spans="3:9" ht="16.5" customHeight="1" x14ac:dyDescent="0.15">
      <c r="C61" s="193"/>
      <c r="D61" s="194"/>
      <c r="E61" s="193"/>
      <c r="F61" s="193"/>
      <c r="G61" s="193"/>
      <c r="H61" s="193"/>
    </row>
    <row r="62" spans="3:9" ht="16.5" customHeight="1" x14ac:dyDescent="0.15">
      <c r="C62" s="193"/>
      <c r="D62" s="194"/>
      <c r="E62" s="193"/>
      <c r="F62" s="193"/>
      <c r="G62" s="193"/>
      <c r="H62" s="193"/>
    </row>
    <row r="63" spans="3:9" ht="16.5" customHeight="1" x14ac:dyDescent="0.15">
      <c r="C63" s="193"/>
      <c r="D63" s="194"/>
      <c r="E63" s="193"/>
      <c r="F63" s="193"/>
      <c r="G63" s="193"/>
      <c r="H63" s="193"/>
    </row>
  </sheetData>
  <mergeCells count="14">
    <mergeCell ref="P3:P5"/>
    <mergeCell ref="F4:F5"/>
    <mergeCell ref="J4:J5"/>
    <mergeCell ref="K4:K5"/>
    <mergeCell ref="L4:L5"/>
    <mergeCell ref="M4:M5"/>
    <mergeCell ref="N4:N5"/>
    <mergeCell ref="O4:O5"/>
    <mergeCell ref="K3:M3"/>
    <mergeCell ref="B26:B27"/>
    <mergeCell ref="C26:D26"/>
    <mergeCell ref="J26:J27"/>
    <mergeCell ref="B3:B5"/>
    <mergeCell ref="G3:J3"/>
  </mergeCells>
  <phoneticPr fontId="34"/>
  <pageMargins left="0.59055118110236227" right="0.59055118110236227" top="0.59055118110236227" bottom="0.59055118110236227" header="0.31496062992125984" footer="0.31496062992125984"/>
  <pageSetup paperSize="9" scale="92" fitToWidth="2" orientation="portrait" r:id="rId1"/>
  <colBreaks count="1" manualBreakCount="1">
    <brk id="8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516A4-588F-412E-A85C-5426ACC1437F}">
  <dimension ref="A1:U79"/>
  <sheetViews>
    <sheetView view="pageBreakPreview" topLeftCell="A19" zoomScaleNormal="100" zoomScaleSheetLayoutView="100" workbookViewId="0">
      <selection activeCell="L42" sqref="L42"/>
    </sheetView>
  </sheetViews>
  <sheetFormatPr defaultColWidth="8.125" defaultRowHeight="13.5" x14ac:dyDescent="0.15"/>
  <cols>
    <col min="1" max="1" width="14.125" style="46" customWidth="1"/>
    <col min="2" max="2" width="9" style="46" bestFit="1" customWidth="1"/>
    <col min="3" max="3" width="8.5" style="46" customWidth="1"/>
    <col min="4" max="4" width="8.25" style="46" bestFit="1" customWidth="1"/>
    <col min="5" max="5" width="5.125" style="46" customWidth="1"/>
    <col min="6" max="6" width="8.375" style="46" customWidth="1"/>
    <col min="7" max="8" width="8.25" style="46" bestFit="1" customWidth="1"/>
    <col min="9" max="10" width="5.375" style="46" customWidth="1"/>
    <col min="11" max="11" width="7.625" style="46" customWidth="1"/>
    <col min="12" max="12" width="14.125" style="46" customWidth="1"/>
    <col min="13" max="13" width="9.25" style="46" customWidth="1"/>
    <col min="14" max="14" width="12.125" style="46" customWidth="1"/>
    <col min="15" max="18" width="9.25" style="46" customWidth="1"/>
    <col min="19" max="19" width="10.125" style="46" bestFit="1" customWidth="1"/>
    <col min="20" max="16384" width="8.125" style="46"/>
  </cols>
  <sheetData>
    <row r="1" spans="1:15" s="77" customFormat="1" ht="20.100000000000001" customHeight="1" x14ac:dyDescent="0.15">
      <c r="A1" s="78" t="s">
        <v>813</v>
      </c>
    </row>
    <row r="2" spans="1:15" s="77" customFormat="1" ht="20.100000000000001" customHeight="1" x14ac:dyDescent="0.15">
      <c r="A2" s="78" t="s">
        <v>814</v>
      </c>
    </row>
    <row r="3" spans="1:15" s="77" customFormat="1" ht="20.100000000000001" customHeight="1" x14ac:dyDescent="0.15">
      <c r="A3" s="78" t="s">
        <v>994</v>
      </c>
    </row>
    <row r="4" spans="1:15" s="73" customFormat="1" ht="38.25" customHeight="1" x14ac:dyDescent="0.15">
      <c r="A4" s="904" t="s">
        <v>320</v>
      </c>
      <c r="B4" s="993" t="s">
        <v>995</v>
      </c>
      <c r="C4" s="994"/>
      <c r="D4" s="994"/>
      <c r="E4" s="995"/>
      <c r="F4" s="746" t="s">
        <v>319</v>
      </c>
      <c r="G4" s="747"/>
      <c r="H4" s="747"/>
      <c r="I4" s="996" t="s">
        <v>318</v>
      </c>
      <c r="J4" s="996" t="s">
        <v>380</v>
      </c>
      <c r="K4" s="997" t="s">
        <v>467</v>
      </c>
    </row>
    <row r="5" spans="1:15" s="73" customFormat="1" ht="28.9" customHeight="1" x14ac:dyDescent="0.15">
      <c r="A5" s="906"/>
      <c r="B5" s="84" t="s">
        <v>317</v>
      </c>
      <c r="C5" s="749" t="s">
        <v>381</v>
      </c>
      <c r="D5" s="749" t="s">
        <v>382</v>
      </c>
      <c r="E5" s="750" t="s">
        <v>316</v>
      </c>
      <c r="F5" s="751" t="s">
        <v>172</v>
      </c>
      <c r="G5" s="752" t="s">
        <v>315</v>
      </c>
      <c r="H5" s="752" t="s">
        <v>314</v>
      </c>
      <c r="I5" s="901"/>
      <c r="J5" s="901"/>
      <c r="K5" s="998"/>
    </row>
    <row r="6" spans="1:15" s="73" customFormat="1" ht="42" x14ac:dyDescent="0.15">
      <c r="A6" s="908"/>
      <c r="B6" s="141" t="s">
        <v>383</v>
      </c>
      <c r="C6" s="753" t="s">
        <v>385</v>
      </c>
      <c r="D6" s="753" t="s">
        <v>386</v>
      </c>
      <c r="E6" s="754" t="s">
        <v>384</v>
      </c>
      <c r="F6" s="141" t="s">
        <v>383</v>
      </c>
      <c r="G6" s="753" t="s">
        <v>815</v>
      </c>
      <c r="H6" s="753" t="s">
        <v>816</v>
      </c>
      <c r="I6" s="754" t="s">
        <v>510</v>
      </c>
      <c r="J6" s="754" t="s">
        <v>387</v>
      </c>
      <c r="K6" s="999"/>
    </row>
    <row r="7" spans="1:15" s="73" customFormat="1" ht="21" customHeight="1" x14ac:dyDescent="0.15">
      <c r="A7" s="755" t="s">
        <v>996</v>
      </c>
      <c r="B7" s="80">
        <v>144662684</v>
      </c>
      <c r="C7" s="80">
        <v>93325278</v>
      </c>
      <c r="D7" s="80">
        <v>51337406</v>
      </c>
      <c r="E7" s="756">
        <v>35.5</v>
      </c>
      <c r="F7" s="80">
        <v>63924816</v>
      </c>
      <c r="G7" s="80">
        <v>40909759</v>
      </c>
      <c r="H7" s="80">
        <v>23015057</v>
      </c>
      <c r="I7" s="82">
        <v>35.97</v>
      </c>
      <c r="J7" s="82">
        <v>1.48</v>
      </c>
      <c r="K7" s="75" t="s">
        <v>997</v>
      </c>
      <c r="L7" s="757"/>
    </row>
    <row r="8" spans="1:15" s="73" customFormat="1" ht="21" customHeight="1" x14ac:dyDescent="0.15">
      <c r="A8" s="755" t="s">
        <v>998</v>
      </c>
      <c r="B8" s="74">
        <v>158641580</v>
      </c>
      <c r="C8" s="80">
        <v>102115639</v>
      </c>
      <c r="D8" s="74">
        <v>56525941</v>
      </c>
      <c r="E8" s="756">
        <v>35.6</v>
      </c>
      <c r="F8" s="74">
        <v>102426336</v>
      </c>
      <c r="G8" s="80">
        <v>65384913</v>
      </c>
      <c r="H8" s="74">
        <v>37041423</v>
      </c>
      <c r="I8" s="82">
        <v>35.979999999999997</v>
      </c>
      <c r="J8" s="82">
        <v>1.5</v>
      </c>
      <c r="K8" s="75" t="s">
        <v>999</v>
      </c>
      <c r="L8" s="757"/>
    </row>
    <row r="9" spans="1:15" s="73" customFormat="1" ht="21" customHeight="1" x14ac:dyDescent="0.15">
      <c r="A9" s="755" t="s">
        <v>1000</v>
      </c>
      <c r="B9" s="74">
        <v>147661066</v>
      </c>
      <c r="C9" s="80">
        <v>98602712</v>
      </c>
      <c r="D9" s="74">
        <v>49058354</v>
      </c>
      <c r="E9" s="756">
        <v>33.200000000000003</v>
      </c>
      <c r="F9" s="74">
        <v>80429451</v>
      </c>
      <c r="G9" s="80">
        <v>53581011</v>
      </c>
      <c r="H9" s="74">
        <v>26848440</v>
      </c>
      <c r="I9" s="82">
        <v>36.64</v>
      </c>
      <c r="J9" s="82">
        <v>1.43</v>
      </c>
      <c r="K9" s="75" t="s">
        <v>1001</v>
      </c>
      <c r="L9" s="757"/>
      <c r="M9" s="79"/>
      <c r="N9" s="757"/>
    </row>
    <row r="10" spans="1:15" s="73" customFormat="1" ht="21" customHeight="1" x14ac:dyDescent="0.15">
      <c r="A10" s="755" t="s">
        <v>1002</v>
      </c>
      <c r="B10" s="74">
        <v>135037249</v>
      </c>
      <c r="C10" s="80">
        <v>90531678</v>
      </c>
      <c r="D10" s="74">
        <v>44505571</v>
      </c>
      <c r="E10" s="756">
        <v>33</v>
      </c>
      <c r="F10" s="74">
        <v>70898968</v>
      </c>
      <c r="G10" s="80">
        <v>47532413</v>
      </c>
      <c r="H10" s="74">
        <v>23366555</v>
      </c>
      <c r="I10" s="82">
        <v>36.96</v>
      </c>
      <c r="J10" s="82">
        <v>1.4</v>
      </c>
      <c r="K10" s="75" t="s">
        <v>1003</v>
      </c>
      <c r="L10" s="757"/>
      <c r="M10" s="79"/>
      <c r="N10" s="757"/>
    </row>
    <row r="11" spans="1:15" s="73" customFormat="1" ht="21" customHeight="1" x14ac:dyDescent="0.15">
      <c r="A11" s="755" t="s">
        <v>1004</v>
      </c>
      <c r="B11" s="74">
        <v>139735617</v>
      </c>
      <c r="C11" s="80">
        <v>89742794</v>
      </c>
      <c r="D11" s="74">
        <v>49992823</v>
      </c>
      <c r="E11" s="756">
        <v>35.799999999999997</v>
      </c>
      <c r="F11" s="74">
        <v>65173766</v>
      </c>
      <c r="G11" s="80">
        <v>41686125</v>
      </c>
      <c r="H11" s="74">
        <v>23487641</v>
      </c>
      <c r="I11" s="82">
        <v>36.96</v>
      </c>
      <c r="J11" s="82">
        <v>1.4</v>
      </c>
      <c r="K11" s="75" t="s">
        <v>1005</v>
      </c>
      <c r="L11" s="757"/>
      <c r="M11" s="79"/>
      <c r="N11" s="757"/>
    </row>
    <row r="12" spans="1:15" s="73" customFormat="1" ht="21" customHeight="1" x14ac:dyDescent="0.15">
      <c r="A12" s="758"/>
      <c r="B12" s="80"/>
      <c r="C12" s="80"/>
      <c r="D12" s="80"/>
      <c r="E12" s="83"/>
      <c r="F12" s="80"/>
      <c r="G12" s="80"/>
      <c r="H12" s="80"/>
      <c r="I12" s="82"/>
      <c r="J12" s="82"/>
      <c r="K12" s="76"/>
      <c r="L12" s="757"/>
      <c r="M12" s="495"/>
    </row>
    <row r="13" spans="1:15" s="73" customFormat="1" ht="21" customHeight="1" x14ac:dyDescent="0.15">
      <c r="A13" s="755" t="s">
        <v>1006</v>
      </c>
      <c r="B13" s="74">
        <v>136293504</v>
      </c>
      <c r="C13" s="80">
        <v>91441982</v>
      </c>
      <c r="D13" s="74">
        <v>44851522</v>
      </c>
      <c r="E13" s="756">
        <v>32.9</v>
      </c>
      <c r="F13" s="74">
        <v>70415127</v>
      </c>
      <c r="G13" s="80">
        <v>47223796</v>
      </c>
      <c r="H13" s="74">
        <v>23191331</v>
      </c>
      <c r="I13" s="82">
        <v>36.75</v>
      </c>
      <c r="J13" s="82">
        <v>1.44</v>
      </c>
      <c r="K13" s="75" t="s">
        <v>1007</v>
      </c>
      <c r="L13" s="757"/>
      <c r="M13" s="495"/>
    </row>
    <row r="14" spans="1:15" s="73" customFormat="1" ht="21" customHeight="1" x14ac:dyDescent="0.15">
      <c r="A14" s="759" t="s">
        <v>1008</v>
      </c>
      <c r="B14" s="74">
        <v>137705552</v>
      </c>
      <c r="C14" s="80">
        <v>89922705</v>
      </c>
      <c r="D14" s="74">
        <v>47782847</v>
      </c>
      <c r="E14" s="756">
        <v>34.700000000000003</v>
      </c>
      <c r="F14" s="74">
        <v>62030437</v>
      </c>
      <c r="G14" s="80">
        <v>40060806</v>
      </c>
      <c r="H14" s="74">
        <v>21969631</v>
      </c>
      <c r="I14" s="82">
        <v>37.049999999999997</v>
      </c>
      <c r="J14" s="82">
        <v>1.39</v>
      </c>
      <c r="K14" s="75" t="s">
        <v>1009</v>
      </c>
      <c r="L14" s="757"/>
      <c r="M14" s="760"/>
      <c r="N14" s="757"/>
    </row>
    <row r="15" spans="1:15" s="73" customFormat="1" ht="21" customHeight="1" x14ac:dyDescent="0.15">
      <c r="A15" s="761"/>
      <c r="B15" s="80"/>
      <c r="C15" s="80"/>
      <c r="D15" s="80"/>
      <c r="E15" s="756"/>
      <c r="F15" s="80"/>
      <c r="G15" s="80"/>
      <c r="H15" s="80"/>
      <c r="I15" s="82"/>
      <c r="J15" s="762"/>
      <c r="K15" s="71"/>
      <c r="L15" s="757"/>
      <c r="M15" s="763"/>
      <c r="O15" s="764"/>
    </row>
    <row r="16" spans="1:15" s="73" customFormat="1" ht="21" customHeight="1" x14ac:dyDescent="0.15">
      <c r="A16" s="755" t="s">
        <v>1010</v>
      </c>
      <c r="B16" s="80">
        <v>36317579</v>
      </c>
      <c r="C16" s="80">
        <v>24012776</v>
      </c>
      <c r="D16" s="80">
        <v>12304803</v>
      </c>
      <c r="E16" s="756">
        <v>33.9</v>
      </c>
      <c r="F16" s="80">
        <v>18001418</v>
      </c>
      <c r="G16" s="80">
        <v>11886871</v>
      </c>
      <c r="H16" s="80">
        <v>6114547</v>
      </c>
      <c r="I16" s="82">
        <v>36.479999999999997</v>
      </c>
      <c r="J16" s="82">
        <v>1.49</v>
      </c>
      <c r="K16" s="75" t="s">
        <v>1011</v>
      </c>
      <c r="L16" s="757"/>
      <c r="M16" s="760"/>
      <c r="N16" s="757"/>
    </row>
    <row r="17" spans="1:15" s="73" customFormat="1" ht="21" customHeight="1" x14ac:dyDescent="0.15">
      <c r="A17" s="755" t="s">
        <v>1012</v>
      </c>
      <c r="B17" s="74">
        <v>33185887</v>
      </c>
      <c r="C17" s="74">
        <v>19516019</v>
      </c>
      <c r="D17" s="74">
        <v>13669868</v>
      </c>
      <c r="E17" s="756">
        <v>41.2</v>
      </c>
      <c r="F17" s="74">
        <v>15461103</v>
      </c>
      <c r="G17" s="74">
        <v>9080348</v>
      </c>
      <c r="H17" s="74">
        <v>6380755</v>
      </c>
      <c r="I17" s="82">
        <v>37.25</v>
      </c>
      <c r="J17" s="82">
        <v>1.36</v>
      </c>
      <c r="K17" s="76" t="s">
        <v>388</v>
      </c>
      <c r="L17" s="757"/>
      <c r="M17" s="760"/>
      <c r="N17" s="757"/>
    </row>
    <row r="18" spans="1:15" s="73" customFormat="1" ht="21" customHeight="1" x14ac:dyDescent="0.15">
      <c r="A18" s="755" t="s">
        <v>1013</v>
      </c>
      <c r="B18" s="74">
        <v>32184318</v>
      </c>
      <c r="C18" s="74">
        <v>20988658</v>
      </c>
      <c r="D18" s="74">
        <v>11195660</v>
      </c>
      <c r="E18" s="756">
        <v>34.799999999999997</v>
      </c>
      <c r="F18" s="74">
        <v>14708272</v>
      </c>
      <c r="G18" s="74">
        <v>9520474</v>
      </c>
      <c r="H18" s="74">
        <v>5187798</v>
      </c>
      <c r="I18" s="82">
        <v>36.81</v>
      </c>
      <c r="J18" s="82">
        <v>1.38</v>
      </c>
      <c r="K18" s="76" t="s">
        <v>389</v>
      </c>
      <c r="L18" s="757"/>
      <c r="M18" s="760"/>
      <c r="N18" s="757"/>
    </row>
    <row r="19" spans="1:15" s="73" customFormat="1" ht="21" customHeight="1" x14ac:dyDescent="0.15">
      <c r="A19" s="755" t="s">
        <v>1014</v>
      </c>
      <c r="B19" s="74">
        <v>38047833</v>
      </c>
      <c r="C19" s="74">
        <v>25225341</v>
      </c>
      <c r="D19" s="74">
        <v>12822492</v>
      </c>
      <c r="E19" s="756">
        <v>33.700000000000003</v>
      </c>
      <c r="F19" s="74">
        <v>17002973</v>
      </c>
      <c r="G19" s="74">
        <v>11198432</v>
      </c>
      <c r="H19" s="74">
        <v>5804541</v>
      </c>
      <c r="I19" s="82">
        <v>37.28</v>
      </c>
      <c r="J19" s="82">
        <v>1.35</v>
      </c>
      <c r="K19" s="76" t="s">
        <v>390</v>
      </c>
      <c r="L19" s="757"/>
      <c r="M19" s="760"/>
      <c r="N19" s="757"/>
    </row>
    <row r="20" spans="1:15" s="73" customFormat="1" ht="21" customHeight="1" x14ac:dyDescent="0.15">
      <c r="A20" s="755" t="s">
        <v>1015</v>
      </c>
      <c r="B20" s="80">
        <v>34287514</v>
      </c>
      <c r="C20" s="80">
        <v>24192687</v>
      </c>
      <c r="D20" s="80">
        <v>10094827</v>
      </c>
      <c r="E20" s="756">
        <v>29.4</v>
      </c>
      <c r="F20" s="74">
        <v>14858089</v>
      </c>
      <c r="G20" s="80">
        <v>10261552</v>
      </c>
      <c r="H20" s="80">
        <v>4596537</v>
      </c>
      <c r="I20" s="762">
        <v>36.83</v>
      </c>
      <c r="J20" s="762">
        <v>1.45</v>
      </c>
      <c r="K20" s="75" t="s">
        <v>1016</v>
      </c>
      <c r="L20" s="757"/>
      <c r="M20" s="760"/>
      <c r="N20" s="757"/>
    </row>
    <row r="21" spans="1:15" s="73" customFormat="1" ht="21" customHeight="1" x14ac:dyDescent="0.15">
      <c r="A21" s="765"/>
      <c r="B21" s="80"/>
      <c r="C21" s="80"/>
      <c r="D21" s="80"/>
      <c r="E21" s="756"/>
      <c r="F21" s="80"/>
      <c r="G21" s="80"/>
      <c r="H21" s="80"/>
      <c r="I21" s="762"/>
      <c r="J21" s="762"/>
      <c r="K21" s="71"/>
      <c r="L21" s="757"/>
      <c r="M21" s="495"/>
    </row>
    <row r="22" spans="1:15" s="73" customFormat="1" ht="21" customHeight="1" x14ac:dyDescent="0.15">
      <c r="A22" s="755" t="s">
        <v>1017</v>
      </c>
      <c r="B22" s="80">
        <v>13173054</v>
      </c>
      <c r="C22" s="80">
        <v>8411756</v>
      </c>
      <c r="D22" s="80">
        <v>4761298</v>
      </c>
      <c r="E22" s="756">
        <v>36.1</v>
      </c>
      <c r="F22" s="80">
        <v>6370597</v>
      </c>
      <c r="G22" s="80">
        <v>4055634</v>
      </c>
      <c r="H22" s="80">
        <v>2314963</v>
      </c>
      <c r="I22" s="762">
        <v>36.65</v>
      </c>
      <c r="J22" s="762">
        <v>1.44</v>
      </c>
      <c r="K22" s="766" t="s">
        <v>1018</v>
      </c>
      <c r="L22" s="757"/>
      <c r="M22" s="79"/>
      <c r="N22" s="767"/>
      <c r="O22" s="767"/>
    </row>
    <row r="23" spans="1:15" s="73" customFormat="1" ht="21" customHeight="1" x14ac:dyDescent="0.15">
      <c r="A23" s="755" t="s">
        <v>597</v>
      </c>
      <c r="B23" s="80">
        <v>10700327</v>
      </c>
      <c r="C23" s="80">
        <v>7362107</v>
      </c>
      <c r="D23" s="80">
        <v>3338220</v>
      </c>
      <c r="E23" s="756">
        <v>31.2</v>
      </c>
      <c r="F23" s="80">
        <v>5423081</v>
      </c>
      <c r="G23" s="80">
        <v>3735308</v>
      </c>
      <c r="H23" s="80">
        <v>1687773</v>
      </c>
      <c r="I23" s="762">
        <v>36.21</v>
      </c>
      <c r="J23" s="762">
        <v>1.55</v>
      </c>
      <c r="K23" s="544" t="s">
        <v>365</v>
      </c>
      <c r="L23" s="757"/>
      <c r="M23" s="79"/>
      <c r="N23" s="767"/>
      <c r="O23" s="767"/>
    </row>
    <row r="24" spans="1:15" s="73" customFormat="1" ht="21" customHeight="1" x14ac:dyDescent="0.15">
      <c r="A24" s="755" t="s">
        <v>598</v>
      </c>
      <c r="B24" s="80">
        <v>12444198</v>
      </c>
      <c r="C24" s="80">
        <v>8238913</v>
      </c>
      <c r="D24" s="80">
        <v>4205285</v>
      </c>
      <c r="E24" s="756">
        <v>33.799999999999997</v>
      </c>
      <c r="F24" s="80">
        <v>6207740</v>
      </c>
      <c r="G24" s="80">
        <v>4095929</v>
      </c>
      <c r="H24" s="80">
        <v>2111811</v>
      </c>
      <c r="I24" s="762">
        <v>36.520000000000003</v>
      </c>
      <c r="J24" s="762">
        <v>1.48</v>
      </c>
      <c r="K24" s="544" t="s">
        <v>366</v>
      </c>
      <c r="L24" s="757"/>
      <c r="M24" s="79"/>
      <c r="N24" s="767"/>
      <c r="O24" s="767"/>
    </row>
    <row r="25" spans="1:15" s="73" customFormat="1" ht="21" customHeight="1" x14ac:dyDescent="0.15">
      <c r="A25" s="755" t="s">
        <v>599</v>
      </c>
      <c r="B25" s="80">
        <v>11868419</v>
      </c>
      <c r="C25" s="80">
        <v>6623520</v>
      </c>
      <c r="D25" s="80">
        <v>5244899</v>
      </c>
      <c r="E25" s="756">
        <v>44.2</v>
      </c>
      <c r="F25" s="80">
        <v>5878145</v>
      </c>
      <c r="G25" s="80">
        <v>3295017</v>
      </c>
      <c r="H25" s="80">
        <v>2583128</v>
      </c>
      <c r="I25" s="762">
        <v>37.159999999999997</v>
      </c>
      <c r="J25" s="762">
        <v>1.35</v>
      </c>
      <c r="K25" s="544" t="s">
        <v>367</v>
      </c>
      <c r="L25" s="757"/>
      <c r="M25" s="79"/>
      <c r="N25" s="757"/>
    </row>
    <row r="26" spans="1:15" s="73" customFormat="1" ht="21" customHeight="1" x14ac:dyDescent="0.15">
      <c r="A26" s="755" t="s">
        <v>1019</v>
      </c>
      <c r="B26" s="74">
        <v>11843207</v>
      </c>
      <c r="C26" s="80">
        <v>7171468</v>
      </c>
      <c r="D26" s="74">
        <v>4671739</v>
      </c>
      <c r="E26" s="756">
        <v>39.4</v>
      </c>
      <c r="F26" s="74">
        <v>5486257</v>
      </c>
      <c r="G26" s="80">
        <v>3304677</v>
      </c>
      <c r="H26" s="74">
        <v>2181580</v>
      </c>
      <c r="I26" s="768">
        <v>37.33</v>
      </c>
      <c r="J26" s="762">
        <v>1.36</v>
      </c>
      <c r="K26" s="544" t="s">
        <v>375</v>
      </c>
      <c r="L26" s="757"/>
      <c r="M26" s="79"/>
      <c r="N26" s="757"/>
    </row>
    <row r="27" spans="1:15" s="73" customFormat="1" ht="21" customHeight="1" x14ac:dyDescent="0.15">
      <c r="A27" s="755" t="s">
        <v>600</v>
      </c>
      <c r="B27" s="80">
        <v>9474261</v>
      </c>
      <c r="C27" s="80">
        <v>5721031</v>
      </c>
      <c r="D27" s="80">
        <v>3753230</v>
      </c>
      <c r="E27" s="756">
        <v>39.6</v>
      </c>
      <c r="F27" s="80">
        <v>4096701</v>
      </c>
      <c r="G27" s="80">
        <v>2480654</v>
      </c>
      <c r="H27" s="80">
        <v>1616047</v>
      </c>
      <c r="I27" s="762">
        <v>37.270000000000003</v>
      </c>
      <c r="J27" s="762">
        <v>1.37</v>
      </c>
      <c r="K27" s="544" t="s">
        <v>368</v>
      </c>
      <c r="L27" s="757"/>
      <c r="M27" s="79"/>
      <c r="N27" s="757"/>
    </row>
    <row r="28" spans="1:15" s="73" customFormat="1" ht="21" customHeight="1" x14ac:dyDescent="0.15">
      <c r="A28" s="755" t="s">
        <v>601</v>
      </c>
      <c r="B28" s="80">
        <v>10017110</v>
      </c>
      <c r="C28" s="80">
        <v>6278473</v>
      </c>
      <c r="D28" s="80">
        <v>3738637</v>
      </c>
      <c r="E28" s="756">
        <v>37.299999999999997</v>
      </c>
      <c r="F28" s="80">
        <v>4529832</v>
      </c>
      <c r="G28" s="80">
        <v>2813190</v>
      </c>
      <c r="H28" s="80">
        <v>1716642</v>
      </c>
      <c r="I28" s="762">
        <v>37.08</v>
      </c>
      <c r="J28" s="762">
        <v>1.34</v>
      </c>
      <c r="K28" s="544" t="s">
        <v>369</v>
      </c>
      <c r="L28" s="757"/>
      <c r="M28" s="79"/>
      <c r="N28" s="757"/>
    </row>
    <row r="29" spans="1:15" s="73" customFormat="1" ht="21" customHeight="1" x14ac:dyDescent="0.15">
      <c r="A29" s="755" t="s">
        <v>602</v>
      </c>
      <c r="B29" s="80">
        <v>10930474</v>
      </c>
      <c r="C29" s="80">
        <v>7811775</v>
      </c>
      <c r="D29" s="80">
        <v>3118699</v>
      </c>
      <c r="E29" s="756">
        <v>28.5</v>
      </c>
      <c r="F29" s="80">
        <v>4977634</v>
      </c>
      <c r="G29" s="80">
        <v>3549026</v>
      </c>
      <c r="H29" s="80">
        <v>1428608</v>
      </c>
      <c r="I29" s="762">
        <v>36.71</v>
      </c>
      <c r="J29" s="762">
        <v>1.45</v>
      </c>
      <c r="K29" s="544" t="s">
        <v>370</v>
      </c>
      <c r="L29" s="757"/>
      <c r="M29" s="79"/>
      <c r="N29" s="757"/>
    </row>
    <row r="30" spans="1:15" s="73" customFormat="1" ht="21" customHeight="1" x14ac:dyDescent="0.15">
      <c r="A30" s="755" t="s">
        <v>603</v>
      </c>
      <c r="B30" s="80">
        <v>11236734</v>
      </c>
      <c r="C30" s="80">
        <v>6898410</v>
      </c>
      <c r="D30" s="80">
        <v>4338324</v>
      </c>
      <c r="E30" s="756">
        <v>38.6</v>
      </c>
      <c r="F30" s="80">
        <v>5200806</v>
      </c>
      <c r="G30" s="80">
        <v>3158258</v>
      </c>
      <c r="H30" s="80">
        <v>2042548</v>
      </c>
      <c r="I30" s="762">
        <v>36.68</v>
      </c>
      <c r="J30" s="762">
        <v>1.36</v>
      </c>
      <c r="K30" s="544" t="s">
        <v>371</v>
      </c>
      <c r="L30" s="757"/>
      <c r="M30" s="79"/>
      <c r="N30" s="757"/>
    </row>
    <row r="31" spans="1:15" s="73" customFormat="1" ht="21" customHeight="1" x14ac:dyDescent="0.15">
      <c r="A31" s="755" t="s">
        <v>604</v>
      </c>
      <c r="B31" s="80">
        <v>11726128</v>
      </c>
      <c r="C31" s="80">
        <v>7376979</v>
      </c>
      <c r="D31" s="80">
        <v>4349149</v>
      </c>
      <c r="E31" s="756">
        <v>37.1</v>
      </c>
      <c r="F31" s="80">
        <v>5468553</v>
      </c>
      <c r="G31" s="80">
        <v>3425680</v>
      </c>
      <c r="H31" s="80">
        <v>2042873</v>
      </c>
      <c r="I31" s="762">
        <v>37.200000000000003</v>
      </c>
      <c r="J31" s="762">
        <v>1.35</v>
      </c>
      <c r="K31" s="544" t="s">
        <v>372</v>
      </c>
      <c r="L31" s="757"/>
      <c r="M31" s="79"/>
      <c r="N31" s="757"/>
    </row>
    <row r="32" spans="1:15" s="73" customFormat="1" ht="21" customHeight="1" x14ac:dyDescent="0.15">
      <c r="A32" s="755" t="s">
        <v>605</v>
      </c>
      <c r="B32" s="80">
        <v>11589950</v>
      </c>
      <c r="C32" s="80">
        <v>7744160</v>
      </c>
      <c r="D32" s="80">
        <v>3845790</v>
      </c>
      <c r="E32" s="756">
        <v>33.200000000000003</v>
      </c>
      <c r="F32" s="80">
        <v>5125379</v>
      </c>
      <c r="G32" s="80">
        <v>3395574</v>
      </c>
      <c r="H32" s="80">
        <v>1729805</v>
      </c>
      <c r="I32" s="762">
        <v>37.200000000000003</v>
      </c>
      <c r="J32" s="762">
        <v>1.36</v>
      </c>
      <c r="K32" s="544" t="s">
        <v>373</v>
      </c>
      <c r="L32" s="757"/>
      <c r="M32" s="79"/>
      <c r="N32" s="757"/>
    </row>
    <row r="33" spans="1:21" s="73" customFormat="1" ht="21" customHeight="1" x14ac:dyDescent="0.15">
      <c r="A33" s="755" t="s">
        <v>606</v>
      </c>
      <c r="B33" s="81">
        <v>14731755</v>
      </c>
      <c r="C33" s="80">
        <v>10104202</v>
      </c>
      <c r="D33" s="80">
        <v>4627553</v>
      </c>
      <c r="E33" s="756">
        <v>31.4</v>
      </c>
      <c r="F33" s="80">
        <v>6409041</v>
      </c>
      <c r="G33" s="80">
        <v>4377178</v>
      </c>
      <c r="H33" s="80">
        <v>2031863</v>
      </c>
      <c r="I33" s="762">
        <v>37.39</v>
      </c>
      <c r="J33" s="762">
        <v>1.34</v>
      </c>
      <c r="K33" s="544" t="s">
        <v>374</v>
      </c>
      <c r="L33" s="757"/>
      <c r="M33" s="79"/>
      <c r="N33" s="757"/>
    </row>
    <row r="34" spans="1:21" s="73" customFormat="1" ht="21" customHeight="1" x14ac:dyDescent="0.15">
      <c r="A34" s="755" t="s">
        <v>1020</v>
      </c>
      <c r="B34" s="81">
        <v>12133945</v>
      </c>
      <c r="C34" s="80">
        <v>8709745</v>
      </c>
      <c r="D34" s="80">
        <v>3424200</v>
      </c>
      <c r="E34" s="756">
        <v>28.2</v>
      </c>
      <c r="F34" s="80">
        <v>5157694</v>
      </c>
      <c r="G34" s="80">
        <v>3696021</v>
      </c>
      <c r="H34" s="80">
        <v>1461673</v>
      </c>
      <c r="I34" s="762">
        <v>36.659999999999997</v>
      </c>
      <c r="J34" s="762">
        <v>1.46</v>
      </c>
      <c r="K34" s="766" t="s">
        <v>1021</v>
      </c>
      <c r="L34" s="757"/>
      <c r="M34" s="79"/>
      <c r="N34" s="757"/>
    </row>
    <row r="35" spans="1:21" s="73" customFormat="1" ht="21" customHeight="1" x14ac:dyDescent="0.15">
      <c r="A35" s="755" t="s">
        <v>597</v>
      </c>
      <c r="B35" s="81">
        <v>11767561</v>
      </c>
      <c r="C35" s="80">
        <v>8834314</v>
      </c>
      <c r="D35" s="80">
        <v>2933247</v>
      </c>
      <c r="E35" s="756">
        <v>24.9</v>
      </c>
      <c r="F35" s="80">
        <v>4944507</v>
      </c>
      <c r="G35" s="80">
        <v>3689040</v>
      </c>
      <c r="H35" s="80">
        <v>1255467</v>
      </c>
      <c r="I35" s="762">
        <v>36.6</v>
      </c>
      <c r="J35" s="762">
        <v>1.49</v>
      </c>
      <c r="K35" s="544" t="s">
        <v>365</v>
      </c>
      <c r="L35" s="757"/>
      <c r="M35" s="79"/>
      <c r="N35" s="757"/>
    </row>
    <row r="36" spans="1:21" s="73" customFormat="1" ht="21" customHeight="1" x14ac:dyDescent="0.15">
      <c r="A36" s="769" t="s">
        <v>598</v>
      </c>
      <c r="B36" s="195">
        <v>10386008</v>
      </c>
      <c r="C36" s="142">
        <v>6648628</v>
      </c>
      <c r="D36" s="142">
        <v>3737380</v>
      </c>
      <c r="E36" s="756">
        <v>36</v>
      </c>
      <c r="F36" s="142">
        <v>4755888</v>
      </c>
      <c r="G36" s="142">
        <v>2876491</v>
      </c>
      <c r="H36" s="142">
        <v>1879397</v>
      </c>
      <c r="I36" s="770">
        <v>37.299999999999997</v>
      </c>
      <c r="J36" s="770">
        <v>1.39</v>
      </c>
      <c r="K36" s="771" t="s">
        <v>391</v>
      </c>
      <c r="L36" s="757"/>
      <c r="M36" s="79"/>
      <c r="N36" s="757"/>
    </row>
    <row r="37" spans="1:21" ht="15.75" customHeight="1" x14ac:dyDescent="0.15">
      <c r="A37" s="772" t="s">
        <v>818</v>
      </c>
      <c r="B37" s="773"/>
      <c r="C37" s="773"/>
      <c r="D37" s="773"/>
      <c r="E37" s="773"/>
      <c r="F37" s="773"/>
      <c r="G37" s="773"/>
      <c r="H37" s="773"/>
      <c r="I37" s="773"/>
      <c r="J37" s="773"/>
      <c r="K37" s="774"/>
    </row>
    <row r="38" spans="1:21" ht="15.75" customHeight="1" x14ac:dyDescent="0.15">
      <c r="A38" s="207" t="s">
        <v>819</v>
      </c>
      <c r="B38" s="775"/>
      <c r="C38" s="775"/>
      <c r="D38" s="775"/>
      <c r="E38" s="775"/>
      <c r="F38" s="775"/>
      <c r="G38" s="775"/>
      <c r="H38" s="775"/>
      <c r="I38" s="775"/>
      <c r="J38" s="775"/>
      <c r="K38" s="775"/>
    </row>
    <row r="39" spans="1:21" ht="14.25" x14ac:dyDescent="0.15">
      <c r="K39" s="775"/>
    </row>
    <row r="41" spans="1:21" ht="39.950000000000003" customHeight="1" x14ac:dyDescent="0.15"/>
    <row r="42" spans="1:21" s="73" customFormat="1" ht="20.100000000000001" customHeight="1" x14ac:dyDescent="0.15">
      <c r="L42" s="78" t="s">
        <v>709</v>
      </c>
      <c r="M42" s="77"/>
      <c r="N42" s="77"/>
      <c r="O42" s="77"/>
      <c r="P42" s="77"/>
      <c r="Q42" s="77"/>
      <c r="R42" s="222" t="s">
        <v>1022</v>
      </c>
      <c r="S42" s="776"/>
    </row>
    <row r="43" spans="1:21" s="73" customFormat="1" ht="66" customHeight="1" x14ac:dyDescent="0.15">
      <c r="L43" s="904" t="s">
        <v>468</v>
      </c>
      <c r="M43" s="196" t="s">
        <v>469</v>
      </c>
      <c r="N43" s="777" t="s">
        <v>313</v>
      </c>
      <c r="O43" s="778" t="s">
        <v>511</v>
      </c>
      <c r="P43" s="779" t="s">
        <v>392</v>
      </c>
      <c r="Q43" s="780" t="s">
        <v>393</v>
      </c>
      <c r="R43" s="750" t="s">
        <v>394</v>
      </c>
      <c r="S43" s="974" t="s">
        <v>470</v>
      </c>
    </row>
    <row r="44" spans="1:21" s="73" customFormat="1" ht="32.1" customHeight="1" x14ac:dyDescent="0.15">
      <c r="L44" s="908"/>
      <c r="M44" s="143" t="s">
        <v>48</v>
      </c>
      <c r="N44" s="781" t="s">
        <v>1083</v>
      </c>
      <c r="O44" s="781" t="s">
        <v>312</v>
      </c>
      <c r="P44" s="754" t="s">
        <v>395</v>
      </c>
      <c r="Q44" s="754" t="s">
        <v>311</v>
      </c>
      <c r="R44" s="754" t="s">
        <v>396</v>
      </c>
      <c r="S44" s="992"/>
    </row>
    <row r="45" spans="1:21" s="73" customFormat="1" ht="20.25" customHeight="1" x14ac:dyDescent="0.15">
      <c r="L45" s="755" t="s">
        <v>1023</v>
      </c>
      <c r="M45" s="74">
        <v>144662684</v>
      </c>
      <c r="N45" s="74">
        <v>631863</v>
      </c>
      <c r="O45" s="74">
        <v>466094</v>
      </c>
      <c r="P45" s="74">
        <v>3323962</v>
      </c>
      <c r="Q45" s="74">
        <v>133913027</v>
      </c>
      <c r="R45" s="74">
        <v>6327738</v>
      </c>
      <c r="S45" s="75" t="s">
        <v>997</v>
      </c>
      <c r="U45" s="757"/>
    </row>
    <row r="46" spans="1:21" s="73" customFormat="1" ht="20.25" customHeight="1" x14ac:dyDescent="0.15">
      <c r="L46" s="755" t="s">
        <v>1024</v>
      </c>
      <c r="M46" s="74">
        <v>158641580</v>
      </c>
      <c r="N46" s="74">
        <v>427809</v>
      </c>
      <c r="O46" s="74">
        <v>1793766</v>
      </c>
      <c r="P46" s="74">
        <v>3686105</v>
      </c>
      <c r="Q46" s="74">
        <v>146335498</v>
      </c>
      <c r="R46" s="74">
        <v>6398402</v>
      </c>
      <c r="S46" s="75" t="s">
        <v>999</v>
      </c>
      <c r="U46" s="757"/>
    </row>
    <row r="47" spans="1:21" s="73" customFormat="1" ht="20.25" customHeight="1" x14ac:dyDescent="0.15">
      <c r="L47" s="755" t="s">
        <v>1025</v>
      </c>
      <c r="M47" s="74">
        <v>147661066</v>
      </c>
      <c r="N47" s="74">
        <v>872048</v>
      </c>
      <c r="O47" s="74">
        <v>197571</v>
      </c>
      <c r="P47" s="74">
        <v>1977955</v>
      </c>
      <c r="Q47" s="74">
        <v>137624529</v>
      </c>
      <c r="R47" s="74">
        <v>6988963</v>
      </c>
      <c r="S47" s="75" t="s">
        <v>1001</v>
      </c>
      <c r="U47" s="757"/>
    </row>
    <row r="48" spans="1:21" s="73" customFormat="1" ht="20.25" customHeight="1" x14ac:dyDescent="0.15">
      <c r="L48" s="755" t="s">
        <v>1026</v>
      </c>
      <c r="M48" s="74">
        <v>135037249</v>
      </c>
      <c r="N48" s="74">
        <v>1691054</v>
      </c>
      <c r="O48" s="74">
        <v>1525282</v>
      </c>
      <c r="P48" s="74">
        <v>287871</v>
      </c>
      <c r="Q48" s="74">
        <v>123696977</v>
      </c>
      <c r="R48" s="74">
        <v>7836065</v>
      </c>
      <c r="S48" s="75" t="s">
        <v>1003</v>
      </c>
      <c r="U48" s="757"/>
    </row>
    <row r="49" spans="12:21" s="73" customFormat="1" ht="20.25" customHeight="1" x14ac:dyDescent="0.15">
      <c r="L49" s="755" t="s">
        <v>1027</v>
      </c>
      <c r="M49" s="74">
        <v>139735617</v>
      </c>
      <c r="N49" s="74">
        <v>690145</v>
      </c>
      <c r="O49" s="74">
        <v>1716046</v>
      </c>
      <c r="P49" s="74">
        <v>2647306</v>
      </c>
      <c r="Q49" s="74">
        <v>126940394</v>
      </c>
      <c r="R49" s="74">
        <v>7741726</v>
      </c>
      <c r="S49" s="75" t="s">
        <v>1005</v>
      </c>
      <c r="T49" s="757"/>
      <c r="U49" s="757"/>
    </row>
    <row r="50" spans="12:21" s="73" customFormat="1" ht="20.25" customHeight="1" x14ac:dyDescent="0.15">
      <c r="L50" s="758"/>
      <c r="M50" s="74"/>
      <c r="N50" s="74"/>
      <c r="O50" s="74"/>
      <c r="P50" s="74"/>
      <c r="Q50" s="74"/>
      <c r="R50" s="74"/>
      <c r="S50" s="76"/>
      <c r="T50" s="757"/>
      <c r="U50" s="757"/>
    </row>
    <row r="51" spans="12:21" s="73" customFormat="1" ht="20.25" customHeight="1" x14ac:dyDescent="0.15">
      <c r="L51" s="755" t="s">
        <v>1028</v>
      </c>
      <c r="M51" s="74">
        <v>136293504</v>
      </c>
      <c r="N51" s="74">
        <v>574023</v>
      </c>
      <c r="O51" s="74">
        <v>1612658</v>
      </c>
      <c r="P51" s="74">
        <v>452633</v>
      </c>
      <c r="Q51" s="74">
        <v>125810186</v>
      </c>
      <c r="R51" s="74">
        <v>7844004</v>
      </c>
      <c r="S51" s="75" t="s">
        <v>1007</v>
      </c>
      <c r="U51" s="757"/>
    </row>
    <row r="52" spans="12:21" s="73" customFormat="1" ht="20.25" customHeight="1" x14ac:dyDescent="0.15">
      <c r="L52" s="759" t="s">
        <v>1029</v>
      </c>
      <c r="M52" s="74">
        <v>137705552</v>
      </c>
      <c r="N52" s="74">
        <v>695673</v>
      </c>
      <c r="O52" s="74">
        <v>1628670</v>
      </c>
      <c r="P52" s="74">
        <v>3301196</v>
      </c>
      <c r="Q52" s="74">
        <v>124819277</v>
      </c>
      <c r="R52" s="74">
        <v>7260736</v>
      </c>
      <c r="S52" s="75" t="s">
        <v>1009</v>
      </c>
      <c r="T52" s="757"/>
      <c r="U52" s="757"/>
    </row>
    <row r="53" spans="12:21" s="73" customFormat="1" ht="20.25" customHeight="1" x14ac:dyDescent="0.15">
      <c r="L53" s="761"/>
      <c r="M53" s="74"/>
      <c r="N53" s="74"/>
      <c r="O53" s="74"/>
      <c r="P53" s="74"/>
      <c r="Q53" s="74"/>
      <c r="R53" s="74"/>
      <c r="S53" s="71"/>
      <c r="U53" s="757"/>
    </row>
    <row r="54" spans="12:21" s="73" customFormat="1" ht="20.25" customHeight="1" x14ac:dyDescent="0.15">
      <c r="L54" s="755" t="s">
        <v>1030</v>
      </c>
      <c r="M54" s="74">
        <v>36317579</v>
      </c>
      <c r="N54" s="74">
        <v>159237</v>
      </c>
      <c r="O54" s="74">
        <v>87376</v>
      </c>
      <c r="P54" s="74">
        <v>241909</v>
      </c>
      <c r="Q54" s="74">
        <v>33784836</v>
      </c>
      <c r="R54" s="74">
        <v>2044221</v>
      </c>
      <c r="S54" s="75" t="s">
        <v>1031</v>
      </c>
      <c r="T54" s="757"/>
      <c r="U54" s="757"/>
    </row>
    <row r="55" spans="12:21" s="73" customFormat="1" ht="20.25" customHeight="1" x14ac:dyDescent="0.15">
      <c r="L55" s="755" t="s">
        <v>1012</v>
      </c>
      <c r="M55" s="74">
        <v>33185887</v>
      </c>
      <c r="N55" s="74">
        <v>222325</v>
      </c>
      <c r="O55" s="74">
        <v>748562</v>
      </c>
      <c r="P55" s="74">
        <v>599978</v>
      </c>
      <c r="Q55" s="74">
        <v>29647798</v>
      </c>
      <c r="R55" s="74">
        <v>1967224</v>
      </c>
      <c r="S55" s="76" t="s">
        <v>388</v>
      </c>
      <c r="T55" s="757"/>
      <c r="U55" s="757"/>
    </row>
    <row r="56" spans="12:21" s="73" customFormat="1" ht="20.25" customHeight="1" x14ac:dyDescent="0.15">
      <c r="L56" s="755" t="s">
        <v>1013</v>
      </c>
      <c r="M56" s="74">
        <v>32184318</v>
      </c>
      <c r="N56" s="74">
        <v>284053</v>
      </c>
      <c r="O56" s="74">
        <v>339669</v>
      </c>
      <c r="P56" s="74">
        <v>77876</v>
      </c>
      <c r="Q56" s="74">
        <v>29807533</v>
      </c>
      <c r="R56" s="74">
        <v>1675187</v>
      </c>
      <c r="S56" s="76" t="s">
        <v>389</v>
      </c>
      <c r="T56" s="757"/>
      <c r="U56" s="757"/>
    </row>
    <row r="57" spans="12:21" s="73" customFormat="1" ht="20.25" customHeight="1" x14ac:dyDescent="0.15">
      <c r="L57" s="755" t="s">
        <v>1014</v>
      </c>
      <c r="M57" s="74">
        <v>38047833</v>
      </c>
      <c r="N57" s="74">
        <v>24530</v>
      </c>
      <c r="O57" s="74">
        <v>540439</v>
      </c>
      <c r="P57" s="74">
        <v>1727543</v>
      </c>
      <c r="Q57" s="74">
        <v>33700227</v>
      </c>
      <c r="R57" s="74">
        <v>2055094</v>
      </c>
      <c r="S57" s="76" t="s">
        <v>390</v>
      </c>
      <c r="T57" s="757"/>
      <c r="U57" s="757"/>
    </row>
    <row r="58" spans="12:21" s="73" customFormat="1" ht="20.25" customHeight="1" x14ac:dyDescent="0.15">
      <c r="L58" s="755" t="s">
        <v>1032</v>
      </c>
      <c r="M58" s="74">
        <v>34287514</v>
      </c>
      <c r="N58" s="74">
        <v>164765</v>
      </c>
      <c r="O58" s="74" t="s">
        <v>699</v>
      </c>
      <c r="P58" s="74">
        <v>895799</v>
      </c>
      <c r="Q58" s="74">
        <v>31663719</v>
      </c>
      <c r="R58" s="74">
        <v>1563231</v>
      </c>
      <c r="S58" s="75" t="s">
        <v>1016</v>
      </c>
      <c r="T58" s="757"/>
      <c r="U58" s="757"/>
    </row>
    <row r="59" spans="12:21" s="73" customFormat="1" ht="20.25" customHeight="1" x14ac:dyDescent="0.15">
      <c r="L59" s="765"/>
      <c r="M59" s="74"/>
      <c r="N59" s="74"/>
      <c r="O59" s="74"/>
      <c r="P59" s="74"/>
      <c r="Q59" s="17"/>
      <c r="R59" s="74"/>
      <c r="S59" s="71"/>
      <c r="U59" s="757"/>
    </row>
    <row r="60" spans="12:21" s="73" customFormat="1" ht="20.25" customHeight="1" x14ac:dyDescent="0.15">
      <c r="L60" s="755" t="s">
        <v>1017</v>
      </c>
      <c r="M60" s="74">
        <v>13173054</v>
      </c>
      <c r="N60" s="74" t="s">
        <v>699</v>
      </c>
      <c r="O60" s="74" t="s">
        <v>699</v>
      </c>
      <c r="P60" s="74">
        <v>35991</v>
      </c>
      <c r="Q60" s="74">
        <v>12493100</v>
      </c>
      <c r="R60" s="74">
        <v>643963</v>
      </c>
      <c r="S60" s="766" t="s">
        <v>1018</v>
      </c>
      <c r="T60" s="757"/>
      <c r="U60" s="757"/>
    </row>
    <row r="61" spans="12:21" s="73" customFormat="1" ht="20.25" customHeight="1" x14ac:dyDescent="0.15">
      <c r="L61" s="755" t="s">
        <v>1033</v>
      </c>
      <c r="M61" s="74">
        <v>10700327</v>
      </c>
      <c r="N61" s="74">
        <v>107880</v>
      </c>
      <c r="O61" s="74">
        <v>87376</v>
      </c>
      <c r="P61" s="74" t="s">
        <v>699</v>
      </c>
      <c r="Q61" s="74">
        <v>9750240</v>
      </c>
      <c r="R61" s="74">
        <v>754831</v>
      </c>
      <c r="S61" s="544" t="s">
        <v>365</v>
      </c>
      <c r="T61" s="757"/>
      <c r="U61" s="757"/>
    </row>
    <row r="62" spans="12:21" s="73" customFormat="1" ht="20.25" customHeight="1" x14ac:dyDescent="0.15">
      <c r="L62" s="755" t="s">
        <v>1034</v>
      </c>
      <c r="M62" s="74">
        <v>12444198</v>
      </c>
      <c r="N62" s="74">
        <v>51357</v>
      </c>
      <c r="O62" s="74" t="s">
        <v>699</v>
      </c>
      <c r="P62" s="74">
        <v>205918</v>
      </c>
      <c r="Q62" s="74">
        <v>11541496</v>
      </c>
      <c r="R62" s="74">
        <v>645427</v>
      </c>
      <c r="S62" s="544" t="s">
        <v>366</v>
      </c>
      <c r="T62" s="757"/>
      <c r="U62" s="757"/>
    </row>
    <row r="63" spans="12:21" s="73" customFormat="1" ht="20.25" customHeight="1" x14ac:dyDescent="0.15">
      <c r="L63" s="755" t="s">
        <v>1035</v>
      </c>
      <c r="M63" s="74">
        <v>11868419</v>
      </c>
      <c r="N63" s="74" t="s">
        <v>699</v>
      </c>
      <c r="O63" s="74">
        <v>306720</v>
      </c>
      <c r="P63" s="74">
        <v>172937</v>
      </c>
      <c r="Q63" s="74">
        <v>10531343</v>
      </c>
      <c r="R63" s="74">
        <v>857419</v>
      </c>
      <c r="S63" s="544" t="s">
        <v>367</v>
      </c>
      <c r="T63" s="757"/>
      <c r="U63" s="757"/>
    </row>
    <row r="64" spans="12:21" s="73" customFormat="1" ht="20.25" customHeight="1" x14ac:dyDescent="0.15">
      <c r="L64" s="755" t="s">
        <v>1036</v>
      </c>
      <c r="M64" s="74">
        <v>11843207</v>
      </c>
      <c r="N64" s="74">
        <v>177874</v>
      </c>
      <c r="O64" s="74">
        <v>441842</v>
      </c>
      <c r="P64" s="74">
        <v>331741</v>
      </c>
      <c r="Q64" s="74">
        <v>10280719</v>
      </c>
      <c r="R64" s="74">
        <v>611031</v>
      </c>
      <c r="S64" s="544" t="s">
        <v>375</v>
      </c>
      <c r="T64" s="757"/>
      <c r="U64" s="757"/>
    </row>
    <row r="65" spans="3:21" s="73" customFormat="1" ht="20.25" customHeight="1" x14ac:dyDescent="0.15">
      <c r="L65" s="755" t="s">
        <v>1037</v>
      </c>
      <c r="M65" s="74">
        <v>9474261</v>
      </c>
      <c r="N65" s="74">
        <v>44451</v>
      </c>
      <c r="O65" s="74" t="s">
        <v>699</v>
      </c>
      <c r="P65" s="74">
        <v>95300</v>
      </c>
      <c r="Q65" s="74">
        <v>8835736</v>
      </c>
      <c r="R65" s="74">
        <v>498774</v>
      </c>
      <c r="S65" s="544" t="s">
        <v>368</v>
      </c>
      <c r="T65" s="757"/>
      <c r="U65" s="757"/>
    </row>
    <row r="66" spans="3:21" s="73" customFormat="1" ht="20.25" customHeight="1" x14ac:dyDescent="0.15">
      <c r="L66" s="755" t="s">
        <v>1038</v>
      </c>
      <c r="M66" s="74">
        <v>10017110</v>
      </c>
      <c r="N66" s="74">
        <v>284053</v>
      </c>
      <c r="O66" s="74" t="s">
        <v>699</v>
      </c>
      <c r="P66" s="74">
        <v>41336</v>
      </c>
      <c r="Q66" s="74">
        <v>9145492</v>
      </c>
      <c r="R66" s="74">
        <v>546229</v>
      </c>
      <c r="S66" s="544" t="s">
        <v>369</v>
      </c>
      <c r="T66" s="757"/>
      <c r="U66" s="757"/>
    </row>
    <row r="67" spans="3:21" s="73" customFormat="1" ht="20.25" customHeight="1" x14ac:dyDescent="0.15">
      <c r="L67" s="755" t="s">
        <v>1039</v>
      </c>
      <c r="M67" s="74">
        <v>10930474</v>
      </c>
      <c r="N67" s="74" t="s">
        <v>699</v>
      </c>
      <c r="O67" s="74">
        <v>339669</v>
      </c>
      <c r="P67" s="74" t="s">
        <v>699</v>
      </c>
      <c r="Q67" s="74">
        <v>9816067</v>
      </c>
      <c r="R67" s="74">
        <v>774738</v>
      </c>
      <c r="S67" s="544" t="s">
        <v>370</v>
      </c>
      <c r="T67" s="757"/>
      <c r="U67" s="757"/>
    </row>
    <row r="68" spans="3:21" s="73" customFormat="1" ht="20.25" customHeight="1" x14ac:dyDescent="0.15">
      <c r="L68" s="755" t="s">
        <v>1040</v>
      </c>
      <c r="M68" s="74">
        <v>11236734</v>
      </c>
      <c r="N68" s="74" t="s">
        <v>699</v>
      </c>
      <c r="O68" s="74" t="s">
        <v>699</v>
      </c>
      <c r="P68" s="74">
        <v>36540</v>
      </c>
      <c r="Q68" s="74">
        <v>10845974</v>
      </c>
      <c r="R68" s="74">
        <v>354220</v>
      </c>
      <c r="S68" s="544" t="s">
        <v>371</v>
      </c>
      <c r="T68" s="757"/>
      <c r="U68" s="757"/>
    </row>
    <row r="69" spans="3:21" s="73" customFormat="1" ht="20.25" customHeight="1" x14ac:dyDescent="0.15">
      <c r="L69" s="755" t="s">
        <v>1041</v>
      </c>
      <c r="M69" s="74">
        <v>11726128</v>
      </c>
      <c r="N69" s="74">
        <v>24530</v>
      </c>
      <c r="O69" s="74" t="s">
        <v>699</v>
      </c>
      <c r="P69" s="74">
        <v>191434</v>
      </c>
      <c r="Q69" s="74">
        <v>10626427</v>
      </c>
      <c r="R69" s="74">
        <v>883737</v>
      </c>
      <c r="S69" s="544" t="s">
        <v>372</v>
      </c>
      <c r="T69" s="757"/>
      <c r="U69" s="757"/>
    </row>
    <row r="70" spans="3:21" s="73" customFormat="1" ht="20.25" customHeight="1" x14ac:dyDescent="0.15">
      <c r="L70" s="755" t="s">
        <v>1042</v>
      </c>
      <c r="M70" s="74">
        <v>11589950</v>
      </c>
      <c r="N70" s="74" t="s">
        <v>699</v>
      </c>
      <c r="O70" s="74">
        <v>188503</v>
      </c>
      <c r="P70" s="74">
        <v>464930</v>
      </c>
      <c r="Q70" s="74">
        <v>10246349</v>
      </c>
      <c r="R70" s="74">
        <v>690168</v>
      </c>
      <c r="S70" s="544" t="s">
        <v>373</v>
      </c>
      <c r="T70" s="757"/>
      <c r="U70" s="757"/>
    </row>
    <row r="71" spans="3:21" s="73" customFormat="1" ht="20.25" customHeight="1" x14ac:dyDescent="0.15">
      <c r="L71" s="755" t="s">
        <v>1043</v>
      </c>
      <c r="M71" s="74">
        <v>14731755</v>
      </c>
      <c r="N71" s="74" t="s">
        <v>699</v>
      </c>
      <c r="O71" s="74">
        <v>351936</v>
      </c>
      <c r="P71" s="74">
        <v>1071179</v>
      </c>
      <c r="Q71" s="74">
        <v>12827451</v>
      </c>
      <c r="R71" s="74">
        <v>481189</v>
      </c>
      <c r="S71" s="544" t="s">
        <v>374</v>
      </c>
      <c r="T71" s="757"/>
      <c r="U71" s="757"/>
    </row>
    <row r="72" spans="3:21" s="73" customFormat="1" ht="20.25" customHeight="1" x14ac:dyDescent="0.15">
      <c r="L72" s="755" t="s">
        <v>1044</v>
      </c>
      <c r="M72" s="74">
        <v>12133945</v>
      </c>
      <c r="N72" s="74" t="s">
        <v>699</v>
      </c>
      <c r="O72" s="74" t="s">
        <v>699</v>
      </c>
      <c r="P72" s="74">
        <v>443659</v>
      </c>
      <c r="Q72" s="74">
        <v>11070955</v>
      </c>
      <c r="R72" s="74">
        <v>619331</v>
      </c>
      <c r="S72" s="766" t="s">
        <v>1021</v>
      </c>
      <c r="T72" s="757"/>
      <c r="U72" s="757"/>
    </row>
    <row r="73" spans="3:21" s="73" customFormat="1" ht="20.25" customHeight="1" x14ac:dyDescent="0.15">
      <c r="L73" s="755" t="s">
        <v>1033</v>
      </c>
      <c r="M73" s="74">
        <v>11767561</v>
      </c>
      <c r="N73" s="74" t="s">
        <v>699</v>
      </c>
      <c r="O73" s="74" t="s">
        <v>699</v>
      </c>
      <c r="P73" s="74">
        <v>326688</v>
      </c>
      <c r="Q73" s="74">
        <v>10808462</v>
      </c>
      <c r="R73" s="74">
        <v>632411</v>
      </c>
      <c r="S73" s="544" t="s">
        <v>365</v>
      </c>
      <c r="T73" s="757"/>
      <c r="U73" s="757"/>
    </row>
    <row r="74" spans="3:21" s="73" customFormat="1" ht="20.25" customHeight="1" x14ac:dyDescent="0.15">
      <c r="L74" s="769" t="s">
        <v>1034</v>
      </c>
      <c r="M74" s="144">
        <v>10386008</v>
      </c>
      <c r="N74" s="144">
        <v>164765</v>
      </c>
      <c r="O74" s="144" t="s">
        <v>699</v>
      </c>
      <c r="P74" s="144">
        <v>125452</v>
      </c>
      <c r="Q74" s="144">
        <v>9784302</v>
      </c>
      <c r="R74" s="144">
        <v>311489</v>
      </c>
      <c r="S74" s="771" t="s">
        <v>391</v>
      </c>
      <c r="T74" s="757"/>
      <c r="U74" s="757"/>
    </row>
    <row r="75" spans="3:21" s="73" customFormat="1" ht="18" customHeight="1" x14ac:dyDescent="0.15">
      <c r="L75" s="772" t="s">
        <v>818</v>
      </c>
    </row>
    <row r="76" spans="3:21" s="73" customFormat="1" ht="18" customHeight="1" x14ac:dyDescent="0.15">
      <c r="L76" s="207" t="s">
        <v>819</v>
      </c>
      <c r="M76" s="782"/>
      <c r="N76" s="783"/>
      <c r="P76" s="783"/>
      <c r="Q76" s="783"/>
    </row>
    <row r="77" spans="3:21" x14ac:dyDescent="0.15">
      <c r="C77" s="784"/>
      <c r="D77" s="784"/>
      <c r="E77" s="784"/>
      <c r="F77" s="784"/>
      <c r="G77" s="784"/>
      <c r="H77" s="784"/>
      <c r="I77" s="784"/>
    </row>
    <row r="78" spans="3:21" x14ac:dyDescent="0.15">
      <c r="C78" s="784"/>
      <c r="E78" s="784"/>
      <c r="F78" s="784"/>
      <c r="G78" s="784"/>
      <c r="H78" s="784"/>
      <c r="I78" s="784"/>
    </row>
    <row r="79" spans="3:21" x14ac:dyDescent="0.15">
      <c r="C79" s="784"/>
    </row>
  </sheetData>
  <mergeCells count="7">
    <mergeCell ref="S43:S44"/>
    <mergeCell ref="A4:A6"/>
    <mergeCell ref="B4:E4"/>
    <mergeCell ref="I4:I5"/>
    <mergeCell ref="J4:J5"/>
    <mergeCell ref="K4:K6"/>
    <mergeCell ref="L43:L44"/>
  </mergeCells>
  <phoneticPr fontId="34"/>
  <pageMargins left="0.59055118110236227" right="0.59055118110236227" top="0.59055118110236227" bottom="0.59055118110236227" header="0.51181102362204722" footer="0.51181102362204722"/>
  <pageSetup paperSize="9" scale="92" orientation="portrait" r:id="rId1"/>
  <headerFooter alignWithMargins="0"/>
  <rowBreaks count="1" manualBreakCount="1">
    <brk id="39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R52"/>
  <sheetViews>
    <sheetView view="pageBreakPreview" topLeftCell="A7" zoomScaleNormal="100" zoomScaleSheetLayoutView="100" workbookViewId="0">
      <selection activeCell="A26" sqref="A26"/>
    </sheetView>
  </sheetViews>
  <sheetFormatPr defaultColWidth="8" defaultRowHeight="12" x14ac:dyDescent="0.15"/>
  <cols>
    <col min="1" max="1" width="8" style="20" customWidth="1"/>
    <col min="2" max="2" width="11.875" style="20" customWidth="1"/>
    <col min="3" max="3" width="8.25" style="20" customWidth="1"/>
    <col min="4" max="4" width="5.125" style="20" customWidth="1"/>
    <col min="5" max="6" width="8.25" style="20" customWidth="1"/>
    <col min="7" max="7" width="6.375" style="20" customWidth="1"/>
    <col min="8" max="9" width="5.125" style="20" customWidth="1"/>
    <col min="10" max="10" width="0.875" style="20" customWidth="1"/>
    <col min="11" max="11" width="14.625" style="20" customWidth="1"/>
    <col min="12" max="12" width="3.75" style="20" customWidth="1"/>
    <col min="13" max="13" width="3.5" style="20" customWidth="1"/>
    <col min="14" max="14" width="17.75" style="20" bestFit="1" customWidth="1"/>
    <col min="15" max="15" width="8.25" style="20" bestFit="1" customWidth="1"/>
    <col min="16" max="16" width="10.5" style="20" bestFit="1" customWidth="1"/>
    <col min="17" max="17" width="10.25" style="20" bestFit="1" customWidth="1"/>
    <col min="18" max="18" width="12.75" style="20" bestFit="1" customWidth="1"/>
    <col min="19" max="19" width="13" style="20" bestFit="1" customWidth="1"/>
    <col min="20" max="20" width="8.375" style="20" bestFit="1" customWidth="1"/>
    <col min="21" max="21" width="10.5" style="20" bestFit="1" customWidth="1"/>
    <col min="22" max="23" width="8" style="20" customWidth="1"/>
    <col min="24" max="24" width="13.25" style="20" customWidth="1"/>
    <col min="25" max="16384" width="8" style="20"/>
  </cols>
  <sheetData>
    <row r="1" spans="1:14" s="77" customFormat="1" ht="20.100000000000001" customHeight="1" x14ac:dyDescent="0.15">
      <c r="A1" s="78" t="s">
        <v>1045</v>
      </c>
      <c r="B1" s="20"/>
      <c r="C1" s="437"/>
      <c r="D1" s="437"/>
      <c r="E1" s="437"/>
      <c r="F1" s="437"/>
    </row>
    <row r="2" spans="1:14" s="77" customFormat="1" ht="20.100000000000001" customHeight="1" x14ac:dyDescent="0.15">
      <c r="A2" s="78" t="s">
        <v>1046</v>
      </c>
      <c r="B2" s="20"/>
      <c r="C2" s="437"/>
      <c r="D2" s="437"/>
      <c r="E2" s="437"/>
      <c r="F2" s="437"/>
    </row>
    <row r="3" spans="1:14" s="73" customFormat="1" ht="28.15" customHeight="1" x14ac:dyDescent="0.15">
      <c r="A3" s="208"/>
      <c r="B3" s="500" t="s">
        <v>326</v>
      </c>
      <c r="C3" s="1002" t="s">
        <v>820</v>
      </c>
      <c r="D3" s="1003"/>
      <c r="E3" s="1003"/>
      <c r="F3" s="1003"/>
      <c r="G3" s="1004"/>
      <c r="H3" s="752" t="s">
        <v>471</v>
      </c>
      <c r="I3" s="752" t="s">
        <v>608</v>
      </c>
      <c r="J3" s="1005" t="s">
        <v>609</v>
      </c>
      <c r="K3" s="1006"/>
    </row>
    <row r="4" spans="1:14" s="73" customFormat="1" ht="28.15" customHeight="1" x14ac:dyDescent="0.15">
      <c r="A4" s="436"/>
      <c r="B4" s="300"/>
      <c r="C4" s="91" t="s">
        <v>49</v>
      </c>
      <c r="D4" s="785" t="s">
        <v>503</v>
      </c>
      <c r="E4" s="786" t="s">
        <v>610</v>
      </c>
      <c r="F4" s="786" t="s">
        <v>382</v>
      </c>
      <c r="G4" s="787" t="s">
        <v>611</v>
      </c>
      <c r="H4" s="788" t="s">
        <v>472</v>
      </c>
      <c r="I4" s="789" t="s">
        <v>612</v>
      </c>
      <c r="J4" s="1007"/>
      <c r="K4" s="1008"/>
    </row>
    <row r="5" spans="1:14" s="73" customFormat="1" ht="28.15" customHeight="1" x14ac:dyDescent="0.15">
      <c r="A5" s="313" t="s">
        <v>327</v>
      </c>
      <c r="B5" s="790"/>
      <c r="C5" s="91" t="s">
        <v>48</v>
      </c>
      <c r="D5" s="791" t="s">
        <v>821</v>
      </c>
      <c r="E5" s="792" t="s">
        <v>385</v>
      </c>
      <c r="F5" s="793" t="s">
        <v>386</v>
      </c>
      <c r="G5" s="794" t="s">
        <v>473</v>
      </c>
      <c r="H5" s="795" t="s">
        <v>822</v>
      </c>
      <c r="I5" s="795" t="s">
        <v>613</v>
      </c>
      <c r="J5" s="1009"/>
      <c r="K5" s="1010"/>
    </row>
    <row r="6" spans="1:14" s="73" customFormat="1" ht="9.75" customHeight="1" x14ac:dyDescent="0.15">
      <c r="A6" s="208"/>
      <c r="B6" s="215"/>
      <c r="C6" s="197"/>
      <c r="D6" s="796"/>
      <c r="E6" s="797"/>
      <c r="F6" s="798"/>
      <c r="G6" s="799"/>
      <c r="H6" s="799"/>
      <c r="I6" s="799"/>
      <c r="J6" s="800"/>
      <c r="K6" s="25"/>
    </row>
    <row r="7" spans="1:14" s="73" customFormat="1" ht="20.25" customHeight="1" x14ac:dyDescent="0.15">
      <c r="A7" s="801" t="s">
        <v>331</v>
      </c>
      <c r="B7" s="802"/>
      <c r="C7" s="74">
        <v>139735617</v>
      </c>
      <c r="D7" s="90">
        <v>100</v>
      </c>
      <c r="E7" s="74">
        <v>89742794</v>
      </c>
      <c r="F7" s="74">
        <v>49992823</v>
      </c>
      <c r="G7" s="92">
        <v>35.770000000000003</v>
      </c>
      <c r="H7" s="89">
        <v>36.96</v>
      </c>
      <c r="I7" s="89">
        <v>1.4</v>
      </c>
      <c r="J7" s="803" t="s">
        <v>48</v>
      </c>
      <c r="K7" s="25"/>
      <c r="M7" s="757"/>
      <c r="N7" s="757"/>
    </row>
    <row r="8" spans="1:14" s="73" customFormat="1" ht="18" customHeight="1" x14ac:dyDescent="0.15">
      <c r="A8" s="1013"/>
      <c r="B8" s="1014"/>
      <c r="C8" s="74"/>
      <c r="D8" s="90"/>
      <c r="E8" s="74"/>
      <c r="F8" s="74"/>
      <c r="G8" s="92"/>
      <c r="H8" s="89"/>
      <c r="I8" s="89"/>
      <c r="J8" s="803"/>
      <c r="K8" s="25"/>
      <c r="N8" s="757"/>
    </row>
    <row r="9" spans="1:14" s="73" customFormat="1" ht="18" customHeight="1" x14ac:dyDescent="0.15">
      <c r="A9" s="1013" t="s">
        <v>24</v>
      </c>
      <c r="B9" s="1014"/>
      <c r="C9" s="74">
        <v>55632395</v>
      </c>
      <c r="D9" s="90">
        <v>39.81</v>
      </c>
      <c r="E9" s="74" t="s">
        <v>323</v>
      </c>
      <c r="F9" s="74" t="s">
        <v>323</v>
      </c>
      <c r="G9" s="92" t="s">
        <v>323</v>
      </c>
      <c r="H9" s="89">
        <v>35.75</v>
      </c>
      <c r="I9" s="89">
        <v>1.71</v>
      </c>
      <c r="J9" s="803"/>
      <c r="K9" s="25" t="s">
        <v>29</v>
      </c>
      <c r="N9" s="757"/>
    </row>
    <row r="10" spans="1:14" s="73" customFormat="1" ht="18" customHeight="1" x14ac:dyDescent="0.15">
      <c r="A10" s="1013" t="s">
        <v>25</v>
      </c>
      <c r="B10" s="1014"/>
      <c r="C10" s="74">
        <v>8326397</v>
      </c>
      <c r="D10" s="90">
        <v>5.95</v>
      </c>
      <c r="E10" s="74" t="s">
        <v>323</v>
      </c>
      <c r="F10" s="74" t="s">
        <v>323</v>
      </c>
      <c r="G10" s="92" t="s">
        <v>323</v>
      </c>
      <c r="H10" s="89">
        <v>30.08</v>
      </c>
      <c r="I10" s="89">
        <v>2.67</v>
      </c>
      <c r="J10" s="803"/>
      <c r="K10" s="25" t="s">
        <v>30</v>
      </c>
      <c r="N10" s="757"/>
    </row>
    <row r="11" spans="1:14" s="73" customFormat="1" ht="18" customHeight="1" x14ac:dyDescent="0.15">
      <c r="A11" s="1013" t="s">
        <v>26</v>
      </c>
      <c r="B11" s="1014"/>
      <c r="C11" s="74">
        <v>5703331</v>
      </c>
      <c r="D11" s="90">
        <v>4.08</v>
      </c>
      <c r="E11" s="74">
        <v>2707075</v>
      </c>
      <c r="F11" s="74">
        <v>2996256</v>
      </c>
      <c r="G11" s="92">
        <v>52.53</v>
      </c>
      <c r="H11" s="89">
        <v>34.67</v>
      </c>
      <c r="I11" s="89">
        <v>1.77</v>
      </c>
      <c r="J11" s="803"/>
      <c r="K11" s="25" t="s">
        <v>31</v>
      </c>
      <c r="N11" s="757"/>
    </row>
    <row r="12" spans="1:14" s="73" customFormat="1" ht="18" customHeight="1" x14ac:dyDescent="0.15">
      <c r="A12" s="1013" t="s">
        <v>27</v>
      </c>
      <c r="B12" s="1014"/>
      <c r="C12" s="74">
        <v>1279829</v>
      </c>
      <c r="D12" s="90">
        <v>0.91</v>
      </c>
      <c r="E12" s="74" t="s">
        <v>323</v>
      </c>
      <c r="F12" s="74" t="s">
        <v>323</v>
      </c>
      <c r="G12" s="92" t="s">
        <v>323</v>
      </c>
      <c r="H12" s="89">
        <v>33.92</v>
      </c>
      <c r="I12" s="89">
        <v>1.18</v>
      </c>
      <c r="J12" s="803"/>
      <c r="K12" s="25" t="s">
        <v>32</v>
      </c>
      <c r="N12" s="757"/>
    </row>
    <row r="13" spans="1:14" s="73" customFormat="1" ht="18" customHeight="1" x14ac:dyDescent="0.15">
      <c r="A13" s="1013" t="s">
        <v>51</v>
      </c>
      <c r="B13" s="1014"/>
      <c r="C13" s="74">
        <v>59051174</v>
      </c>
      <c r="D13" s="90">
        <v>42.25</v>
      </c>
      <c r="E13" s="74">
        <v>24782261</v>
      </c>
      <c r="F13" s="74">
        <v>34268913</v>
      </c>
      <c r="G13" s="92">
        <v>58.03</v>
      </c>
      <c r="H13" s="89">
        <v>39.54</v>
      </c>
      <c r="I13" s="89">
        <v>0.99</v>
      </c>
      <c r="J13" s="803"/>
      <c r="K13" s="25" t="s">
        <v>57</v>
      </c>
      <c r="N13" s="757"/>
    </row>
    <row r="14" spans="1:14" s="73" customFormat="1" ht="18" customHeight="1" x14ac:dyDescent="0.15">
      <c r="A14" s="1013" t="s">
        <v>65</v>
      </c>
      <c r="B14" s="1014"/>
      <c r="C14" s="74">
        <v>6022616</v>
      </c>
      <c r="D14" s="90">
        <v>4.3099999999999996</v>
      </c>
      <c r="E14" s="74" t="s">
        <v>699</v>
      </c>
      <c r="F14" s="74">
        <v>6022616</v>
      </c>
      <c r="G14" s="92">
        <v>100</v>
      </c>
      <c r="H14" s="89">
        <v>42.66</v>
      </c>
      <c r="I14" s="89">
        <v>0.3</v>
      </c>
      <c r="J14" s="803"/>
      <c r="K14" s="25" t="s">
        <v>56</v>
      </c>
      <c r="N14" s="757"/>
    </row>
    <row r="15" spans="1:14" s="73" customFormat="1" ht="18" customHeight="1" x14ac:dyDescent="0.15">
      <c r="A15" s="1013" t="s">
        <v>13</v>
      </c>
      <c r="B15" s="1014"/>
      <c r="C15" s="74">
        <v>1586498</v>
      </c>
      <c r="D15" s="90">
        <v>1.1299999999999999</v>
      </c>
      <c r="E15" s="74" t="s">
        <v>699</v>
      </c>
      <c r="F15" s="74">
        <v>1586498</v>
      </c>
      <c r="G15" s="92">
        <v>100</v>
      </c>
      <c r="H15" s="89">
        <v>17.809999999999999</v>
      </c>
      <c r="I15" s="89">
        <v>2.02</v>
      </c>
      <c r="J15" s="803"/>
      <c r="K15" s="25" t="s">
        <v>20</v>
      </c>
      <c r="N15" s="757"/>
    </row>
    <row r="16" spans="1:14" s="73" customFormat="1" ht="18" customHeight="1" x14ac:dyDescent="0.15">
      <c r="A16" s="1013" t="s">
        <v>52</v>
      </c>
      <c r="B16" s="1014"/>
      <c r="C16" s="74">
        <v>327444</v>
      </c>
      <c r="D16" s="90">
        <v>0.23</v>
      </c>
      <c r="E16" s="74" t="s">
        <v>323</v>
      </c>
      <c r="F16" s="74" t="s">
        <v>323</v>
      </c>
      <c r="G16" s="92" t="s">
        <v>323</v>
      </c>
      <c r="H16" s="89">
        <v>29.1</v>
      </c>
      <c r="I16" s="89">
        <v>0.11</v>
      </c>
      <c r="J16" s="803"/>
      <c r="K16" s="25" t="s">
        <v>46</v>
      </c>
      <c r="N16" s="757"/>
    </row>
    <row r="17" spans="1:14" ht="18" customHeight="1" x14ac:dyDescent="0.15">
      <c r="A17" s="1000" t="s">
        <v>322</v>
      </c>
      <c r="B17" s="1001"/>
      <c r="C17" s="144">
        <v>1805933</v>
      </c>
      <c r="D17" s="145">
        <v>1.29</v>
      </c>
      <c r="E17" s="144">
        <v>972615</v>
      </c>
      <c r="F17" s="144">
        <v>833318</v>
      </c>
      <c r="G17" s="146">
        <v>46.14</v>
      </c>
      <c r="H17" s="147">
        <v>29.88</v>
      </c>
      <c r="I17" s="147">
        <v>1.46</v>
      </c>
      <c r="J17" s="805"/>
      <c r="K17" s="700" t="s">
        <v>321</v>
      </c>
      <c r="M17" s="757"/>
      <c r="N17" s="757"/>
    </row>
    <row r="18" spans="1:14" s="73" customFormat="1" ht="18" customHeight="1" x14ac:dyDescent="0.15">
      <c r="A18" s="207" t="s">
        <v>823</v>
      </c>
      <c r="B18" s="88"/>
      <c r="C18" s="87"/>
      <c r="D18" s="87"/>
      <c r="E18" s="25"/>
      <c r="F18" s="25"/>
      <c r="G18" s="86"/>
      <c r="H18" s="85"/>
      <c r="I18" s="85"/>
      <c r="J18" s="806"/>
      <c r="K18" s="25"/>
      <c r="M18" s="757"/>
    </row>
    <row r="19" spans="1:14" s="73" customFormat="1" ht="18" customHeight="1" x14ac:dyDescent="0.15">
      <c r="A19" s="207" t="s">
        <v>824</v>
      </c>
      <c r="B19" s="88"/>
      <c r="C19" s="87"/>
      <c r="D19" s="87"/>
      <c r="E19" s="25"/>
      <c r="F19" s="25"/>
      <c r="G19" s="86"/>
      <c r="H19" s="85"/>
      <c r="I19" s="85"/>
      <c r="J19" s="806"/>
      <c r="K19" s="25"/>
      <c r="M19" s="757"/>
    </row>
    <row r="20" spans="1:14" s="73" customFormat="1" ht="18" customHeight="1" x14ac:dyDescent="0.15">
      <c r="A20" s="207" t="s">
        <v>1047</v>
      </c>
      <c r="B20" s="88"/>
      <c r="C20" s="87"/>
      <c r="D20" s="87"/>
      <c r="E20" s="25"/>
      <c r="F20" s="25"/>
      <c r="G20" s="86"/>
      <c r="H20" s="85"/>
      <c r="I20" s="85"/>
      <c r="J20" s="806"/>
      <c r="K20" s="25"/>
      <c r="M20" s="757"/>
    </row>
    <row r="21" spans="1:14" s="73" customFormat="1" ht="18" customHeight="1" x14ac:dyDescent="0.15">
      <c r="A21" s="207" t="s">
        <v>1048</v>
      </c>
      <c r="B21" s="495"/>
      <c r="C21" s="495"/>
      <c r="D21" s="495"/>
      <c r="E21" s="495"/>
      <c r="F21" s="495"/>
      <c r="G21" s="86"/>
      <c r="H21" s="85"/>
      <c r="I21" s="85"/>
      <c r="J21" s="806"/>
      <c r="K21" s="25"/>
      <c r="M21" s="757"/>
    </row>
    <row r="22" spans="1:14" s="73" customFormat="1" ht="18" customHeight="1" x14ac:dyDescent="0.15">
      <c r="A22" s="207" t="s">
        <v>825</v>
      </c>
      <c r="B22" s="495"/>
      <c r="C22" s="495"/>
      <c r="D22" s="495"/>
      <c r="E22" s="495"/>
      <c r="F22" s="495"/>
      <c r="G22" s="86"/>
      <c r="H22" s="85"/>
      <c r="I22" s="85"/>
      <c r="J22" s="806"/>
      <c r="K22" s="25"/>
      <c r="M22" s="757"/>
    </row>
    <row r="23" spans="1:14" s="73" customFormat="1" ht="18" customHeight="1" x14ac:dyDescent="0.15">
      <c r="A23" s="207" t="s">
        <v>826</v>
      </c>
      <c r="B23" s="495"/>
      <c r="C23" s="495"/>
      <c r="D23" s="495"/>
      <c r="E23" s="495"/>
      <c r="F23" s="495"/>
      <c r="G23" s="86"/>
      <c r="H23" s="85"/>
      <c r="I23" s="85"/>
      <c r="J23" s="806"/>
      <c r="K23" s="25"/>
      <c r="M23" s="757"/>
    </row>
    <row r="24" spans="1:14" s="73" customFormat="1" ht="18" customHeight="1" x14ac:dyDescent="0.15">
      <c r="A24" s="207" t="s">
        <v>1049</v>
      </c>
      <c r="B24" s="807"/>
      <c r="C24" s="807"/>
      <c r="D24" s="807"/>
      <c r="E24" s="807"/>
      <c r="F24" s="807"/>
      <c r="G24" s="86"/>
      <c r="H24" s="85"/>
      <c r="I24" s="85"/>
      <c r="J24" s="806"/>
      <c r="K24" s="25"/>
      <c r="M24" s="757"/>
    </row>
    <row r="25" spans="1:14" s="73" customFormat="1" ht="18" customHeight="1" x14ac:dyDescent="0.15">
      <c r="A25" s="807" t="s">
        <v>614</v>
      </c>
      <c r="B25" s="807"/>
      <c r="C25" s="807"/>
      <c r="D25" s="807"/>
      <c r="E25" s="807"/>
      <c r="F25" s="807"/>
      <c r="G25" s="807"/>
      <c r="H25" s="807"/>
      <c r="I25" s="807"/>
      <c r="J25" s="806"/>
      <c r="K25" s="25"/>
      <c r="M25" s="757"/>
    </row>
    <row r="26" spans="1:14" s="73" customFormat="1" ht="20.25" customHeight="1" x14ac:dyDescent="0.15">
      <c r="A26" s="495"/>
      <c r="B26" s="495"/>
      <c r="C26" s="495"/>
      <c r="D26" s="495"/>
      <c r="E26" s="495"/>
      <c r="F26" s="495"/>
      <c r="G26" s="495"/>
      <c r="H26" s="495"/>
      <c r="I26" s="495"/>
      <c r="J26" s="495"/>
      <c r="K26" s="495"/>
    </row>
    <row r="27" spans="1:14" s="77" customFormat="1" ht="19.5" customHeight="1" x14ac:dyDescent="0.15">
      <c r="A27" s="78" t="s">
        <v>1050</v>
      </c>
      <c r="B27" s="20"/>
      <c r="C27" s="681"/>
      <c r="D27" s="681"/>
      <c r="E27" s="681"/>
      <c r="F27" s="681"/>
      <c r="G27" s="681"/>
      <c r="H27" s="681"/>
      <c r="I27" s="681"/>
      <c r="J27" s="681"/>
      <c r="K27" s="681"/>
    </row>
    <row r="28" spans="1:14" s="77" customFormat="1" ht="19.5" customHeight="1" x14ac:dyDescent="0.15">
      <c r="A28" s="78" t="s">
        <v>1051</v>
      </c>
      <c r="B28" s="20"/>
      <c r="C28" s="681"/>
      <c r="D28" s="681"/>
      <c r="E28" s="681"/>
      <c r="F28" s="681"/>
      <c r="G28" s="681"/>
      <c r="H28" s="681"/>
      <c r="I28" s="681"/>
      <c r="J28" s="681"/>
      <c r="K28" s="681"/>
    </row>
    <row r="29" spans="1:14" s="73" customFormat="1" ht="27.75" customHeight="1" x14ac:dyDescent="0.15">
      <c r="A29" s="208"/>
      <c r="B29" s="500" t="s">
        <v>326</v>
      </c>
      <c r="C29" s="1002" t="s">
        <v>820</v>
      </c>
      <c r="D29" s="1003"/>
      <c r="E29" s="1003"/>
      <c r="F29" s="1003"/>
      <c r="G29" s="1004"/>
      <c r="H29" s="752" t="s">
        <v>471</v>
      </c>
      <c r="I29" s="752" t="s">
        <v>608</v>
      </c>
      <c r="J29" s="1005" t="s">
        <v>609</v>
      </c>
      <c r="K29" s="1006"/>
    </row>
    <row r="30" spans="1:14" s="73" customFormat="1" ht="27.75" customHeight="1" x14ac:dyDescent="0.15">
      <c r="A30" s="436"/>
      <c r="B30" s="300"/>
      <c r="C30" s="91" t="s">
        <v>49</v>
      </c>
      <c r="D30" s="785" t="s">
        <v>503</v>
      </c>
      <c r="E30" s="786" t="s">
        <v>610</v>
      </c>
      <c r="F30" s="786" t="s">
        <v>382</v>
      </c>
      <c r="G30" s="787" t="s">
        <v>611</v>
      </c>
      <c r="H30" s="788" t="s">
        <v>472</v>
      </c>
      <c r="I30" s="789" t="s">
        <v>612</v>
      </c>
      <c r="J30" s="1007"/>
      <c r="K30" s="1008"/>
    </row>
    <row r="31" spans="1:14" s="73" customFormat="1" ht="27.75" customHeight="1" x14ac:dyDescent="0.15">
      <c r="A31" s="313" t="s">
        <v>327</v>
      </c>
      <c r="B31" s="790"/>
      <c r="C31" s="91" t="s">
        <v>48</v>
      </c>
      <c r="D31" s="791" t="s">
        <v>821</v>
      </c>
      <c r="E31" s="792" t="s">
        <v>385</v>
      </c>
      <c r="F31" s="793" t="s">
        <v>386</v>
      </c>
      <c r="G31" s="794" t="s">
        <v>473</v>
      </c>
      <c r="H31" s="795" t="s">
        <v>822</v>
      </c>
      <c r="I31" s="795" t="s">
        <v>613</v>
      </c>
      <c r="J31" s="1009"/>
      <c r="K31" s="1010"/>
    </row>
    <row r="32" spans="1:14" s="73" customFormat="1" ht="9.75" customHeight="1" x14ac:dyDescent="0.15">
      <c r="A32" s="208"/>
      <c r="B32" s="215"/>
      <c r="C32" s="197"/>
      <c r="D32" s="796"/>
      <c r="E32" s="797"/>
      <c r="F32" s="798"/>
      <c r="G32" s="799"/>
      <c r="H32" s="799"/>
      <c r="I32" s="799"/>
      <c r="J32" s="800"/>
      <c r="K32" s="25"/>
    </row>
    <row r="33" spans="1:14" s="73" customFormat="1" ht="20.25" customHeight="1" x14ac:dyDescent="0.15">
      <c r="A33" s="801" t="s">
        <v>331</v>
      </c>
      <c r="B33" s="802"/>
      <c r="C33" s="74">
        <v>137705552</v>
      </c>
      <c r="D33" s="90">
        <v>100</v>
      </c>
      <c r="E33" s="74">
        <v>89922705</v>
      </c>
      <c r="F33" s="74">
        <v>47782847</v>
      </c>
      <c r="G33" s="90">
        <v>34.69</v>
      </c>
      <c r="H33" s="89">
        <v>37.049999999999997</v>
      </c>
      <c r="I33" s="89">
        <v>1.39</v>
      </c>
      <c r="J33" s="803" t="s">
        <v>48</v>
      </c>
      <c r="K33" s="25"/>
      <c r="M33" s="757"/>
      <c r="N33" s="757"/>
    </row>
    <row r="34" spans="1:14" s="73" customFormat="1" ht="18" customHeight="1" x14ac:dyDescent="0.15">
      <c r="A34" s="1011"/>
      <c r="B34" s="1012"/>
      <c r="C34" s="74"/>
      <c r="D34" s="90"/>
      <c r="E34" s="74"/>
      <c r="F34" s="74"/>
      <c r="G34" s="90"/>
      <c r="H34" s="89"/>
      <c r="I34" s="89"/>
      <c r="J34" s="806"/>
      <c r="K34" s="641"/>
      <c r="M34" s="757"/>
      <c r="N34" s="757"/>
    </row>
    <row r="35" spans="1:14" s="73" customFormat="1" ht="18" customHeight="1" x14ac:dyDescent="0.15">
      <c r="A35" s="1011" t="s">
        <v>24</v>
      </c>
      <c r="B35" s="1012"/>
      <c r="C35" s="74">
        <v>58396958</v>
      </c>
      <c r="D35" s="90">
        <v>42.4</v>
      </c>
      <c r="E35" s="74">
        <v>53836210</v>
      </c>
      <c r="F35" s="74">
        <v>4560748</v>
      </c>
      <c r="G35" s="90">
        <v>7.8</v>
      </c>
      <c r="H35" s="89">
        <v>35.92</v>
      </c>
      <c r="I35" s="89">
        <v>1.69</v>
      </c>
      <c r="J35" s="806"/>
      <c r="K35" s="641" t="s">
        <v>29</v>
      </c>
      <c r="M35" s="757"/>
      <c r="N35" s="757"/>
    </row>
    <row r="36" spans="1:14" s="73" customFormat="1" ht="18" customHeight="1" x14ac:dyDescent="0.15">
      <c r="A36" s="1011" t="s">
        <v>25</v>
      </c>
      <c r="B36" s="1012"/>
      <c r="C36" s="74">
        <v>7482585</v>
      </c>
      <c r="D36" s="90">
        <v>5.43</v>
      </c>
      <c r="E36" s="74" t="s">
        <v>323</v>
      </c>
      <c r="F36" s="74" t="s">
        <v>323</v>
      </c>
      <c r="G36" s="90" t="s">
        <v>323</v>
      </c>
      <c r="H36" s="89">
        <v>30.03</v>
      </c>
      <c r="I36" s="89">
        <v>2.67</v>
      </c>
      <c r="J36" s="806"/>
      <c r="K36" s="641" t="s">
        <v>30</v>
      </c>
      <c r="M36" s="757"/>
      <c r="N36" s="757"/>
    </row>
    <row r="37" spans="1:14" s="73" customFormat="1" ht="18" customHeight="1" x14ac:dyDescent="0.15">
      <c r="A37" s="1011" t="s">
        <v>26</v>
      </c>
      <c r="B37" s="1012"/>
      <c r="C37" s="74">
        <v>4584433</v>
      </c>
      <c r="D37" s="90">
        <v>3.32</v>
      </c>
      <c r="E37" s="74">
        <v>2129960</v>
      </c>
      <c r="F37" s="74">
        <v>2454473</v>
      </c>
      <c r="G37" s="90">
        <v>53.53</v>
      </c>
      <c r="H37" s="89">
        <v>33.880000000000003</v>
      </c>
      <c r="I37" s="89">
        <v>1.84</v>
      </c>
      <c r="J37" s="806"/>
      <c r="K37" s="641" t="s">
        <v>31</v>
      </c>
      <c r="M37" s="757"/>
      <c r="N37" s="757"/>
    </row>
    <row r="38" spans="1:14" s="73" customFormat="1" ht="18" customHeight="1" x14ac:dyDescent="0.15">
      <c r="A38" s="1011" t="s">
        <v>27</v>
      </c>
      <c r="B38" s="1012"/>
      <c r="C38" s="74">
        <v>611353</v>
      </c>
      <c r="D38" s="90">
        <v>0.44</v>
      </c>
      <c r="E38" s="74" t="s">
        <v>323</v>
      </c>
      <c r="F38" s="74" t="s">
        <v>323</v>
      </c>
      <c r="G38" s="90" t="s">
        <v>323</v>
      </c>
      <c r="H38" s="89">
        <v>33.71</v>
      </c>
      <c r="I38" s="89">
        <v>1.18</v>
      </c>
      <c r="J38" s="806"/>
      <c r="K38" s="641" t="s">
        <v>32</v>
      </c>
      <c r="M38" s="757"/>
      <c r="N38" s="757"/>
    </row>
    <row r="39" spans="1:14" s="73" customFormat="1" ht="18" customHeight="1" x14ac:dyDescent="0.15">
      <c r="A39" s="1011" t="s">
        <v>51</v>
      </c>
      <c r="B39" s="1012"/>
      <c r="C39" s="74">
        <v>56612445</v>
      </c>
      <c r="D39" s="90">
        <v>41.11</v>
      </c>
      <c r="E39" s="74">
        <v>25365879</v>
      </c>
      <c r="F39" s="74">
        <v>31246566</v>
      </c>
      <c r="G39" s="90">
        <v>55.19</v>
      </c>
      <c r="H39" s="89">
        <v>39.520000000000003</v>
      </c>
      <c r="I39" s="89">
        <v>1</v>
      </c>
      <c r="J39" s="806"/>
      <c r="K39" s="641" t="s">
        <v>57</v>
      </c>
      <c r="M39" s="757"/>
      <c r="N39" s="757"/>
    </row>
    <row r="40" spans="1:14" s="73" customFormat="1" ht="18" customHeight="1" x14ac:dyDescent="0.15">
      <c r="A40" s="1011" t="s">
        <v>65</v>
      </c>
      <c r="B40" s="1012"/>
      <c r="C40" s="74">
        <v>6621837</v>
      </c>
      <c r="D40" s="90">
        <v>4.8</v>
      </c>
      <c r="E40" s="74" t="s">
        <v>699</v>
      </c>
      <c r="F40" s="74">
        <v>6621837</v>
      </c>
      <c r="G40" s="90">
        <v>100</v>
      </c>
      <c r="H40" s="89">
        <v>42.95</v>
      </c>
      <c r="I40" s="89">
        <v>0.24</v>
      </c>
      <c r="J40" s="806"/>
      <c r="K40" s="641" t="s">
        <v>56</v>
      </c>
      <c r="M40" s="757"/>
      <c r="N40" s="757"/>
    </row>
    <row r="41" spans="1:14" s="73" customFormat="1" ht="18" customHeight="1" x14ac:dyDescent="0.15">
      <c r="A41" s="1011" t="s">
        <v>13</v>
      </c>
      <c r="B41" s="1012"/>
      <c r="C41" s="74">
        <v>1502286</v>
      </c>
      <c r="D41" s="90">
        <v>1.0900000000000001</v>
      </c>
      <c r="E41" s="74" t="s">
        <v>699</v>
      </c>
      <c r="F41" s="74">
        <v>1502286</v>
      </c>
      <c r="G41" s="90">
        <v>100</v>
      </c>
      <c r="H41" s="89">
        <v>17.91</v>
      </c>
      <c r="I41" s="89">
        <v>2.02</v>
      </c>
      <c r="J41" s="806"/>
      <c r="K41" s="641" t="s">
        <v>20</v>
      </c>
      <c r="M41" s="757"/>
      <c r="N41" s="757"/>
    </row>
    <row r="42" spans="1:14" s="73" customFormat="1" ht="18" customHeight="1" x14ac:dyDescent="0.15">
      <c r="A42" s="1011" t="s">
        <v>52</v>
      </c>
      <c r="B42" s="1012"/>
      <c r="C42" s="74">
        <v>210347</v>
      </c>
      <c r="D42" s="90">
        <v>0.15</v>
      </c>
      <c r="E42" s="74" t="s">
        <v>323</v>
      </c>
      <c r="F42" s="74" t="s">
        <v>323</v>
      </c>
      <c r="G42" s="90" t="s">
        <v>323</v>
      </c>
      <c r="H42" s="89">
        <v>19.3</v>
      </c>
      <c r="I42" s="89">
        <v>0.16</v>
      </c>
      <c r="J42" s="806"/>
      <c r="K42" s="641" t="s">
        <v>46</v>
      </c>
      <c r="M42" s="757"/>
      <c r="N42" s="757"/>
    </row>
    <row r="43" spans="1:14" ht="18" customHeight="1" x14ac:dyDescent="0.15">
      <c r="A43" s="1000" t="s">
        <v>322</v>
      </c>
      <c r="B43" s="1001"/>
      <c r="C43" s="144">
        <v>1683308</v>
      </c>
      <c r="D43" s="145">
        <v>1.22</v>
      </c>
      <c r="E43" s="144">
        <v>768202</v>
      </c>
      <c r="F43" s="144">
        <v>915106</v>
      </c>
      <c r="G43" s="145">
        <v>54.36</v>
      </c>
      <c r="H43" s="147">
        <v>30.52</v>
      </c>
      <c r="I43" s="147">
        <v>1.0900000000000001</v>
      </c>
      <c r="J43" s="805"/>
      <c r="K43" s="700" t="s">
        <v>321</v>
      </c>
    </row>
    <row r="44" spans="1:14" ht="18" customHeight="1" x14ac:dyDescent="0.15">
      <c r="A44" s="207" t="s">
        <v>823</v>
      </c>
      <c r="B44" s="88"/>
      <c r="C44" s="87"/>
      <c r="D44" s="87"/>
      <c r="E44" s="25"/>
      <c r="F44" s="25"/>
      <c r="G44" s="86"/>
      <c r="H44" s="85"/>
      <c r="I44" s="85"/>
      <c r="J44" s="806"/>
      <c r="K44" s="25"/>
    </row>
    <row r="45" spans="1:14" ht="18" customHeight="1" x14ac:dyDescent="0.15">
      <c r="A45" s="207" t="s">
        <v>824</v>
      </c>
      <c r="B45" s="88"/>
      <c r="C45" s="87"/>
      <c r="D45" s="87"/>
      <c r="E45" s="25"/>
      <c r="F45" s="25"/>
      <c r="G45" s="86"/>
      <c r="H45" s="85"/>
      <c r="I45" s="85"/>
      <c r="J45" s="806"/>
      <c r="K45" s="25"/>
    </row>
    <row r="46" spans="1:14" ht="18" customHeight="1" x14ac:dyDescent="0.15">
      <c r="A46" s="207" t="s">
        <v>1052</v>
      </c>
      <c r="B46" s="88"/>
      <c r="C46" s="87"/>
      <c r="D46" s="87"/>
      <c r="E46" s="25"/>
      <c r="F46" s="25"/>
      <c r="G46" s="86"/>
      <c r="H46" s="85"/>
      <c r="I46" s="85"/>
      <c r="J46" s="806"/>
      <c r="K46" s="25"/>
    </row>
    <row r="47" spans="1:14" ht="18" customHeight="1" x14ac:dyDescent="0.15">
      <c r="A47" s="207" t="s">
        <v>1048</v>
      </c>
      <c r="B47" s="88"/>
      <c r="C47" s="87"/>
      <c r="D47" s="87"/>
      <c r="E47" s="25"/>
      <c r="F47" s="25"/>
      <c r="G47" s="86"/>
      <c r="H47" s="85"/>
      <c r="I47" s="85"/>
      <c r="J47" s="806"/>
      <c r="K47" s="25"/>
    </row>
    <row r="48" spans="1:14" ht="18" customHeight="1" x14ac:dyDescent="0.15">
      <c r="A48" s="207" t="s">
        <v>825</v>
      </c>
      <c r="B48" s="495"/>
      <c r="C48" s="495"/>
      <c r="D48" s="495"/>
      <c r="E48" s="495"/>
      <c r="F48" s="495"/>
      <c r="G48" s="86"/>
      <c r="H48" s="85"/>
      <c r="I48" s="85"/>
      <c r="J48" s="806"/>
      <c r="K48" s="25"/>
    </row>
    <row r="49" spans="1:18" ht="18" customHeight="1" x14ac:dyDescent="0.15">
      <c r="A49" s="207" t="s">
        <v>826</v>
      </c>
      <c r="B49" s="495"/>
      <c r="C49" s="495"/>
      <c r="D49" s="495"/>
      <c r="E49" s="495"/>
      <c r="F49" s="495"/>
      <c r="G49" s="86"/>
      <c r="H49" s="85"/>
      <c r="I49" s="85"/>
      <c r="J49" s="806"/>
      <c r="K49" s="25"/>
    </row>
    <row r="50" spans="1:18" ht="18" customHeight="1" x14ac:dyDescent="0.15">
      <c r="A50" s="207" t="s">
        <v>1053</v>
      </c>
      <c r="B50" s="807"/>
      <c r="C50" s="807"/>
      <c r="D50" s="807"/>
      <c r="E50" s="807"/>
      <c r="F50" s="807"/>
      <c r="G50" s="86"/>
      <c r="H50" s="85"/>
      <c r="I50" s="85"/>
      <c r="J50" s="806"/>
      <c r="K50" s="25"/>
      <c r="L50" s="809"/>
      <c r="M50" s="809"/>
      <c r="N50" s="809"/>
      <c r="O50" s="809"/>
      <c r="P50" s="809"/>
      <c r="Q50" s="809"/>
      <c r="R50" s="809"/>
    </row>
    <row r="51" spans="1:18" ht="18" customHeight="1" x14ac:dyDescent="0.15">
      <c r="A51" s="807" t="s">
        <v>1054</v>
      </c>
      <c r="B51" s="807"/>
      <c r="C51" s="807"/>
      <c r="D51" s="807"/>
      <c r="E51" s="807"/>
      <c r="F51" s="807"/>
    </row>
    <row r="52" spans="1:18" ht="14.25" x14ac:dyDescent="0.15">
      <c r="E52" s="782"/>
    </row>
  </sheetData>
  <mergeCells count="24">
    <mergeCell ref="A17:B17"/>
    <mergeCell ref="C3:G3"/>
    <mergeCell ref="J3:K5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43:B43"/>
    <mergeCell ref="C29:G29"/>
    <mergeCell ref="J29:K31"/>
    <mergeCell ref="A34:B34"/>
    <mergeCell ref="A35:B35"/>
    <mergeCell ref="A36:B36"/>
    <mergeCell ref="A37:B37"/>
    <mergeCell ref="A38:B38"/>
    <mergeCell ref="A39:B39"/>
    <mergeCell ref="A40:B40"/>
    <mergeCell ref="A41:B41"/>
    <mergeCell ref="A42:B42"/>
  </mergeCells>
  <phoneticPr fontId="34"/>
  <pageMargins left="0.59055118110236227" right="0.59055118110236227" top="0.59055118110236227" bottom="0.59055118110236227" header="0.51181102362204722" footer="0.51181102362204722"/>
  <pageSetup paperSize="9" scale="95" fitToWidth="0" fitToHeight="0" orientation="portrait" r:id="rId1"/>
  <headerFooter alignWithMargins="0"/>
  <rowBreaks count="1" manualBreakCount="1">
    <brk id="25" max="11" man="1"/>
  </rowBreaks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K50"/>
  <sheetViews>
    <sheetView view="pageBreakPreview" zoomScaleNormal="25" zoomScaleSheetLayoutView="100" workbookViewId="0">
      <selection activeCell="A25" sqref="A25"/>
    </sheetView>
  </sheetViews>
  <sheetFormatPr defaultColWidth="8" defaultRowHeight="12" x14ac:dyDescent="0.15"/>
  <cols>
    <col min="1" max="1" width="18.25" style="20" customWidth="1"/>
    <col min="2" max="2" width="13.25" style="20" customWidth="1"/>
    <col min="3" max="4" width="14.625" style="20" customWidth="1"/>
    <col min="5" max="5" width="0.75" style="20" customWidth="1"/>
    <col min="6" max="6" width="24.375" style="20" customWidth="1"/>
    <col min="7" max="7" width="3.75" style="20" customWidth="1"/>
    <col min="8" max="8" width="10.5" style="20" customWidth="1"/>
    <col min="9" max="9" width="10.25" style="20" bestFit="1" customWidth="1"/>
    <col min="10" max="10" width="12.75" style="20" bestFit="1" customWidth="1"/>
    <col min="11" max="11" width="13" style="20" bestFit="1" customWidth="1"/>
    <col min="12" max="12" width="8.375" style="20" bestFit="1" customWidth="1"/>
    <col min="13" max="13" width="10.5" style="20" bestFit="1" customWidth="1"/>
    <col min="14" max="15" width="8" style="20" customWidth="1"/>
    <col min="16" max="16" width="13.25" style="20" customWidth="1"/>
    <col min="17" max="16384" width="8" style="20"/>
  </cols>
  <sheetData>
    <row r="1" spans="1:8" s="77" customFormat="1" ht="15" customHeight="1" x14ac:dyDescent="0.15">
      <c r="A1" s="78" t="s">
        <v>851</v>
      </c>
    </row>
    <row r="2" spans="1:8" s="73" customFormat="1" ht="12.95" customHeight="1" x14ac:dyDescent="0.15">
      <c r="A2" s="500" t="s">
        <v>326</v>
      </c>
      <c r="B2" s="1015" t="s">
        <v>615</v>
      </c>
      <c r="C2" s="1016"/>
      <c r="D2" s="1017"/>
      <c r="E2" s="1018" t="s">
        <v>617</v>
      </c>
      <c r="F2" s="904"/>
    </row>
    <row r="3" spans="1:8" s="73" customFormat="1" ht="12.95" customHeight="1" x14ac:dyDescent="0.15">
      <c r="A3" s="300"/>
      <c r="B3" s="810" t="s">
        <v>172</v>
      </c>
      <c r="C3" s="748" t="s">
        <v>315</v>
      </c>
      <c r="D3" s="748" t="s">
        <v>314</v>
      </c>
      <c r="E3" s="899"/>
      <c r="F3" s="906"/>
    </row>
    <row r="4" spans="1:8" s="73" customFormat="1" ht="12.95" customHeight="1" x14ac:dyDescent="0.15">
      <c r="A4" s="811" t="s">
        <v>327</v>
      </c>
      <c r="B4" s="141" t="s">
        <v>616</v>
      </c>
      <c r="C4" s="781" t="s">
        <v>385</v>
      </c>
      <c r="D4" s="781" t="s">
        <v>386</v>
      </c>
      <c r="E4" s="900"/>
      <c r="F4" s="908"/>
    </row>
    <row r="5" spans="1:8" s="73" customFormat="1" ht="12.95" customHeight="1" x14ac:dyDescent="0.15">
      <c r="A5" s="215"/>
      <c r="B5" s="799"/>
      <c r="C5" s="799"/>
      <c r="D5" s="799"/>
      <c r="E5" s="800"/>
      <c r="F5" s="25"/>
    </row>
    <row r="6" spans="1:8" s="73" customFormat="1" ht="12.95" customHeight="1" x14ac:dyDescent="0.15">
      <c r="A6" s="802" t="s">
        <v>324</v>
      </c>
      <c r="B6" s="74">
        <v>65173766</v>
      </c>
      <c r="C6" s="74">
        <v>41686125</v>
      </c>
      <c r="D6" s="74">
        <v>23487641</v>
      </c>
      <c r="E6" s="803" t="s">
        <v>48</v>
      </c>
      <c r="F6" s="25"/>
      <c r="H6" s="757"/>
    </row>
    <row r="7" spans="1:8" s="73" customFormat="1" ht="12.95" customHeight="1" x14ac:dyDescent="0.15">
      <c r="A7" s="808"/>
      <c r="B7" s="74"/>
      <c r="C7" s="74"/>
      <c r="D7" s="74"/>
      <c r="E7" s="806"/>
      <c r="F7" s="641"/>
      <c r="H7" s="757"/>
    </row>
    <row r="8" spans="1:8" s="73" customFormat="1" ht="12.95" customHeight="1" x14ac:dyDescent="0.15">
      <c r="A8" s="808" t="s">
        <v>24</v>
      </c>
      <c r="B8" s="74">
        <v>25997582</v>
      </c>
      <c r="C8" s="74" t="s">
        <v>323</v>
      </c>
      <c r="D8" s="74" t="s">
        <v>323</v>
      </c>
      <c r="E8" s="806"/>
      <c r="F8" s="641" t="s">
        <v>29</v>
      </c>
      <c r="H8" s="757"/>
    </row>
    <row r="9" spans="1:8" s="73" customFormat="1" ht="12.95" customHeight="1" x14ac:dyDescent="0.15">
      <c r="A9" s="808" t="s">
        <v>25</v>
      </c>
      <c r="B9" s="74">
        <v>3809513</v>
      </c>
      <c r="C9" s="74" t="s">
        <v>323</v>
      </c>
      <c r="D9" s="74" t="s">
        <v>323</v>
      </c>
      <c r="E9" s="806"/>
      <c r="F9" s="641" t="s">
        <v>30</v>
      </c>
      <c r="H9" s="757"/>
    </row>
    <row r="10" spans="1:8" s="73" customFormat="1" ht="12.95" customHeight="1" x14ac:dyDescent="0.15">
      <c r="A10" s="808" t="s">
        <v>26</v>
      </c>
      <c r="B10" s="74">
        <v>2685293</v>
      </c>
      <c r="C10" s="74">
        <v>1259252</v>
      </c>
      <c r="D10" s="74">
        <v>1426041</v>
      </c>
      <c r="E10" s="806"/>
      <c r="F10" s="641" t="s">
        <v>31</v>
      </c>
      <c r="H10" s="757"/>
    </row>
    <row r="11" spans="1:8" s="73" customFormat="1" ht="12.95" customHeight="1" x14ac:dyDescent="0.15">
      <c r="A11" s="808" t="s">
        <v>27</v>
      </c>
      <c r="B11" s="74">
        <v>628958</v>
      </c>
      <c r="C11" s="74" t="s">
        <v>323</v>
      </c>
      <c r="D11" s="74" t="s">
        <v>323</v>
      </c>
      <c r="E11" s="806"/>
      <c r="F11" s="641" t="s">
        <v>32</v>
      </c>
      <c r="H11" s="757"/>
    </row>
    <row r="12" spans="1:8" s="73" customFormat="1" ht="12.95" customHeight="1" x14ac:dyDescent="0.15">
      <c r="A12" s="808" t="s">
        <v>51</v>
      </c>
      <c r="B12" s="74">
        <v>27541198</v>
      </c>
      <c r="C12" s="74">
        <v>11422854</v>
      </c>
      <c r="D12" s="74">
        <v>16118344</v>
      </c>
      <c r="E12" s="806"/>
      <c r="F12" s="641" t="s">
        <v>57</v>
      </c>
      <c r="H12" s="757"/>
    </row>
    <row r="13" spans="1:8" s="73" customFormat="1" ht="12.95" customHeight="1" x14ac:dyDescent="0.15">
      <c r="A13" s="808" t="s">
        <v>65</v>
      </c>
      <c r="B13" s="74">
        <v>2805328</v>
      </c>
      <c r="C13" s="74" t="s">
        <v>699</v>
      </c>
      <c r="D13" s="74">
        <v>2805328</v>
      </c>
      <c r="E13" s="806"/>
      <c r="F13" s="641" t="s">
        <v>56</v>
      </c>
      <c r="H13" s="757"/>
    </row>
    <row r="14" spans="1:8" s="73" customFormat="1" ht="12.95" customHeight="1" x14ac:dyDescent="0.15">
      <c r="A14" s="808" t="s">
        <v>13</v>
      </c>
      <c r="B14" s="74">
        <v>693177</v>
      </c>
      <c r="C14" s="74" t="s">
        <v>699</v>
      </c>
      <c r="D14" s="74">
        <v>693177</v>
      </c>
      <c r="E14" s="806"/>
      <c r="F14" s="641" t="s">
        <v>20</v>
      </c>
      <c r="H14" s="757"/>
    </row>
    <row r="15" spans="1:8" s="73" customFormat="1" ht="12.95" customHeight="1" x14ac:dyDescent="0.15">
      <c r="A15" s="808" t="s">
        <v>52</v>
      </c>
      <c r="B15" s="74">
        <v>177765</v>
      </c>
      <c r="C15" s="74" t="s">
        <v>323</v>
      </c>
      <c r="D15" s="74" t="s">
        <v>323</v>
      </c>
      <c r="E15" s="806"/>
      <c r="F15" s="641" t="s">
        <v>46</v>
      </c>
      <c r="H15" s="757"/>
    </row>
    <row r="16" spans="1:8" s="73" customFormat="1" ht="12.95" customHeight="1" x14ac:dyDescent="0.15">
      <c r="A16" s="804" t="s">
        <v>322</v>
      </c>
      <c r="B16" s="144">
        <v>834952</v>
      </c>
      <c r="C16" s="144">
        <v>454293</v>
      </c>
      <c r="D16" s="144">
        <v>380659</v>
      </c>
      <c r="E16" s="699"/>
      <c r="F16" s="700" t="s">
        <v>321</v>
      </c>
      <c r="H16" s="757"/>
    </row>
    <row r="17" spans="1:11" s="73" customFormat="1" ht="12.95" customHeight="1" x14ac:dyDescent="0.15">
      <c r="A17" s="207" t="s">
        <v>823</v>
      </c>
      <c r="B17" s="88"/>
      <c r="C17" s="87"/>
      <c r="D17" s="87"/>
      <c r="E17" s="25"/>
      <c r="F17" s="25"/>
    </row>
    <row r="18" spans="1:11" s="73" customFormat="1" ht="12.95" customHeight="1" x14ac:dyDescent="0.15">
      <c r="A18" s="207" t="s">
        <v>827</v>
      </c>
      <c r="B18" s="88"/>
      <c r="C18" s="87"/>
      <c r="D18" s="87"/>
      <c r="E18" s="25"/>
      <c r="F18" s="25"/>
    </row>
    <row r="19" spans="1:11" s="73" customFormat="1" ht="12.95" customHeight="1" x14ac:dyDescent="0.15">
      <c r="A19" s="207" t="s">
        <v>1047</v>
      </c>
      <c r="B19" s="88"/>
      <c r="C19" s="87"/>
      <c r="D19" s="87"/>
      <c r="E19" s="25"/>
      <c r="F19" s="25"/>
      <c r="G19" s="86"/>
      <c r="H19" s="85"/>
      <c r="I19" s="85"/>
      <c r="J19" s="806"/>
      <c r="K19" s="25"/>
    </row>
    <row r="20" spans="1:11" s="73" customFormat="1" ht="12.95" customHeight="1" x14ac:dyDescent="0.15">
      <c r="A20" s="207" t="s">
        <v>1048</v>
      </c>
      <c r="B20" s="495"/>
      <c r="C20" s="495"/>
      <c r="D20" s="495"/>
      <c r="E20" s="495"/>
      <c r="F20" s="495"/>
      <c r="G20" s="86"/>
      <c r="H20" s="85"/>
      <c r="I20" s="85"/>
      <c r="J20" s="806"/>
      <c r="K20" s="25"/>
    </row>
    <row r="21" spans="1:11" s="73" customFormat="1" ht="12.95" customHeight="1" x14ac:dyDescent="0.15">
      <c r="A21" s="207" t="s">
        <v>825</v>
      </c>
      <c r="B21" s="495"/>
      <c r="C21" s="495"/>
      <c r="D21" s="495"/>
      <c r="E21" s="495"/>
      <c r="F21" s="495"/>
      <c r="H21" s="757"/>
    </row>
    <row r="22" spans="1:11" s="73" customFormat="1" ht="12.95" customHeight="1" x14ac:dyDescent="0.15">
      <c r="A22" s="207" t="s">
        <v>828</v>
      </c>
      <c r="B22" s="495"/>
      <c r="C22" s="495"/>
      <c r="D22" s="495"/>
      <c r="E22" s="495"/>
      <c r="F22" s="495"/>
      <c r="H22" s="757"/>
    </row>
    <row r="23" spans="1:11" s="73" customFormat="1" ht="12.95" customHeight="1" x14ac:dyDescent="0.15">
      <c r="A23" s="207" t="s">
        <v>1049</v>
      </c>
      <c r="B23" s="807"/>
      <c r="C23" s="807"/>
      <c r="D23" s="807"/>
      <c r="E23" s="807"/>
      <c r="F23" s="807"/>
      <c r="G23" s="86"/>
      <c r="H23" s="85"/>
      <c r="I23" s="85"/>
      <c r="J23" s="806"/>
      <c r="K23" s="25"/>
    </row>
    <row r="24" spans="1:11" s="73" customFormat="1" ht="12.95" customHeight="1" x14ac:dyDescent="0.15">
      <c r="A24" s="807" t="s">
        <v>614</v>
      </c>
      <c r="B24" s="807"/>
      <c r="C24" s="807"/>
      <c r="D24" s="807"/>
      <c r="E24" s="807"/>
      <c r="F24" s="807"/>
      <c r="G24" s="807"/>
      <c r="H24" s="807"/>
      <c r="I24" s="807"/>
      <c r="J24" s="806"/>
      <c r="K24" s="25"/>
    </row>
    <row r="25" spans="1:11" s="73" customFormat="1" ht="12.95" customHeight="1" x14ac:dyDescent="0.15">
      <c r="A25" s="812"/>
      <c r="B25" s="812"/>
      <c r="C25" s="812"/>
      <c r="D25" s="812"/>
      <c r="E25" s="812"/>
      <c r="F25" s="812"/>
      <c r="H25" s="757"/>
    </row>
    <row r="26" spans="1:11" s="77" customFormat="1" ht="12.95" customHeight="1" x14ac:dyDescent="0.15">
      <c r="A26" s="78" t="s">
        <v>1055</v>
      </c>
      <c r="B26" s="681"/>
      <c r="C26" s="681"/>
      <c r="D26" s="681"/>
      <c r="E26" s="681"/>
      <c r="F26" s="681"/>
      <c r="H26" s="757"/>
    </row>
    <row r="27" spans="1:11" s="73" customFormat="1" ht="12.95" customHeight="1" x14ac:dyDescent="0.15">
      <c r="A27" s="500" t="s">
        <v>326</v>
      </c>
      <c r="B27" s="1015" t="s">
        <v>615</v>
      </c>
      <c r="C27" s="1016"/>
      <c r="D27" s="1017"/>
      <c r="E27" s="1018" t="s">
        <v>617</v>
      </c>
      <c r="F27" s="904"/>
      <c r="H27" s="757"/>
    </row>
    <row r="28" spans="1:11" s="73" customFormat="1" ht="12.95" customHeight="1" x14ac:dyDescent="0.15">
      <c r="A28" s="300"/>
      <c r="B28" s="810" t="s">
        <v>172</v>
      </c>
      <c r="C28" s="748" t="s">
        <v>315</v>
      </c>
      <c r="D28" s="748" t="s">
        <v>314</v>
      </c>
      <c r="E28" s="899"/>
      <c r="F28" s="906"/>
      <c r="H28" s="757"/>
    </row>
    <row r="29" spans="1:11" s="73" customFormat="1" ht="12.95" customHeight="1" x14ac:dyDescent="0.15">
      <c r="A29" s="811" t="s">
        <v>325</v>
      </c>
      <c r="B29" s="141" t="s">
        <v>616</v>
      </c>
      <c r="C29" s="781" t="s">
        <v>385</v>
      </c>
      <c r="D29" s="781" t="s">
        <v>386</v>
      </c>
      <c r="E29" s="900"/>
      <c r="F29" s="908"/>
    </row>
    <row r="30" spans="1:11" s="73" customFormat="1" ht="12.95" customHeight="1" x14ac:dyDescent="0.15">
      <c r="A30" s="215"/>
      <c r="B30" s="799"/>
      <c r="C30" s="799"/>
      <c r="D30" s="799"/>
      <c r="E30" s="800"/>
      <c r="F30" s="25"/>
    </row>
    <row r="31" spans="1:11" s="73" customFormat="1" ht="12.95" customHeight="1" x14ac:dyDescent="0.15">
      <c r="A31" s="802" t="s">
        <v>324</v>
      </c>
      <c r="B31" s="74">
        <v>62030437</v>
      </c>
      <c r="C31" s="74">
        <v>40060806</v>
      </c>
      <c r="D31" s="74">
        <v>21969631</v>
      </c>
      <c r="E31" s="803" t="s">
        <v>48</v>
      </c>
      <c r="F31" s="25"/>
      <c r="H31" s="757"/>
    </row>
    <row r="32" spans="1:11" s="73" customFormat="1" ht="12.95" customHeight="1" x14ac:dyDescent="0.15">
      <c r="A32" s="808"/>
      <c r="B32" s="74"/>
      <c r="C32" s="74"/>
      <c r="D32" s="74"/>
      <c r="E32" s="806"/>
      <c r="F32" s="641"/>
      <c r="H32" s="757"/>
    </row>
    <row r="33" spans="1:11" s="73" customFormat="1" ht="12.95" customHeight="1" x14ac:dyDescent="0.15">
      <c r="A33" s="808" t="s">
        <v>24</v>
      </c>
      <c r="B33" s="74">
        <v>26265105</v>
      </c>
      <c r="C33" s="74">
        <v>24004792</v>
      </c>
      <c r="D33" s="74">
        <v>2260313</v>
      </c>
      <c r="E33" s="806"/>
      <c r="F33" s="641" t="s">
        <v>29</v>
      </c>
      <c r="H33" s="757"/>
    </row>
    <row r="34" spans="1:11" s="73" customFormat="1" ht="12.95" customHeight="1" x14ac:dyDescent="0.15">
      <c r="A34" s="808" t="s">
        <v>25</v>
      </c>
      <c r="B34" s="74">
        <v>3265104</v>
      </c>
      <c r="C34" s="74" t="s">
        <v>323</v>
      </c>
      <c r="D34" s="74" t="s">
        <v>323</v>
      </c>
      <c r="E34" s="806"/>
      <c r="F34" s="641" t="s">
        <v>30</v>
      </c>
      <c r="H34" s="757"/>
    </row>
    <row r="35" spans="1:11" s="73" customFormat="1" ht="12.95" customHeight="1" x14ac:dyDescent="0.15">
      <c r="A35" s="808" t="s">
        <v>26</v>
      </c>
      <c r="B35" s="74">
        <v>2080545</v>
      </c>
      <c r="C35" s="74">
        <v>960644</v>
      </c>
      <c r="D35" s="74">
        <v>1119901</v>
      </c>
      <c r="E35" s="806"/>
      <c r="F35" s="641" t="s">
        <v>31</v>
      </c>
      <c r="H35" s="757"/>
    </row>
    <row r="36" spans="1:11" s="73" customFormat="1" ht="12.95" customHeight="1" x14ac:dyDescent="0.15">
      <c r="A36" s="808" t="s">
        <v>27</v>
      </c>
      <c r="B36" s="74">
        <v>279385</v>
      </c>
      <c r="C36" s="74" t="s">
        <v>323</v>
      </c>
      <c r="D36" s="74" t="s">
        <v>323</v>
      </c>
      <c r="E36" s="806"/>
      <c r="F36" s="641" t="s">
        <v>32</v>
      </c>
      <c r="H36" s="757"/>
    </row>
    <row r="37" spans="1:11" s="73" customFormat="1" ht="12.95" customHeight="1" x14ac:dyDescent="0.15">
      <c r="A37" s="808" t="s">
        <v>51</v>
      </c>
      <c r="B37" s="74">
        <v>25623214</v>
      </c>
      <c r="C37" s="74">
        <v>11332838</v>
      </c>
      <c r="D37" s="74">
        <v>14290376</v>
      </c>
      <c r="E37" s="806"/>
      <c r="F37" s="641" t="s">
        <v>57</v>
      </c>
      <c r="H37" s="757"/>
    </row>
    <row r="38" spans="1:11" s="73" customFormat="1" ht="12.95" customHeight="1" x14ac:dyDescent="0.15">
      <c r="A38" s="808" t="s">
        <v>65</v>
      </c>
      <c r="B38" s="74">
        <v>3016581</v>
      </c>
      <c r="C38" s="74" t="s">
        <v>699</v>
      </c>
      <c r="D38" s="74">
        <v>3016581</v>
      </c>
      <c r="E38" s="806"/>
      <c r="F38" s="641" t="s">
        <v>56</v>
      </c>
      <c r="H38" s="757"/>
    </row>
    <row r="39" spans="1:11" s="73" customFormat="1" ht="12.95" customHeight="1" x14ac:dyDescent="0.15">
      <c r="A39" s="808" t="s">
        <v>13</v>
      </c>
      <c r="B39" s="74">
        <v>632562</v>
      </c>
      <c r="C39" s="74" t="s">
        <v>699</v>
      </c>
      <c r="D39" s="74">
        <v>632562</v>
      </c>
      <c r="E39" s="806"/>
      <c r="F39" s="641" t="s">
        <v>20</v>
      </c>
      <c r="H39" s="757"/>
    </row>
    <row r="40" spans="1:11" s="73" customFormat="1" ht="12.95" customHeight="1" x14ac:dyDescent="0.15">
      <c r="A40" s="808" t="s">
        <v>52</v>
      </c>
      <c r="B40" s="74">
        <v>112352</v>
      </c>
      <c r="C40" s="74" t="s">
        <v>323</v>
      </c>
      <c r="D40" s="74" t="s">
        <v>323</v>
      </c>
      <c r="E40" s="806"/>
      <c r="F40" s="641" t="s">
        <v>46</v>
      </c>
      <c r="H40" s="757"/>
    </row>
    <row r="41" spans="1:11" ht="12.95" customHeight="1" x14ac:dyDescent="0.15">
      <c r="A41" s="804" t="s">
        <v>322</v>
      </c>
      <c r="B41" s="144">
        <v>755589</v>
      </c>
      <c r="C41" s="144">
        <v>339290</v>
      </c>
      <c r="D41" s="144">
        <v>416299</v>
      </c>
      <c r="E41" s="813"/>
      <c r="F41" s="700" t="s">
        <v>321</v>
      </c>
      <c r="H41" s="814"/>
    </row>
    <row r="42" spans="1:11" ht="12.95" customHeight="1" x14ac:dyDescent="0.15">
      <c r="A42" s="207" t="s">
        <v>823</v>
      </c>
      <c r="B42" s="43"/>
      <c r="C42" s="87"/>
      <c r="D42" s="87"/>
      <c r="E42" s="815"/>
      <c r="F42" s="25"/>
    </row>
    <row r="43" spans="1:11" ht="12.95" customHeight="1" x14ac:dyDescent="0.15">
      <c r="A43" s="207" t="s">
        <v>827</v>
      </c>
      <c r="B43" s="43"/>
      <c r="C43" s="87"/>
      <c r="D43" s="87"/>
      <c r="E43" s="815"/>
      <c r="F43" s="25"/>
    </row>
    <row r="44" spans="1:11" ht="12.95" customHeight="1" x14ac:dyDescent="0.15">
      <c r="A44" s="207" t="s">
        <v>1056</v>
      </c>
      <c r="B44" s="88"/>
      <c r="C44" s="87"/>
      <c r="D44" s="87"/>
      <c r="E44" s="25"/>
      <c r="F44" s="25"/>
      <c r="G44" s="86"/>
      <c r="H44" s="85"/>
      <c r="I44" s="85"/>
      <c r="J44" s="806"/>
      <c r="K44" s="25"/>
    </row>
    <row r="45" spans="1:11" ht="12.95" customHeight="1" x14ac:dyDescent="0.15">
      <c r="A45" s="207" t="s">
        <v>1048</v>
      </c>
      <c r="B45" s="495"/>
      <c r="C45" s="495"/>
      <c r="D45" s="495"/>
      <c r="E45" s="495"/>
      <c r="F45" s="495"/>
      <c r="G45" s="86"/>
      <c r="H45" s="85"/>
      <c r="I45" s="85"/>
      <c r="J45" s="806"/>
      <c r="K45" s="25"/>
    </row>
    <row r="46" spans="1:11" ht="12.95" customHeight="1" x14ac:dyDescent="0.15">
      <c r="A46" s="207" t="s">
        <v>825</v>
      </c>
    </row>
    <row r="47" spans="1:11" ht="12.95" customHeight="1" x14ac:dyDescent="0.15">
      <c r="A47" s="207" t="s">
        <v>828</v>
      </c>
    </row>
    <row r="48" spans="1:11" ht="12.95" customHeight="1" x14ac:dyDescent="0.15">
      <c r="A48" s="207" t="s">
        <v>1053</v>
      </c>
      <c r="B48" s="807"/>
      <c r="C48" s="807"/>
      <c r="D48" s="807"/>
      <c r="E48" s="807"/>
      <c r="F48" s="807"/>
      <c r="G48" s="86"/>
      <c r="H48" s="85"/>
      <c r="I48" s="85"/>
      <c r="J48" s="806"/>
      <c r="K48" s="25"/>
    </row>
    <row r="49" spans="1:11" ht="12.95" customHeight="1" x14ac:dyDescent="0.15">
      <c r="A49" s="807" t="s">
        <v>614</v>
      </c>
      <c r="B49" s="807"/>
      <c r="C49" s="807"/>
      <c r="D49" s="807"/>
      <c r="E49" s="807"/>
      <c r="F49" s="807"/>
      <c r="G49" s="86"/>
      <c r="H49" s="85"/>
      <c r="I49" s="85"/>
      <c r="J49" s="806"/>
      <c r="K49" s="25"/>
    </row>
    <row r="50" spans="1:11" ht="12.95" customHeight="1" x14ac:dyDescent="0.15">
      <c r="A50" s="1019"/>
      <c r="B50" s="1019"/>
      <c r="C50" s="1019"/>
      <c r="D50" s="1019"/>
      <c r="E50" s="1019"/>
      <c r="F50" s="1019"/>
    </row>
  </sheetData>
  <mergeCells count="5">
    <mergeCell ref="B2:D2"/>
    <mergeCell ref="E2:F4"/>
    <mergeCell ref="A50:F50"/>
    <mergeCell ref="B27:D27"/>
    <mergeCell ref="E27:F29"/>
  </mergeCells>
  <phoneticPr fontId="34"/>
  <pageMargins left="0.59055118110236227" right="0.59055118110236227" top="0.59055118110236227" bottom="0.59055118110236227" header="0.51181102362204722" footer="0.51181102362204722"/>
  <pageSetup paperSize="9" scale="96" orientation="portrait" r:id="rId1"/>
  <headerFooter alignWithMargins="0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K51"/>
  <sheetViews>
    <sheetView view="pageBreakPreview" zoomScaleNormal="25" zoomScaleSheetLayoutView="100" workbookViewId="0"/>
  </sheetViews>
  <sheetFormatPr defaultColWidth="8" defaultRowHeight="12" x14ac:dyDescent="0.15"/>
  <cols>
    <col min="1" max="1" width="18.25" style="20" customWidth="1"/>
    <col min="2" max="2" width="12.25" style="20" customWidth="1"/>
    <col min="3" max="3" width="9" style="20" customWidth="1"/>
    <col min="4" max="5" width="8.875" style="20" customWidth="1"/>
    <col min="6" max="6" width="0.75" style="20" customWidth="1"/>
    <col min="7" max="7" width="28.5" style="20" customWidth="1"/>
    <col min="8" max="8" width="3.75" style="20" customWidth="1"/>
    <col min="9" max="9" width="10.5" style="20" customWidth="1"/>
    <col min="10" max="10" width="17.75" style="20" bestFit="1" customWidth="1"/>
    <col min="11" max="11" width="8.25" style="20" bestFit="1" customWidth="1"/>
    <col min="12" max="12" width="10.5" style="20" bestFit="1" customWidth="1"/>
    <col min="13" max="13" width="10.25" style="20" bestFit="1" customWidth="1"/>
    <col min="14" max="14" width="12.75" style="20" bestFit="1" customWidth="1"/>
    <col min="15" max="15" width="13" style="20" bestFit="1" customWidth="1"/>
    <col min="16" max="16" width="8.375" style="20" bestFit="1" customWidth="1"/>
    <col min="17" max="17" width="10.5" style="20" bestFit="1" customWidth="1"/>
    <col min="18" max="19" width="8" style="20" customWidth="1"/>
    <col min="20" max="20" width="13.25" style="20" customWidth="1"/>
    <col min="21" max="16384" width="8" style="20"/>
  </cols>
  <sheetData>
    <row r="1" spans="1:10" s="77" customFormat="1" ht="15" customHeight="1" x14ac:dyDescent="0.15">
      <c r="A1" s="78" t="s">
        <v>1057</v>
      </c>
    </row>
    <row r="2" spans="1:10" s="77" customFormat="1" ht="15" customHeight="1" x14ac:dyDescent="0.15">
      <c r="A2" s="78" t="s">
        <v>1058</v>
      </c>
    </row>
    <row r="3" spans="1:10" s="73" customFormat="1" ht="12.95" customHeight="1" x14ac:dyDescent="0.15">
      <c r="A3" s="500" t="s">
        <v>326</v>
      </c>
      <c r="B3" s="750" t="s">
        <v>330</v>
      </c>
      <c r="C3" s="750" t="s">
        <v>618</v>
      </c>
      <c r="D3" s="750" t="s">
        <v>329</v>
      </c>
      <c r="E3" s="750" t="s">
        <v>328</v>
      </c>
      <c r="F3" s="1018" t="s">
        <v>617</v>
      </c>
      <c r="G3" s="1020"/>
    </row>
    <row r="4" spans="1:10" s="73" customFormat="1" ht="12.95" customHeight="1" x14ac:dyDescent="0.15">
      <c r="A4" s="201"/>
      <c r="B4" s="810" t="s">
        <v>619</v>
      </c>
      <c r="C4" s="810"/>
      <c r="D4" s="816" t="s">
        <v>504</v>
      </c>
      <c r="E4" s="810" t="s">
        <v>505</v>
      </c>
      <c r="F4" s="1021"/>
      <c r="G4" s="1022"/>
    </row>
    <row r="5" spans="1:10" s="73" customFormat="1" ht="12.95" customHeight="1" x14ac:dyDescent="0.15">
      <c r="A5" s="201"/>
      <c r="B5" s="817" t="s">
        <v>474</v>
      </c>
      <c r="C5" s="818" t="s">
        <v>475</v>
      </c>
      <c r="D5" s="818" t="s">
        <v>620</v>
      </c>
      <c r="E5" s="818" t="s">
        <v>620</v>
      </c>
      <c r="F5" s="1021"/>
      <c r="G5" s="1022"/>
    </row>
    <row r="6" spans="1:10" s="73" customFormat="1" ht="12.95" customHeight="1" x14ac:dyDescent="0.15">
      <c r="A6" s="819" t="s">
        <v>327</v>
      </c>
      <c r="B6" s="781" t="s">
        <v>621</v>
      </c>
      <c r="C6" s="354" t="s">
        <v>622</v>
      </c>
      <c r="D6" s="354" t="s">
        <v>476</v>
      </c>
      <c r="E6" s="354" t="s">
        <v>476</v>
      </c>
      <c r="F6" s="1023"/>
      <c r="G6" s="1024"/>
    </row>
    <row r="7" spans="1:10" s="73" customFormat="1" ht="12.95" customHeight="1" x14ac:dyDescent="0.15">
      <c r="A7" s="215"/>
      <c r="B7" s="799"/>
      <c r="C7" s="799"/>
      <c r="D7" s="799"/>
      <c r="E7" s="799"/>
      <c r="F7" s="800"/>
      <c r="G7" s="25"/>
    </row>
    <row r="8" spans="1:10" s="73" customFormat="1" ht="12.95" customHeight="1" x14ac:dyDescent="0.15">
      <c r="A8" s="802" t="s">
        <v>324</v>
      </c>
      <c r="B8" s="74">
        <v>881827119</v>
      </c>
      <c r="C8" s="89">
        <v>72.099999999999994</v>
      </c>
      <c r="D8" s="74">
        <v>1577056</v>
      </c>
      <c r="E8" s="74">
        <v>23567.7</v>
      </c>
      <c r="F8" s="803" t="s">
        <v>48</v>
      </c>
      <c r="G8" s="25"/>
      <c r="I8" s="757"/>
      <c r="J8" s="757"/>
    </row>
    <row r="9" spans="1:10" s="73" customFormat="1" ht="12.95" customHeight="1" x14ac:dyDescent="0.15">
      <c r="A9" s="808"/>
      <c r="B9" s="74"/>
      <c r="C9" s="89"/>
      <c r="D9" s="74"/>
      <c r="E9" s="74"/>
      <c r="F9" s="806"/>
      <c r="G9" s="25"/>
      <c r="I9" s="757"/>
      <c r="J9" s="757"/>
    </row>
    <row r="10" spans="1:10" s="73" customFormat="1" ht="12.95" customHeight="1" x14ac:dyDescent="0.15">
      <c r="A10" s="808" t="s">
        <v>24</v>
      </c>
      <c r="B10" s="74">
        <v>350819558</v>
      </c>
      <c r="C10" s="89">
        <v>72.34</v>
      </c>
      <c r="D10" s="74">
        <v>614564</v>
      </c>
      <c r="E10" s="74">
        <v>8439.1</v>
      </c>
      <c r="F10" s="806"/>
      <c r="G10" s="25" t="s">
        <v>29</v>
      </c>
      <c r="I10" s="757"/>
      <c r="J10" s="757"/>
    </row>
    <row r="11" spans="1:10" s="73" customFormat="1" ht="12.95" customHeight="1" x14ac:dyDescent="0.15">
      <c r="A11" s="808" t="s">
        <v>25</v>
      </c>
      <c r="B11" s="74">
        <v>52491851</v>
      </c>
      <c r="C11" s="89">
        <v>70.92</v>
      </c>
      <c r="D11" s="74">
        <v>86260</v>
      </c>
      <c r="E11" s="74">
        <v>641</v>
      </c>
      <c r="F11" s="806"/>
      <c r="G11" s="25" t="s">
        <v>30</v>
      </c>
      <c r="I11" s="757"/>
      <c r="J11" s="757"/>
    </row>
    <row r="12" spans="1:10" s="73" customFormat="1" ht="12.95" customHeight="1" x14ac:dyDescent="0.15">
      <c r="A12" s="808" t="s">
        <v>26</v>
      </c>
      <c r="B12" s="74">
        <v>35987972</v>
      </c>
      <c r="C12" s="89">
        <v>72.790000000000006</v>
      </c>
      <c r="D12" s="74">
        <v>64442</v>
      </c>
      <c r="E12" s="74">
        <v>1449.9</v>
      </c>
      <c r="F12" s="806"/>
      <c r="G12" s="25" t="s">
        <v>31</v>
      </c>
      <c r="I12" s="757"/>
      <c r="J12" s="757"/>
    </row>
    <row r="13" spans="1:10" s="73" customFormat="1" ht="12.95" customHeight="1" x14ac:dyDescent="0.15">
      <c r="A13" s="808" t="s">
        <v>27</v>
      </c>
      <c r="B13" s="74">
        <v>8071847</v>
      </c>
      <c r="C13" s="89">
        <v>76.19</v>
      </c>
      <c r="D13" s="74">
        <v>13797</v>
      </c>
      <c r="E13" s="74">
        <v>153.69999999999999</v>
      </c>
      <c r="F13" s="806"/>
      <c r="G13" s="25" t="s">
        <v>32</v>
      </c>
      <c r="I13" s="757"/>
      <c r="J13" s="757"/>
    </row>
    <row r="14" spans="1:10" s="73" customFormat="1" ht="12.95" customHeight="1" x14ac:dyDescent="0.15">
      <c r="A14" s="808" t="s">
        <v>51</v>
      </c>
      <c r="B14" s="74">
        <v>373164284</v>
      </c>
      <c r="C14" s="89">
        <v>72.2</v>
      </c>
      <c r="D14" s="74">
        <v>593205</v>
      </c>
      <c r="E14" s="74">
        <v>11440.5</v>
      </c>
      <c r="F14" s="806"/>
      <c r="G14" s="25" t="s">
        <v>57</v>
      </c>
      <c r="I14" s="757"/>
      <c r="J14" s="757"/>
    </row>
    <row r="15" spans="1:10" s="73" customFormat="1" ht="12.95" customHeight="1" x14ac:dyDescent="0.15">
      <c r="A15" s="808" t="s">
        <v>65</v>
      </c>
      <c r="B15" s="74">
        <v>37937905</v>
      </c>
      <c r="C15" s="89">
        <v>70.23</v>
      </c>
      <c r="D15" s="74">
        <v>140201</v>
      </c>
      <c r="E15" s="74">
        <v>970.3</v>
      </c>
      <c r="F15" s="806"/>
      <c r="G15" s="25" t="s">
        <v>56</v>
      </c>
      <c r="I15" s="757"/>
      <c r="J15" s="757"/>
    </row>
    <row r="16" spans="1:10" s="73" customFormat="1" ht="12.95" customHeight="1" x14ac:dyDescent="0.15">
      <c r="A16" s="808" t="s">
        <v>13</v>
      </c>
      <c r="B16" s="74">
        <v>9894978</v>
      </c>
      <c r="C16" s="89">
        <v>67.099999999999994</v>
      </c>
      <c r="D16" s="74">
        <v>29099</v>
      </c>
      <c r="E16" s="74">
        <v>117.3</v>
      </c>
      <c r="F16" s="806"/>
      <c r="G16" s="25" t="s">
        <v>20</v>
      </c>
      <c r="I16" s="757"/>
      <c r="J16" s="757"/>
    </row>
    <row r="17" spans="1:11" s="73" customFormat="1" ht="12.95" customHeight="1" x14ac:dyDescent="0.15">
      <c r="A17" s="808" t="s">
        <v>52</v>
      </c>
      <c r="B17" s="74">
        <v>2058328</v>
      </c>
      <c r="C17" s="89">
        <v>80.78</v>
      </c>
      <c r="D17" s="74">
        <v>11417</v>
      </c>
      <c r="E17" s="74">
        <v>80.400000000000006</v>
      </c>
      <c r="F17" s="806"/>
      <c r="G17" s="25" t="s">
        <v>46</v>
      </c>
      <c r="I17" s="757"/>
      <c r="J17" s="757"/>
    </row>
    <row r="18" spans="1:11" s="73" customFormat="1" ht="12.95" customHeight="1" x14ac:dyDescent="0.15">
      <c r="A18" s="804" t="s">
        <v>322</v>
      </c>
      <c r="B18" s="144">
        <v>11400396</v>
      </c>
      <c r="C18" s="147">
        <v>71.11</v>
      </c>
      <c r="D18" s="144">
        <v>24071</v>
      </c>
      <c r="E18" s="144">
        <v>275.5</v>
      </c>
      <c r="F18" s="699"/>
      <c r="G18" s="700" t="s">
        <v>321</v>
      </c>
      <c r="I18" s="757"/>
      <c r="J18" s="757"/>
    </row>
    <row r="19" spans="1:11" s="73" customFormat="1" ht="12.95" customHeight="1" x14ac:dyDescent="0.15">
      <c r="A19" s="207" t="s">
        <v>823</v>
      </c>
      <c r="B19" s="88"/>
      <c r="C19" s="87"/>
      <c r="D19" s="87"/>
      <c r="E19" s="87"/>
      <c r="F19" s="25"/>
      <c r="G19" s="25"/>
    </row>
    <row r="20" spans="1:11" s="73" customFormat="1" ht="12.95" customHeight="1" x14ac:dyDescent="0.15">
      <c r="A20" s="207" t="s">
        <v>1059</v>
      </c>
      <c r="B20" s="88"/>
      <c r="C20" s="87"/>
      <c r="D20" s="87"/>
      <c r="E20" s="25"/>
      <c r="F20" s="25"/>
      <c r="G20" s="86"/>
      <c r="H20" s="85"/>
      <c r="I20" s="85"/>
      <c r="J20" s="806"/>
      <c r="K20" s="25"/>
    </row>
    <row r="21" spans="1:11" s="73" customFormat="1" ht="12.95" customHeight="1" x14ac:dyDescent="0.15">
      <c r="A21" s="207" t="s">
        <v>1048</v>
      </c>
      <c r="B21" s="495"/>
      <c r="C21" s="495"/>
      <c r="D21" s="495"/>
      <c r="E21" s="495"/>
      <c r="F21" s="495"/>
      <c r="G21" s="86"/>
      <c r="H21" s="85"/>
      <c r="I21" s="85"/>
      <c r="J21" s="806"/>
      <c r="K21" s="25"/>
    </row>
    <row r="22" spans="1:11" s="73" customFormat="1" ht="12.95" customHeight="1" x14ac:dyDescent="0.15">
      <c r="A22" s="207" t="s">
        <v>825</v>
      </c>
      <c r="B22" s="495"/>
      <c r="C22" s="495"/>
      <c r="D22" s="495"/>
      <c r="E22" s="495"/>
      <c r="F22" s="495"/>
      <c r="G22" s="495"/>
      <c r="I22" s="757"/>
      <c r="J22" s="820"/>
    </row>
    <row r="23" spans="1:11" s="73" customFormat="1" ht="12.95" customHeight="1" x14ac:dyDescent="0.15">
      <c r="A23" s="207" t="s">
        <v>1060</v>
      </c>
      <c r="B23" s="807"/>
      <c r="C23" s="807"/>
      <c r="D23" s="807"/>
      <c r="E23" s="807"/>
      <c r="F23" s="807"/>
      <c r="G23" s="86"/>
      <c r="H23" s="85"/>
      <c r="I23" s="85"/>
      <c r="J23" s="806"/>
      <c r="K23" s="25"/>
    </row>
    <row r="24" spans="1:11" s="73" customFormat="1" ht="12.95" customHeight="1" x14ac:dyDescent="0.15">
      <c r="A24" s="807" t="s">
        <v>614</v>
      </c>
      <c r="B24" s="807"/>
      <c r="C24" s="807"/>
      <c r="D24" s="807"/>
      <c r="E24" s="807"/>
      <c r="F24" s="807"/>
      <c r="G24" s="86"/>
      <c r="H24" s="85"/>
      <c r="I24" s="85"/>
      <c r="J24" s="806"/>
      <c r="K24" s="25"/>
    </row>
    <row r="25" spans="1:11" s="73" customFormat="1" ht="12.95" customHeight="1" x14ac:dyDescent="0.15">
      <c r="A25" s="1025"/>
      <c r="B25" s="1025"/>
      <c r="C25" s="1025"/>
      <c r="D25" s="1025"/>
      <c r="E25" s="1025"/>
      <c r="F25" s="1025"/>
      <c r="G25" s="1025"/>
      <c r="I25" s="757"/>
    </row>
    <row r="26" spans="1:11" s="73" customFormat="1" ht="12.95" customHeight="1" x14ac:dyDescent="0.15">
      <c r="A26" s="812"/>
      <c r="B26" s="812"/>
      <c r="C26" s="812"/>
      <c r="D26" s="812"/>
      <c r="E26" s="812"/>
      <c r="F26" s="812"/>
      <c r="G26" s="812"/>
      <c r="I26" s="757"/>
    </row>
    <row r="27" spans="1:11" s="77" customFormat="1" ht="12.95" customHeight="1" x14ac:dyDescent="0.15">
      <c r="A27" s="78" t="s">
        <v>1061</v>
      </c>
      <c r="I27" s="757"/>
    </row>
    <row r="28" spans="1:11" s="77" customFormat="1" ht="12.95" customHeight="1" x14ac:dyDescent="0.15">
      <c r="A28" s="78" t="s">
        <v>1062</v>
      </c>
      <c r="I28" s="757"/>
    </row>
    <row r="29" spans="1:11" s="73" customFormat="1" ht="12.95" customHeight="1" x14ac:dyDescent="0.15">
      <c r="A29" s="500" t="s">
        <v>326</v>
      </c>
      <c r="B29" s="750" t="s">
        <v>330</v>
      </c>
      <c r="C29" s="750" t="s">
        <v>618</v>
      </c>
      <c r="D29" s="750" t="s">
        <v>329</v>
      </c>
      <c r="E29" s="750" t="s">
        <v>328</v>
      </c>
      <c r="F29" s="1018" t="s">
        <v>617</v>
      </c>
      <c r="G29" s="1020"/>
      <c r="I29" s="757"/>
    </row>
    <row r="30" spans="1:11" s="73" customFormat="1" ht="12.95" customHeight="1" x14ac:dyDescent="0.15">
      <c r="A30" s="314"/>
      <c r="B30" s="810" t="s">
        <v>619</v>
      </c>
      <c r="C30" s="810"/>
      <c r="D30" s="816" t="s">
        <v>504</v>
      </c>
      <c r="E30" s="810" t="s">
        <v>505</v>
      </c>
      <c r="F30" s="1021"/>
      <c r="G30" s="1022"/>
      <c r="I30" s="757"/>
    </row>
    <row r="31" spans="1:11" s="73" customFormat="1" ht="12.95" customHeight="1" x14ac:dyDescent="0.15">
      <c r="A31" s="300"/>
      <c r="B31" s="817" t="s">
        <v>474</v>
      </c>
      <c r="C31" s="818" t="s">
        <v>475</v>
      </c>
      <c r="D31" s="818" t="s">
        <v>620</v>
      </c>
      <c r="E31" s="818" t="s">
        <v>620</v>
      </c>
      <c r="F31" s="1021"/>
      <c r="G31" s="1022"/>
      <c r="I31" s="757"/>
    </row>
    <row r="32" spans="1:11" s="73" customFormat="1" ht="12.95" customHeight="1" x14ac:dyDescent="0.15">
      <c r="A32" s="811" t="s">
        <v>325</v>
      </c>
      <c r="B32" s="781" t="s">
        <v>621</v>
      </c>
      <c r="C32" s="354" t="s">
        <v>622</v>
      </c>
      <c r="D32" s="354" t="s">
        <v>476</v>
      </c>
      <c r="E32" s="354" t="s">
        <v>476</v>
      </c>
      <c r="F32" s="1023"/>
      <c r="G32" s="1024"/>
      <c r="J32" s="820"/>
    </row>
    <row r="33" spans="1:11" s="73" customFormat="1" ht="12.95" customHeight="1" x14ac:dyDescent="0.15">
      <c r="A33" s="215"/>
      <c r="B33" s="799"/>
      <c r="C33" s="799"/>
      <c r="D33" s="799"/>
      <c r="E33" s="799"/>
      <c r="F33" s="800"/>
      <c r="G33" s="25"/>
      <c r="J33" s="820"/>
    </row>
    <row r="34" spans="1:11" s="73" customFormat="1" ht="12.95" customHeight="1" x14ac:dyDescent="0.15">
      <c r="A34" s="802" t="s">
        <v>324</v>
      </c>
      <c r="B34" s="74">
        <v>870051039</v>
      </c>
      <c r="C34" s="89">
        <v>69.27</v>
      </c>
      <c r="D34" s="74">
        <v>1739542</v>
      </c>
      <c r="E34" s="74">
        <v>21522</v>
      </c>
      <c r="F34" s="803" t="s">
        <v>48</v>
      </c>
      <c r="G34" s="25"/>
      <c r="I34" s="757"/>
      <c r="J34" s="757"/>
    </row>
    <row r="35" spans="1:11" s="73" customFormat="1" ht="12.95" customHeight="1" x14ac:dyDescent="0.15">
      <c r="A35" s="808"/>
      <c r="B35" s="74"/>
      <c r="C35" s="89"/>
      <c r="D35" s="74"/>
      <c r="E35" s="74"/>
      <c r="F35" s="806"/>
      <c r="G35" s="25"/>
      <c r="I35" s="757"/>
      <c r="J35" s="757"/>
    </row>
    <row r="36" spans="1:11" s="73" customFormat="1" ht="12.95" customHeight="1" x14ac:dyDescent="0.15">
      <c r="A36" s="808" t="s">
        <v>24</v>
      </c>
      <c r="B36" s="74">
        <v>369301002</v>
      </c>
      <c r="C36" s="89">
        <v>69.02</v>
      </c>
      <c r="D36" s="74">
        <v>768983</v>
      </c>
      <c r="E36" s="74">
        <v>7585.5</v>
      </c>
      <c r="F36" s="806"/>
      <c r="G36" s="25" t="s">
        <v>29</v>
      </c>
      <c r="I36" s="757"/>
      <c r="J36" s="757"/>
    </row>
    <row r="37" spans="1:11" s="73" customFormat="1" ht="12.95" customHeight="1" x14ac:dyDescent="0.15">
      <c r="A37" s="808" t="s">
        <v>25</v>
      </c>
      <c r="B37" s="74">
        <v>47173046</v>
      </c>
      <c r="C37" s="89">
        <v>67.430000000000007</v>
      </c>
      <c r="D37" s="74">
        <v>83559</v>
      </c>
      <c r="E37" s="74">
        <v>581.5</v>
      </c>
      <c r="F37" s="806"/>
      <c r="G37" s="25" t="s">
        <v>30</v>
      </c>
      <c r="I37" s="757"/>
      <c r="J37" s="757"/>
    </row>
    <row r="38" spans="1:11" s="73" customFormat="1" ht="12.95" customHeight="1" x14ac:dyDescent="0.15">
      <c r="A38" s="808" t="s">
        <v>26</v>
      </c>
      <c r="B38" s="74">
        <v>28939564</v>
      </c>
      <c r="C38" s="89">
        <v>70.03</v>
      </c>
      <c r="D38" s="74">
        <v>52866</v>
      </c>
      <c r="E38" s="74">
        <v>1068.9000000000001</v>
      </c>
      <c r="F38" s="806"/>
      <c r="G38" s="25" t="s">
        <v>31</v>
      </c>
      <c r="I38" s="757"/>
      <c r="J38" s="757"/>
    </row>
    <row r="39" spans="1:11" s="73" customFormat="1" ht="12.95" customHeight="1" x14ac:dyDescent="0.15">
      <c r="A39" s="808" t="s">
        <v>27</v>
      </c>
      <c r="B39" s="74">
        <v>3857535</v>
      </c>
      <c r="C39" s="89">
        <v>70.55</v>
      </c>
      <c r="D39" s="74">
        <v>7098</v>
      </c>
      <c r="E39" s="74">
        <v>145</v>
      </c>
      <c r="F39" s="806"/>
      <c r="G39" s="25" t="s">
        <v>32</v>
      </c>
      <c r="I39" s="757"/>
      <c r="J39" s="757"/>
    </row>
    <row r="40" spans="1:11" s="73" customFormat="1" ht="12.95" customHeight="1" x14ac:dyDescent="0.15">
      <c r="A40" s="808" t="s">
        <v>51</v>
      </c>
      <c r="B40" s="74">
        <v>357775323</v>
      </c>
      <c r="C40" s="89">
        <v>69.88</v>
      </c>
      <c r="D40" s="74">
        <v>609746</v>
      </c>
      <c r="E40" s="74">
        <v>10587</v>
      </c>
      <c r="F40" s="806"/>
      <c r="G40" s="25" t="s">
        <v>57</v>
      </c>
      <c r="I40" s="757"/>
      <c r="J40" s="757"/>
    </row>
    <row r="41" spans="1:11" s="73" customFormat="1" ht="12.95" customHeight="1" x14ac:dyDescent="0.15">
      <c r="A41" s="808" t="s">
        <v>65</v>
      </c>
      <c r="B41" s="74">
        <v>41693401</v>
      </c>
      <c r="C41" s="89">
        <v>68.53</v>
      </c>
      <c r="D41" s="74">
        <v>158496</v>
      </c>
      <c r="E41" s="74">
        <v>1110.8</v>
      </c>
      <c r="F41" s="806"/>
      <c r="G41" s="25" t="s">
        <v>56</v>
      </c>
      <c r="I41" s="757"/>
      <c r="J41" s="757"/>
    </row>
    <row r="42" spans="1:11" s="73" customFormat="1" ht="12.95" customHeight="1" x14ac:dyDescent="0.15">
      <c r="A42" s="808" t="s">
        <v>13</v>
      </c>
      <c r="B42" s="74">
        <v>9373219</v>
      </c>
      <c r="C42" s="89">
        <v>64.59</v>
      </c>
      <c r="D42" s="74">
        <v>27074</v>
      </c>
      <c r="E42" s="74">
        <v>117.1</v>
      </c>
      <c r="F42" s="806"/>
      <c r="G42" s="25" t="s">
        <v>20</v>
      </c>
      <c r="I42" s="757"/>
      <c r="J42" s="757"/>
    </row>
    <row r="43" spans="1:11" s="73" customFormat="1" ht="12.95" customHeight="1" x14ac:dyDescent="0.15">
      <c r="A43" s="808" t="s">
        <v>52</v>
      </c>
      <c r="B43" s="74">
        <v>1319181</v>
      </c>
      <c r="C43" s="89">
        <v>78.849999999999994</v>
      </c>
      <c r="D43" s="74">
        <v>8291</v>
      </c>
      <c r="E43" s="74">
        <v>41.3</v>
      </c>
      <c r="F43" s="806"/>
      <c r="G43" s="25" t="s">
        <v>46</v>
      </c>
      <c r="I43" s="757"/>
      <c r="J43" s="757"/>
    </row>
    <row r="44" spans="1:11" ht="12.95" customHeight="1" x14ac:dyDescent="0.15">
      <c r="A44" s="804" t="s">
        <v>322</v>
      </c>
      <c r="B44" s="144">
        <v>10618768</v>
      </c>
      <c r="C44" s="147">
        <v>68.930000000000007</v>
      </c>
      <c r="D44" s="144">
        <v>23429</v>
      </c>
      <c r="E44" s="144">
        <v>284.89999999999998</v>
      </c>
      <c r="F44" s="699"/>
      <c r="G44" s="700" t="s">
        <v>321</v>
      </c>
      <c r="I44" s="814"/>
      <c r="J44" s="757"/>
    </row>
    <row r="45" spans="1:11" ht="12.95" customHeight="1" x14ac:dyDescent="0.15">
      <c r="A45" s="207" t="s">
        <v>823</v>
      </c>
      <c r="B45" s="43"/>
      <c r="C45" s="87"/>
      <c r="D45" s="87"/>
      <c r="E45" s="87"/>
      <c r="F45" s="815"/>
      <c r="G45" s="25"/>
    </row>
    <row r="46" spans="1:11" ht="12.95" customHeight="1" x14ac:dyDescent="0.15">
      <c r="A46" s="207" t="s">
        <v>1063</v>
      </c>
      <c r="B46" s="88"/>
      <c r="C46" s="87"/>
      <c r="D46" s="87"/>
      <c r="E46" s="25"/>
      <c r="F46" s="25"/>
      <c r="G46" s="86"/>
      <c r="H46" s="85"/>
      <c r="I46" s="85"/>
      <c r="J46" s="806"/>
      <c r="K46" s="25"/>
    </row>
    <row r="47" spans="1:11" ht="12.95" customHeight="1" x14ac:dyDescent="0.15">
      <c r="A47" s="207" t="s">
        <v>1048</v>
      </c>
      <c r="B47" s="88"/>
      <c r="C47" s="87"/>
      <c r="D47" s="87"/>
      <c r="E47" s="25"/>
      <c r="F47" s="25"/>
      <c r="G47" s="86"/>
      <c r="H47" s="85"/>
      <c r="I47" s="85"/>
      <c r="J47" s="806"/>
      <c r="K47" s="25"/>
    </row>
    <row r="48" spans="1:11" ht="12.95" customHeight="1" x14ac:dyDescent="0.15">
      <c r="A48" s="207" t="s">
        <v>825</v>
      </c>
    </row>
    <row r="49" spans="1:11" ht="12.95" customHeight="1" x14ac:dyDescent="0.15">
      <c r="A49" s="207" t="s">
        <v>1064</v>
      </c>
      <c r="B49" s="807"/>
      <c r="C49" s="807"/>
      <c r="D49" s="807"/>
      <c r="E49" s="807"/>
      <c r="F49" s="807"/>
      <c r="G49" s="86"/>
      <c r="H49" s="85"/>
      <c r="I49" s="85"/>
      <c r="J49" s="806"/>
      <c r="K49" s="25"/>
    </row>
    <row r="50" spans="1:11" ht="12.95" customHeight="1" x14ac:dyDescent="0.15">
      <c r="A50" s="807" t="s">
        <v>614</v>
      </c>
      <c r="B50" s="807"/>
      <c r="C50" s="807"/>
      <c r="D50" s="807"/>
      <c r="E50" s="807"/>
      <c r="F50" s="807"/>
      <c r="G50" s="86"/>
      <c r="H50" s="85"/>
      <c r="I50" s="85"/>
      <c r="J50" s="806"/>
      <c r="K50" s="25"/>
    </row>
    <row r="51" spans="1:11" ht="12.95" customHeight="1" x14ac:dyDescent="0.15">
      <c r="A51" s="1019" t="s">
        <v>623</v>
      </c>
      <c r="B51" s="1019"/>
      <c r="C51" s="1019"/>
      <c r="D51" s="1019"/>
      <c r="E51" s="1019"/>
      <c r="F51" s="1019"/>
      <c r="G51" s="1019"/>
    </row>
  </sheetData>
  <mergeCells count="4">
    <mergeCell ref="F3:G6"/>
    <mergeCell ref="A51:G51"/>
    <mergeCell ref="A25:G25"/>
    <mergeCell ref="F29:G32"/>
  </mergeCells>
  <phoneticPr fontId="34"/>
  <pageMargins left="0.59055118110236227" right="0.59055118110236227" top="0.59055118110236227" bottom="0.59055118110236227" header="0.51181102362204722" footer="0.51181102362204722"/>
  <pageSetup paperSize="9" scale="96" orientation="portrait" r:id="rId1"/>
  <headerFooter alignWithMargins="0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pageSetUpPr fitToPage="1"/>
  </sheetPr>
  <dimension ref="A1:K29"/>
  <sheetViews>
    <sheetView view="pageBreakPreview" zoomScaleNormal="100" zoomScaleSheetLayoutView="100" workbookViewId="0"/>
  </sheetViews>
  <sheetFormatPr defaultRowHeight="13.5" x14ac:dyDescent="0.15"/>
  <cols>
    <col min="1" max="9" width="10.625" style="743" customWidth="1"/>
    <col min="10" max="17" width="12.625" style="743" customWidth="1"/>
    <col min="18" max="16384" width="9" style="743"/>
  </cols>
  <sheetData>
    <row r="1" spans="1:10" ht="19.5" customHeight="1" x14ac:dyDescent="0.15">
      <c r="A1" s="821" t="s">
        <v>1065</v>
      </c>
      <c r="B1" s="821"/>
      <c r="C1" s="821"/>
      <c r="D1" s="821"/>
      <c r="E1" s="821"/>
      <c r="F1" s="821"/>
      <c r="G1" s="821"/>
      <c r="H1" s="821"/>
    </row>
    <row r="2" spans="1:10" ht="19.5" customHeight="1" x14ac:dyDescent="0.15">
      <c r="A2" s="821" t="s">
        <v>1066</v>
      </c>
      <c r="B2" s="821"/>
      <c r="C2" s="821"/>
      <c r="D2" s="821"/>
      <c r="E2" s="821"/>
      <c r="F2" s="821"/>
      <c r="G2" s="821"/>
      <c r="H2" s="821"/>
      <c r="I2" s="822"/>
    </row>
    <row r="3" spans="1:10" ht="16.5" customHeight="1" x14ac:dyDescent="0.15">
      <c r="A3" s="823"/>
      <c r="B3" s="823"/>
      <c r="C3" s="823"/>
      <c r="D3" s="823"/>
      <c r="E3" s="823"/>
      <c r="F3" s="823"/>
      <c r="G3" s="824"/>
      <c r="H3" s="825" t="s">
        <v>869</v>
      </c>
      <c r="I3" s="826"/>
    </row>
    <row r="4" spans="1:10" s="828" customFormat="1" ht="18" customHeight="1" x14ac:dyDescent="0.15">
      <c r="A4" s="1026" t="s">
        <v>655</v>
      </c>
      <c r="B4" s="827" t="s">
        <v>656</v>
      </c>
      <c r="C4" s="1029" t="s">
        <v>657</v>
      </c>
      <c r="D4" s="1030"/>
      <c r="E4" s="1031"/>
      <c r="F4" s="1029" t="s">
        <v>658</v>
      </c>
      <c r="G4" s="1030"/>
      <c r="H4" s="1031"/>
      <c r="I4" s="1032" t="s">
        <v>659</v>
      </c>
    </row>
    <row r="5" spans="1:10" s="828" customFormat="1" ht="18" customHeight="1" x14ac:dyDescent="0.15">
      <c r="A5" s="1027"/>
      <c r="B5" s="830" t="s">
        <v>660</v>
      </c>
      <c r="C5" s="829" t="s">
        <v>661</v>
      </c>
      <c r="D5" s="831" t="s">
        <v>662</v>
      </c>
      <c r="E5" s="832" t="s">
        <v>663</v>
      </c>
      <c r="F5" s="832" t="s">
        <v>664</v>
      </c>
      <c r="G5" s="833" t="s">
        <v>665</v>
      </c>
      <c r="H5" s="834" t="s">
        <v>666</v>
      </c>
      <c r="I5" s="1033"/>
    </row>
    <row r="6" spans="1:10" s="828" customFormat="1" ht="18" customHeight="1" x14ac:dyDescent="0.15">
      <c r="A6" s="1027"/>
      <c r="B6" s="830"/>
      <c r="C6" s="830"/>
      <c r="D6" s="833"/>
      <c r="E6" s="830" t="s">
        <v>667</v>
      </c>
      <c r="F6" s="830" t="s">
        <v>668</v>
      </c>
      <c r="G6" s="833" t="s">
        <v>669</v>
      </c>
      <c r="H6" s="834"/>
      <c r="I6" s="1033"/>
    </row>
    <row r="7" spans="1:10" s="828" customFormat="1" ht="39.950000000000003" customHeight="1" x14ac:dyDescent="0.15">
      <c r="A7" s="1028"/>
      <c r="B7" s="835" t="s">
        <v>670</v>
      </c>
      <c r="C7" s="836" t="s">
        <v>671</v>
      </c>
      <c r="D7" s="837" t="s">
        <v>672</v>
      </c>
      <c r="E7" s="837" t="s">
        <v>673</v>
      </c>
      <c r="F7" s="837" t="s">
        <v>674</v>
      </c>
      <c r="G7" s="838" t="s">
        <v>675</v>
      </c>
      <c r="H7" s="839" t="s">
        <v>676</v>
      </c>
      <c r="I7" s="1034"/>
    </row>
    <row r="8" spans="1:10" ht="18" customHeight="1" x14ac:dyDescent="0.15">
      <c r="A8" s="840" t="s">
        <v>1067</v>
      </c>
      <c r="B8" s="841">
        <v>64977043</v>
      </c>
      <c r="C8" s="842">
        <v>36006468</v>
      </c>
      <c r="D8" s="841">
        <v>24454757</v>
      </c>
      <c r="E8" s="841">
        <v>1704934</v>
      </c>
      <c r="F8" s="841">
        <v>2925924</v>
      </c>
      <c r="G8" s="843">
        <v>2365454</v>
      </c>
      <c r="H8" s="844">
        <v>5291378</v>
      </c>
      <c r="I8" s="845" t="s">
        <v>884</v>
      </c>
    </row>
    <row r="9" spans="1:10" ht="18" customHeight="1" x14ac:dyDescent="0.15">
      <c r="A9" s="840"/>
      <c r="B9" s="846"/>
      <c r="C9" s="847"/>
      <c r="D9" s="846"/>
      <c r="E9" s="846"/>
      <c r="F9" s="846"/>
      <c r="G9" s="848"/>
      <c r="H9" s="849"/>
      <c r="I9" s="850"/>
    </row>
    <row r="10" spans="1:10" ht="18" customHeight="1" x14ac:dyDescent="0.15">
      <c r="A10" s="851" t="s">
        <v>1017</v>
      </c>
      <c r="B10" s="852">
        <v>6640932</v>
      </c>
      <c r="C10" s="853">
        <v>3559807</v>
      </c>
      <c r="D10" s="852">
        <v>2693527</v>
      </c>
      <c r="E10" s="852">
        <v>158304</v>
      </c>
      <c r="F10" s="852">
        <v>2711734</v>
      </c>
      <c r="G10" s="854">
        <v>2251199</v>
      </c>
      <c r="H10" s="855">
        <v>4962933</v>
      </c>
      <c r="I10" s="766" t="s">
        <v>753</v>
      </c>
      <c r="J10" s="856"/>
    </row>
    <row r="11" spans="1:10" ht="18" customHeight="1" x14ac:dyDescent="0.15">
      <c r="A11" s="851" t="s">
        <v>1068</v>
      </c>
      <c r="B11" s="852">
        <v>5875249</v>
      </c>
      <c r="C11" s="853">
        <v>3431879</v>
      </c>
      <c r="D11" s="852">
        <v>2567095</v>
      </c>
      <c r="E11" s="852">
        <v>149376</v>
      </c>
      <c r="F11" s="852">
        <v>2503180</v>
      </c>
      <c r="G11" s="854">
        <v>2189910</v>
      </c>
      <c r="H11" s="855">
        <v>4693090</v>
      </c>
      <c r="I11" s="544" t="s">
        <v>365</v>
      </c>
      <c r="J11" s="856"/>
    </row>
    <row r="12" spans="1:10" ht="18" customHeight="1" x14ac:dyDescent="0.15">
      <c r="A12" s="851" t="s">
        <v>1069</v>
      </c>
      <c r="B12" s="852">
        <v>5151480</v>
      </c>
      <c r="C12" s="853">
        <v>3088174</v>
      </c>
      <c r="D12" s="852">
        <v>2304034</v>
      </c>
      <c r="E12" s="852">
        <v>133222</v>
      </c>
      <c r="F12" s="852">
        <v>2458846</v>
      </c>
      <c r="G12" s="854">
        <v>1905449</v>
      </c>
      <c r="H12" s="855">
        <v>4364295</v>
      </c>
      <c r="I12" s="544" t="s">
        <v>366</v>
      </c>
      <c r="J12" s="856"/>
    </row>
    <row r="13" spans="1:10" ht="18" customHeight="1" x14ac:dyDescent="0.15">
      <c r="A13" s="851" t="s">
        <v>1070</v>
      </c>
      <c r="B13" s="852">
        <v>5374388</v>
      </c>
      <c r="C13" s="853">
        <v>2451949</v>
      </c>
      <c r="D13" s="852">
        <v>1817442</v>
      </c>
      <c r="E13" s="852">
        <v>132408</v>
      </c>
      <c r="F13" s="852">
        <v>2442880</v>
      </c>
      <c r="G13" s="854">
        <v>2260372</v>
      </c>
      <c r="H13" s="855">
        <v>4703252</v>
      </c>
      <c r="I13" s="544" t="s">
        <v>367</v>
      </c>
      <c r="J13" s="856"/>
    </row>
    <row r="14" spans="1:10" ht="18" customHeight="1" x14ac:dyDescent="0.15">
      <c r="A14" s="851" t="s">
        <v>1071</v>
      </c>
      <c r="B14" s="852">
        <v>4664357</v>
      </c>
      <c r="C14" s="853">
        <v>2196952</v>
      </c>
      <c r="D14" s="852">
        <v>1620196</v>
      </c>
      <c r="E14" s="852">
        <v>131850</v>
      </c>
      <c r="F14" s="852">
        <v>2814698</v>
      </c>
      <c r="G14" s="854">
        <v>2542056</v>
      </c>
      <c r="H14" s="855">
        <v>5356754</v>
      </c>
      <c r="I14" s="544" t="s">
        <v>375</v>
      </c>
      <c r="J14" s="856"/>
    </row>
    <row r="15" spans="1:10" ht="18" customHeight="1" x14ac:dyDescent="0.15">
      <c r="A15" s="851" t="s">
        <v>1072</v>
      </c>
      <c r="B15" s="852">
        <v>4440265</v>
      </c>
      <c r="C15" s="853">
        <v>2609455</v>
      </c>
      <c r="D15" s="852">
        <v>1758612</v>
      </c>
      <c r="E15" s="852">
        <v>139328</v>
      </c>
      <c r="F15" s="852">
        <v>2589819</v>
      </c>
      <c r="G15" s="854">
        <v>2518147</v>
      </c>
      <c r="H15" s="855">
        <v>5107966</v>
      </c>
      <c r="I15" s="544" t="s">
        <v>368</v>
      </c>
      <c r="J15" s="856"/>
    </row>
    <row r="16" spans="1:10" ht="18" customHeight="1" x14ac:dyDescent="0.15">
      <c r="A16" s="851" t="s">
        <v>1073</v>
      </c>
      <c r="B16" s="852">
        <v>5266883</v>
      </c>
      <c r="C16" s="853">
        <v>3431086</v>
      </c>
      <c r="D16" s="852">
        <v>1943735</v>
      </c>
      <c r="E16" s="852">
        <v>128865</v>
      </c>
      <c r="F16" s="852">
        <v>2210942</v>
      </c>
      <c r="G16" s="854">
        <v>2215146</v>
      </c>
      <c r="H16" s="855">
        <v>4426088</v>
      </c>
      <c r="I16" s="544" t="s">
        <v>369</v>
      </c>
      <c r="J16" s="856"/>
    </row>
    <row r="17" spans="1:11" ht="18" customHeight="1" x14ac:dyDescent="0.15">
      <c r="A17" s="851" t="s">
        <v>1074</v>
      </c>
      <c r="B17" s="852">
        <v>5356702</v>
      </c>
      <c r="C17" s="853">
        <v>3308567</v>
      </c>
      <c r="D17" s="852">
        <v>1788673</v>
      </c>
      <c r="E17" s="852">
        <v>100243</v>
      </c>
      <c r="F17" s="852">
        <v>2511735</v>
      </c>
      <c r="G17" s="854">
        <v>1942255</v>
      </c>
      <c r="H17" s="855">
        <v>4453990</v>
      </c>
      <c r="I17" s="544" t="s">
        <v>370</v>
      </c>
      <c r="J17" s="856"/>
    </row>
    <row r="18" spans="1:11" ht="18" customHeight="1" x14ac:dyDescent="0.15">
      <c r="A18" s="851" t="s">
        <v>1075</v>
      </c>
      <c r="B18" s="852">
        <v>5156165</v>
      </c>
      <c r="C18" s="853">
        <v>2998561</v>
      </c>
      <c r="D18" s="852">
        <v>1801189</v>
      </c>
      <c r="E18" s="852">
        <v>175732</v>
      </c>
      <c r="F18" s="852">
        <v>2313904</v>
      </c>
      <c r="G18" s="854">
        <v>2106171</v>
      </c>
      <c r="H18" s="855">
        <v>4420075</v>
      </c>
      <c r="I18" s="544" t="s">
        <v>371</v>
      </c>
      <c r="J18" s="856"/>
    </row>
    <row r="19" spans="1:11" ht="18" customHeight="1" x14ac:dyDescent="0.15">
      <c r="A19" s="851" t="s">
        <v>1076</v>
      </c>
      <c r="B19" s="852">
        <v>5781844</v>
      </c>
      <c r="C19" s="853">
        <v>2922076</v>
      </c>
      <c r="D19" s="852">
        <v>1775409</v>
      </c>
      <c r="E19" s="852">
        <v>141465</v>
      </c>
      <c r="F19" s="852">
        <v>2399147</v>
      </c>
      <c r="G19" s="854">
        <v>2636389</v>
      </c>
      <c r="H19" s="855">
        <v>5035536</v>
      </c>
      <c r="I19" s="544" t="s">
        <v>372</v>
      </c>
      <c r="J19" s="856"/>
    </row>
    <row r="20" spans="1:11" ht="18" customHeight="1" x14ac:dyDescent="0.15">
      <c r="A20" s="851" t="s">
        <v>1077</v>
      </c>
      <c r="B20" s="852">
        <v>4730411</v>
      </c>
      <c r="C20" s="853">
        <v>2848715</v>
      </c>
      <c r="D20" s="852">
        <v>1962371</v>
      </c>
      <c r="E20" s="852">
        <v>157444</v>
      </c>
      <c r="F20" s="852">
        <v>2397982</v>
      </c>
      <c r="G20" s="854">
        <v>2573709</v>
      </c>
      <c r="H20" s="855">
        <v>4971691</v>
      </c>
      <c r="I20" s="544" t="s">
        <v>373</v>
      </c>
      <c r="J20" s="856"/>
    </row>
    <row r="21" spans="1:11" ht="18" customHeight="1" x14ac:dyDescent="0.15">
      <c r="A21" s="857" t="s">
        <v>1078</v>
      </c>
      <c r="B21" s="858">
        <v>6538367</v>
      </c>
      <c r="C21" s="859">
        <v>3159247</v>
      </c>
      <c r="D21" s="858">
        <v>2422474</v>
      </c>
      <c r="E21" s="858">
        <v>156697</v>
      </c>
      <c r="F21" s="858">
        <v>2925924</v>
      </c>
      <c r="G21" s="860">
        <v>2365454</v>
      </c>
      <c r="H21" s="861">
        <v>5291378</v>
      </c>
      <c r="I21" s="771" t="s">
        <v>374</v>
      </c>
      <c r="J21" s="856"/>
    </row>
    <row r="22" spans="1:11" s="864" customFormat="1" ht="16.5" customHeight="1" x14ac:dyDescent="0.15">
      <c r="A22" s="862" t="s">
        <v>829</v>
      </c>
      <c r="B22" s="863"/>
      <c r="C22" s="863"/>
      <c r="D22" s="863"/>
      <c r="E22" s="863"/>
      <c r="F22" s="862"/>
      <c r="G22" s="863"/>
      <c r="H22" s="863"/>
      <c r="I22" s="863"/>
      <c r="K22" s="743"/>
    </row>
    <row r="23" spans="1:11" s="864" customFormat="1" ht="16.5" customHeight="1" x14ac:dyDescent="0.15">
      <c r="A23" s="865" t="s">
        <v>830</v>
      </c>
      <c r="B23" s="865"/>
      <c r="C23" s="865"/>
      <c r="D23" s="865"/>
      <c r="E23" s="865"/>
      <c r="F23" s="865"/>
      <c r="G23" s="865"/>
      <c r="H23" s="865"/>
      <c r="I23" s="865"/>
    </row>
    <row r="24" spans="1:11" s="864" customFormat="1" ht="16.5" customHeight="1" x14ac:dyDescent="0.15">
      <c r="A24" s="865" t="s">
        <v>831</v>
      </c>
      <c r="B24" s="865"/>
      <c r="C24" s="865"/>
      <c r="D24" s="865"/>
      <c r="E24" s="865"/>
      <c r="F24" s="865"/>
      <c r="G24" s="865"/>
      <c r="H24" s="865"/>
      <c r="I24" s="865"/>
    </row>
    <row r="25" spans="1:11" s="864" customFormat="1" ht="16.5" customHeight="1" x14ac:dyDescent="0.15">
      <c r="A25" s="865" t="s">
        <v>832</v>
      </c>
      <c r="B25" s="865"/>
      <c r="C25" s="865"/>
      <c r="D25" s="865"/>
      <c r="E25" s="865"/>
      <c r="F25" s="865"/>
      <c r="G25" s="865"/>
      <c r="H25" s="865"/>
      <c r="I25" s="865"/>
    </row>
    <row r="26" spans="1:11" s="864" customFormat="1" ht="16.5" customHeight="1" x14ac:dyDescent="0.15">
      <c r="A26" s="528" t="s">
        <v>833</v>
      </c>
      <c r="B26" s="865"/>
      <c r="C26" s="865"/>
      <c r="D26" s="865"/>
      <c r="E26" s="865"/>
      <c r="F26" s="865"/>
      <c r="G26" s="865"/>
      <c r="H26" s="865"/>
      <c r="I26" s="865"/>
    </row>
    <row r="27" spans="1:11" s="864" customFormat="1" ht="16.5" customHeight="1" x14ac:dyDescent="0.15">
      <c r="A27" s="865" t="s">
        <v>834</v>
      </c>
      <c r="B27" s="865"/>
      <c r="C27" s="865"/>
      <c r="D27" s="865"/>
      <c r="E27" s="865"/>
      <c r="F27" s="865"/>
      <c r="G27" s="865"/>
      <c r="H27" s="865"/>
      <c r="I27" s="865"/>
    </row>
    <row r="28" spans="1:11" s="864" customFormat="1" ht="16.5" customHeight="1" x14ac:dyDescent="0.15">
      <c r="A28" s="865" t="s">
        <v>835</v>
      </c>
      <c r="B28" s="865"/>
      <c r="C28" s="865"/>
      <c r="D28" s="865"/>
      <c r="E28" s="865"/>
      <c r="F28" s="865"/>
      <c r="G28" s="865"/>
      <c r="H28" s="865"/>
      <c r="I28" s="865"/>
    </row>
    <row r="29" spans="1:11" s="864" customFormat="1" ht="16.5" customHeight="1" x14ac:dyDescent="0.15">
      <c r="A29" s="865" t="s">
        <v>836</v>
      </c>
      <c r="B29" s="865"/>
      <c r="C29" s="865"/>
      <c r="D29" s="865"/>
      <c r="E29" s="865"/>
      <c r="F29" s="865"/>
      <c r="G29" s="865"/>
      <c r="H29" s="865"/>
      <c r="I29" s="865"/>
    </row>
  </sheetData>
  <mergeCells count="4">
    <mergeCell ref="A4:A7"/>
    <mergeCell ref="C4:E4"/>
    <mergeCell ref="F4:H4"/>
    <mergeCell ref="I4:I7"/>
  </mergeCells>
  <phoneticPr fontId="34"/>
  <printOptions horizontalCentered="1"/>
  <pageMargins left="0.59055118110236227" right="0.59055118110236227" top="0.59055118110236227" bottom="0.59055118110236227" header="0.59055118110236227" footer="0.31496062992125984"/>
  <pageSetup paperSize="9" scale="96" orientation="portrait" r:id="rId1"/>
  <headerFooter differentFirst="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pageSetUpPr fitToPage="1"/>
  </sheetPr>
  <dimension ref="A1:V61"/>
  <sheetViews>
    <sheetView view="pageBreakPreview" zoomScaleNormal="100" zoomScaleSheetLayoutView="100" workbookViewId="0"/>
  </sheetViews>
  <sheetFormatPr defaultRowHeight="13.5" x14ac:dyDescent="0.15"/>
  <cols>
    <col min="1" max="8" width="10.625" style="743" customWidth="1"/>
    <col min="9" max="9" width="8.625" style="743" customWidth="1"/>
    <col min="10" max="12" width="12.625" style="743" customWidth="1"/>
    <col min="13" max="21" width="12.75" style="743" customWidth="1"/>
    <col min="22" max="22" width="12.5" style="743" customWidth="1"/>
    <col min="23" max="16384" width="9" style="743"/>
  </cols>
  <sheetData>
    <row r="1" spans="1:12" ht="19.5" customHeight="1" x14ac:dyDescent="0.15">
      <c r="A1" s="866"/>
      <c r="B1" s="866"/>
      <c r="C1" s="866"/>
      <c r="D1" s="866"/>
      <c r="E1" s="866"/>
      <c r="F1" s="866"/>
    </row>
    <row r="2" spans="1:12" ht="19.5" customHeight="1" x14ac:dyDescent="0.15">
      <c r="A2" s="821" t="s">
        <v>1079</v>
      </c>
      <c r="B2" s="867"/>
      <c r="C2" s="867"/>
      <c r="D2" s="867"/>
      <c r="E2" s="867"/>
      <c r="F2" s="867"/>
      <c r="G2" s="868"/>
      <c r="H2" s="868"/>
      <c r="I2" s="868"/>
    </row>
    <row r="3" spans="1:12" ht="15.6" customHeight="1" x14ac:dyDescent="0.15">
      <c r="A3" s="869"/>
      <c r="B3" s="869"/>
      <c r="C3" s="825"/>
      <c r="D3" s="825"/>
      <c r="E3" s="825"/>
      <c r="F3" s="825"/>
      <c r="G3" s="869"/>
      <c r="H3" s="825" t="s">
        <v>869</v>
      </c>
      <c r="I3" s="869"/>
      <c r="J3" s="870"/>
      <c r="K3" s="871"/>
      <c r="L3" s="870"/>
    </row>
    <row r="4" spans="1:12" ht="15.6" customHeight="1" x14ac:dyDescent="0.15">
      <c r="A4" s="1026" t="s">
        <v>655</v>
      </c>
      <c r="B4" s="832" t="s">
        <v>677</v>
      </c>
      <c r="C4" s="832" t="s">
        <v>678</v>
      </c>
      <c r="D4" s="832" t="s">
        <v>837</v>
      </c>
      <c r="E4" s="832" t="s">
        <v>53</v>
      </c>
      <c r="F4" s="832" t="s">
        <v>11</v>
      </c>
      <c r="G4" s="832" t="s">
        <v>50</v>
      </c>
      <c r="H4" s="832" t="s">
        <v>26</v>
      </c>
      <c r="I4" s="1032" t="s">
        <v>659</v>
      </c>
      <c r="J4" s="872"/>
      <c r="K4" s="833"/>
    </row>
    <row r="5" spans="1:12" ht="15.6" customHeight="1" x14ac:dyDescent="0.15">
      <c r="A5" s="1027"/>
      <c r="B5" s="1035" t="s">
        <v>679</v>
      </c>
      <c r="C5" s="1035" t="s">
        <v>680</v>
      </c>
      <c r="D5" s="1035" t="s">
        <v>838</v>
      </c>
      <c r="E5" s="1035" t="s">
        <v>16</v>
      </c>
      <c r="F5" s="1035" t="s">
        <v>17</v>
      </c>
      <c r="G5" s="1035" t="s">
        <v>18</v>
      </c>
      <c r="H5" s="1035" t="s">
        <v>31</v>
      </c>
      <c r="I5" s="1033"/>
      <c r="J5" s="872"/>
      <c r="K5" s="1039"/>
    </row>
    <row r="6" spans="1:12" ht="15.6" customHeight="1" x14ac:dyDescent="0.15">
      <c r="A6" s="1028"/>
      <c r="B6" s="1036"/>
      <c r="C6" s="1036"/>
      <c r="D6" s="1036"/>
      <c r="E6" s="1035"/>
      <c r="F6" s="1035"/>
      <c r="G6" s="1035"/>
      <c r="H6" s="1035"/>
      <c r="I6" s="1034"/>
      <c r="J6" s="833"/>
      <c r="K6" s="1039"/>
    </row>
    <row r="7" spans="1:12" ht="9.9499999999999993" customHeight="1" x14ac:dyDescent="0.15">
      <c r="A7" s="873"/>
      <c r="B7" s="874"/>
      <c r="C7" s="874"/>
      <c r="D7" s="874"/>
      <c r="E7" s="874"/>
      <c r="F7" s="874"/>
      <c r="G7" s="874"/>
      <c r="H7" s="874"/>
      <c r="I7" s="875"/>
      <c r="J7" s="876"/>
      <c r="K7" s="876"/>
    </row>
    <row r="8" spans="1:12" ht="15.6" customHeight="1" x14ac:dyDescent="0.15">
      <c r="A8" s="840" t="s">
        <v>1067</v>
      </c>
      <c r="B8" s="877">
        <v>64977043</v>
      </c>
      <c r="C8" s="877">
        <v>159349</v>
      </c>
      <c r="D8" s="877">
        <v>41083</v>
      </c>
      <c r="E8" s="877">
        <v>9606477</v>
      </c>
      <c r="F8" s="877">
        <v>2601830</v>
      </c>
      <c r="G8" s="877">
        <v>3873641</v>
      </c>
      <c r="H8" s="877">
        <v>3416860</v>
      </c>
      <c r="I8" s="878" t="s">
        <v>884</v>
      </c>
      <c r="J8" s="876"/>
      <c r="K8" s="876"/>
    </row>
    <row r="9" spans="1:12" ht="9.9499999999999993" customHeight="1" x14ac:dyDescent="0.15">
      <c r="A9" s="840"/>
      <c r="B9" s="877"/>
      <c r="C9" s="877"/>
      <c r="D9" s="877"/>
      <c r="E9" s="877"/>
      <c r="F9" s="877"/>
      <c r="G9" s="877"/>
      <c r="H9" s="877"/>
      <c r="I9" s="878"/>
      <c r="J9" s="876"/>
      <c r="K9" s="876"/>
    </row>
    <row r="10" spans="1:12" ht="15.6" customHeight="1" x14ac:dyDescent="0.15">
      <c r="A10" s="851" t="s">
        <v>1017</v>
      </c>
      <c r="B10" s="877">
        <v>6640932</v>
      </c>
      <c r="C10" s="879" t="s">
        <v>699</v>
      </c>
      <c r="D10" s="879" t="s">
        <v>699</v>
      </c>
      <c r="E10" s="879">
        <v>1468303</v>
      </c>
      <c r="F10" s="879">
        <v>324346</v>
      </c>
      <c r="G10" s="877">
        <v>239493</v>
      </c>
      <c r="H10" s="877">
        <v>330937</v>
      </c>
      <c r="I10" s="880" t="s">
        <v>817</v>
      </c>
      <c r="J10" s="876"/>
      <c r="K10" s="876"/>
    </row>
    <row r="11" spans="1:12" ht="15.6" customHeight="1" x14ac:dyDescent="0.15">
      <c r="A11" s="851" t="s">
        <v>1068</v>
      </c>
      <c r="B11" s="877">
        <v>5875249</v>
      </c>
      <c r="C11" s="879" t="s">
        <v>699</v>
      </c>
      <c r="D11" s="879" t="s">
        <v>699</v>
      </c>
      <c r="E11" s="879">
        <v>884837</v>
      </c>
      <c r="F11" s="879">
        <v>464746</v>
      </c>
      <c r="G11" s="877">
        <v>240275</v>
      </c>
      <c r="H11" s="877">
        <v>250929</v>
      </c>
      <c r="I11" s="880" t="s">
        <v>365</v>
      </c>
      <c r="J11" s="876"/>
      <c r="K11" s="876"/>
    </row>
    <row r="12" spans="1:12" ht="15.6" customHeight="1" x14ac:dyDescent="0.15">
      <c r="A12" s="851" t="s">
        <v>1069</v>
      </c>
      <c r="B12" s="877">
        <v>5151480</v>
      </c>
      <c r="C12" s="879" t="s">
        <v>699</v>
      </c>
      <c r="D12" s="879" t="s">
        <v>699</v>
      </c>
      <c r="E12" s="879">
        <v>885133</v>
      </c>
      <c r="F12" s="879">
        <v>132912</v>
      </c>
      <c r="G12" s="877">
        <v>389763</v>
      </c>
      <c r="H12" s="877">
        <v>265866</v>
      </c>
      <c r="I12" s="880" t="s">
        <v>366</v>
      </c>
      <c r="J12" s="876"/>
      <c r="K12" s="876"/>
    </row>
    <row r="13" spans="1:12" ht="15.6" customHeight="1" x14ac:dyDescent="0.15">
      <c r="A13" s="851" t="s">
        <v>1070</v>
      </c>
      <c r="B13" s="877">
        <v>5374388</v>
      </c>
      <c r="C13" s="879">
        <v>87749</v>
      </c>
      <c r="D13" s="879">
        <v>33307</v>
      </c>
      <c r="E13" s="879">
        <v>821599</v>
      </c>
      <c r="F13" s="879">
        <v>266711</v>
      </c>
      <c r="G13" s="877">
        <v>293285</v>
      </c>
      <c r="H13" s="877">
        <v>199376</v>
      </c>
      <c r="I13" s="880" t="s">
        <v>367</v>
      </c>
      <c r="J13" s="876"/>
      <c r="K13" s="876"/>
    </row>
    <row r="14" spans="1:12" ht="15.6" customHeight="1" x14ac:dyDescent="0.15">
      <c r="A14" s="851" t="s">
        <v>1071</v>
      </c>
      <c r="B14" s="877">
        <v>4664357</v>
      </c>
      <c r="C14" s="879" t="s">
        <v>699</v>
      </c>
      <c r="D14" s="879">
        <v>7776</v>
      </c>
      <c r="E14" s="879">
        <v>264294</v>
      </c>
      <c r="F14" s="879" t="s">
        <v>699</v>
      </c>
      <c r="G14" s="877">
        <v>368440</v>
      </c>
      <c r="H14" s="877">
        <v>204693</v>
      </c>
      <c r="I14" s="880" t="s">
        <v>375</v>
      </c>
      <c r="J14" s="876"/>
      <c r="K14" s="876"/>
    </row>
    <row r="15" spans="1:12" ht="15.6" customHeight="1" x14ac:dyDescent="0.15">
      <c r="A15" s="851" t="s">
        <v>1072</v>
      </c>
      <c r="B15" s="877">
        <v>4440265</v>
      </c>
      <c r="C15" s="879" t="s">
        <v>699</v>
      </c>
      <c r="D15" s="879" t="s">
        <v>699</v>
      </c>
      <c r="E15" s="879">
        <v>535545</v>
      </c>
      <c r="F15" s="879">
        <v>195840</v>
      </c>
      <c r="G15" s="877">
        <v>230409</v>
      </c>
      <c r="H15" s="877">
        <v>165653</v>
      </c>
      <c r="I15" s="880" t="s">
        <v>368</v>
      </c>
      <c r="J15" s="876"/>
      <c r="K15" s="876"/>
    </row>
    <row r="16" spans="1:12" ht="15.6" customHeight="1" x14ac:dyDescent="0.15">
      <c r="A16" s="851" t="s">
        <v>1073</v>
      </c>
      <c r="B16" s="877">
        <v>5266883</v>
      </c>
      <c r="C16" s="879" t="s">
        <v>699</v>
      </c>
      <c r="D16" s="879" t="s">
        <v>699</v>
      </c>
      <c r="E16" s="879">
        <v>779755</v>
      </c>
      <c r="F16" s="879">
        <v>185761</v>
      </c>
      <c r="G16" s="877">
        <v>307507</v>
      </c>
      <c r="H16" s="877">
        <v>310912</v>
      </c>
      <c r="I16" s="880" t="s">
        <v>369</v>
      </c>
      <c r="J16" s="876"/>
      <c r="K16" s="876"/>
    </row>
    <row r="17" spans="1:22" ht="15.6" customHeight="1" x14ac:dyDescent="0.15">
      <c r="A17" s="851" t="s">
        <v>1074</v>
      </c>
      <c r="B17" s="877">
        <v>5356702</v>
      </c>
      <c r="C17" s="879" t="s">
        <v>699</v>
      </c>
      <c r="D17" s="879" t="s">
        <v>699</v>
      </c>
      <c r="E17" s="879">
        <v>590571</v>
      </c>
      <c r="F17" s="879">
        <v>68097</v>
      </c>
      <c r="G17" s="877">
        <v>509112</v>
      </c>
      <c r="H17" s="877">
        <v>592475</v>
      </c>
      <c r="I17" s="880" t="s">
        <v>370</v>
      </c>
      <c r="J17" s="876"/>
      <c r="K17" s="876"/>
    </row>
    <row r="18" spans="1:22" ht="15.6" customHeight="1" x14ac:dyDescent="0.15">
      <c r="A18" s="851" t="s">
        <v>1075</v>
      </c>
      <c r="B18" s="877">
        <v>5156165</v>
      </c>
      <c r="C18" s="879">
        <v>71600</v>
      </c>
      <c r="D18" s="879" t="s">
        <v>699</v>
      </c>
      <c r="E18" s="879">
        <v>959611</v>
      </c>
      <c r="F18" s="879">
        <v>193355</v>
      </c>
      <c r="G18" s="877">
        <v>306830</v>
      </c>
      <c r="H18" s="877">
        <v>309118</v>
      </c>
      <c r="I18" s="880" t="s">
        <v>371</v>
      </c>
      <c r="J18" s="876"/>
      <c r="K18" s="876"/>
    </row>
    <row r="19" spans="1:22" ht="15.6" customHeight="1" x14ac:dyDescent="0.15">
      <c r="A19" s="851" t="s">
        <v>1076</v>
      </c>
      <c r="B19" s="877">
        <v>5781844</v>
      </c>
      <c r="C19" s="879" t="s">
        <v>699</v>
      </c>
      <c r="D19" s="879" t="s">
        <v>699</v>
      </c>
      <c r="E19" s="879">
        <v>987526</v>
      </c>
      <c r="F19" s="879">
        <v>255894</v>
      </c>
      <c r="G19" s="877">
        <v>299255</v>
      </c>
      <c r="H19" s="877">
        <v>249557</v>
      </c>
      <c r="I19" s="880" t="s">
        <v>372</v>
      </c>
      <c r="J19" s="876"/>
      <c r="K19" s="876"/>
    </row>
    <row r="20" spans="1:22" ht="15.6" customHeight="1" x14ac:dyDescent="0.15">
      <c r="A20" s="851" t="s">
        <v>1077</v>
      </c>
      <c r="B20" s="877">
        <v>4730411</v>
      </c>
      <c r="C20" s="879" t="s">
        <v>699</v>
      </c>
      <c r="D20" s="879" t="s">
        <v>699</v>
      </c>
      <c r="E20" s="879">
        <v>568185</v>
      </c>
      <c r="F20" s="879">
        <v>193323</v>
      </c>
      <c r="G20" s="877">
        <v>245871</v>
      </c>
      <c r="H20" s="877">
        <v>210671</v>
      </c>
      <c r="I20" s="880" t="s">
        <v>373</v>
      </c>
      <c r="J20" s="876"/>
      <c r="K20" s="876"/>
    </row>
    <row r="21" spans="1:22" ht="15.6" customHeight="1" x14ac:dyDescent="0.15">
      <c r="A21" s="857" t="s">
        <v>1078</v>
      </c>
      <c r="B21" s="881">
        <v>6538367</v>
      </c>
      <c r="C21" s="882" t="s">
        <v>699</v>
      </c>
      <c r="D21" s="882" t="s">
        <v>699</v>
      </c>
      <c r="E21" s="882">
        <v>861118</v>
      </c>
      <c r="F21" s="882">
        <v>320845</v>
      </c>
      <c r="G21" s="881">
        <v>443401</v>
      </c>
      <c r="H21" s="881">
        <v>326673</v>
      </c>
      <c r="I21" s="883" t="s">
        <v>374</v>
      </c>
      <c r="J21" s="876"/>
      <c r="K21" s="876"/>
    </row>
    <row r="22" spans="1:22" ht="9.9499999999999993" customHeight="1" x14ac:dyDescent="0.15">
      <c r="A22" s="884"/>
      <c r="B22" s="885"/>
      <c r="C22" s="886"/>
      <c r="D22" s="886"/>
      <c r="E22" s="886"/>
      <c r="F22" s="886"/>
      <c r="G22" s="885"/>
      <c r="H22" s="885"/>
      <c r="I22" s="885"/>
      <c r="J22" s="876"/>
      <c r="K22" s="876"/>
      <c r="L22" s="876"/>
      <c r="M22" s="887"/>
      <c r="N22" s="887"/>
      <c r="O22" s="887"/>
      <c r="P22" s="887"/>
      <c r="Q22" s="887"/>
      <c r="R22" s="887"/>
      <c r="S22" s="887"/>
      <c r="T22" s="887"/>
      <c r="U22" s="887"/>
      <c r="V22" s="888"/>
    </row>
    <row r="23" spans="1:22" ht="15.6" customHeight="1" x14ac:dyDescent="0.15">
      <c r="A23" s="1026" t="s">
        <v>655</v>
      </c>
      <c r="B23" s="832" t="s">
        <v>27</v>
      </c>
      <c r="C23" s="889" t="s">
        <v>51</v>
      </c>
      <c r="D23" s="832" t="s">
        <v>28</v>
      </c>
      <c r="E23" s="889" t="s">
        <v>839</v>
      </c>
      <c r="F23" s="889" t="s">
        <v>681</v>
      </c>
      <c r="G23" s="832" t="s">
        <v>682</v>
      </c>
      <c r="H23" s="832" t="s">
        <v>686</v>
      </c>
      <c r="I23" s="1032" t="s">
        <v>659</v>
      </c>
      <c r="J23" s="872"/>
      <c r="K23" s="833"/>
      <c r="L23" s="870"/>
      <c r="M23" s="887"/>
      <c r="N23" s="887"/>
      <c r="O23" s="887"/>
      <c r="P23" s="887"/>
      <c r="Q23" s="887"/>
      <c r="R23" s="887"/>
      <c r="S23" s="887"/>
      <c r="T23" s="887"/>
      <c r="U23" s="887"/>
      <c r="V23" s="888"/>
    </row>
    <row r="24" spans="1:22" ht="15.6" customHeight="1" x14ac:dyDescent="0.15">
      <c r="A24" s="1027"/>
      <c r="B24" s="1035" t="s">
        <v>32</v>
      </c>
      <c r="C24" s="1037" t="s">
        <v>683</v>
      </c>
      <c r="D24" s="1035" t="s">
        <v>58</v>
      </c>
      <c r="E24" s="1037" t="s">
        <v>840</v>
      </c>
      <c r="F24" s="1037" t="s">
        <v>684</v>
      </c>
      <c r="G24" s="1035" t="s">
        <v>685</v>
      </c>
      <c r="H24" s="1035" t="s">
        <v>689</v>
      </c>
      <c r="I24" s="1033"/>
      <c r="J24" s="872"/>
      <c r="K24" s="1039"/>
      <c r="L24" s="870"/>
      <c r="M24" s="887"/>
      <c r="N24" s="887"/>
      <c r="O24" s="887"/>
      <c r="P24" s="887"/>
      <c r="Q24" s="887"/>
      <c r="R24" s="887"/>
      <c r="S24" s="887"/>
      <c r="T24" s="887"/>
      <c r="U24" s="887"/>
      <c r="V24" s="888"/>
    </row>
    <row r="25" spans="1:22" ht="15.6" customHeight="1" x14ac:dyDescent="0.15">
      <c r="A25" s="1028"/>
      <c r="B25" s="1035"/>
      <c r="C25" s="1038"/>
      <c r="D25" s="1035"/>
      <c r="E25" s="1038"/>
      <c r="F25" s="1038"/>
      <c r="G25" s="1036"/>
      <c r="H25" s="1036"/>
      <c r="I25" s="1034"/>
      <c r="J25" s="833"/>
      <c r="K25" s="1039"/>
      <c r="L25" s="890"/>
      <c r="M25" s="887"/>
      <c r="N25" s="887"/>
      <c r="O25" s="887"/>
      <c r="P25" s="887"/>
      <c r="Q25" s="887"/>
      <c r="R25" s="887"/>
      <c r="S25" s="887"/>
      <c r="T25" s="887"/>
      <c r="U25" s="887"/>
      <c r="V25" s="888"/>
    </row>
    <row r="26" spans="1:22" ht="9.9499999999999993" customHeight="1" x14ac:dyDescent="0.15">
      <c r="A26" s="873"/>
      <c r="B26" s="841"/>
      <c r="C26" s="841"/>
      <c r="D26" s="841"/>
      <c r="E26" s="841"/>
      <c r="F26" s="841"/>
      <c r="G26" s="841"/>
      <c r="H26" s="874"/>
      <c r="I26" s="845"/>
      <c r="J26" s="876"/>
      <c r="K26" s="876"/>
      <c r="L26" s="870"/>
      <c r="M26" s="887"/>
      <c r="N26" s="887"/>
      <c r="O26" s="887"/>
      <c r="P26" s="887"/>
      <c r="Q26" s="887"/>
      <c r="R26" s="887"/>
      <c r="S26" s="887"/>
      <c r="T26" s="887"/>
      <c r="U26" s="887"/>
      <c r="V26" s="888"/>
    </row>
    <row r="27" spans="1:22" ht="15.6" customHeight="1" x14ac:dyDescent="0.15">
      <c r="A27" s="840" t="s">
        <v>1067</v>
      </c>
      <c r="B27" s="877">
        <v>2932388</v>
      </c>
      <c r="C27" s="877">
        <v>665263</v>
      </c>
      <c r="D27" s="877">
        <v>5797728</v>
      </c>
      <c r="E27" s="877">
        <v>554648</v>
      </c>
      <c r="F27" s="877">
        <v>4506318</v>
      </c>
      <c r="G27" s="877">
        <v>544884</v>
      </c>
      <c r="H27" s="877">
        <v>606652</v>
      </c>
      <c r="I27" s="878" t="s">
        <v>884</v>
      </c>
      <c r="J27" s="876"/>
      <c r="K27" s="876"/>
      <c r="L27" s="870"/>
      <c r="M27" s="887"/>
      <c r="N27" s="887"/>
      <c r="O27" s="887"/>
      <c r="P27" s="887"/>
      <c r="Q27" s="887"/>
      <c r="R27" s="887"/>
      <c r="S27" s="887"/>
      <c r="T27" s="887"/>
      <c r="U27" s="887"/>
      <c r="V27" s="888"/>
    </row>
    <row r="28" spans="1:22" ht="9.9499999999999993" customHeight="1" x14ac:dyDescent="0.15">
      <c r="A28" s="840"/>
      <c r="B28" s="877"/>
      <c r="C28" s="877"/>
      <c r="D28" s="877"/>
      <c r="E28" s="877"/>
      <c r="F28" s="877"/>
      <c r="G28" s="877"/>
      <c r="H28" s="877"/>
      <c r="I28" s="878"/>
      <c r="J28" s="876"/>
      <c r="K28" s="876"/>
      <c r="L28" s="870"/>
      <c r="M28" s="887"/>
      <c r="N28" s="887"/>
      <c r="O28" s="887"/>
      <c r="P28" s="887"/>
      <c r="Q28" s="887"/>
      <c r="R28" s="887"/>
      <c r="S28" s="887"/>
      <c r="T28" s="887"/>
      <c r="U28" s="887"/>
      <c r="V28" s="888"/>
    </row>
    <row r="29" spans="1:22" ht="15.6" customHeight="1" x14ac:dyDescent="0.15">
      <c r="A29" s="851" t="s">
        <v>1017</v>
      </c>
      <c r="B29" s="877">
        <v>316388</v>
      </c>
      <c r="C29" s="877" t="s">
        <v>699</v>
      </c>
      <c r="D29" s="877">
        <v>572698</v>
      </c>
      <c r="E29" s="877" t="s">
        <v>699</v>
      </c>
      <c r="F29" s="877">
        <v>453875</v>
      </c>
      <c r="G29" s="877" t="s">
        <v>699</v>
      </c>
      <c r="H29" s="877">
        <v>135470</v>
      </c>
      <c r="I29" s="880" t="s">
        <v>817</v>
      </c>
      <c r="J29" s="876"/>
      <c r="K29" s="876"/>
      <c r="L29" s="891"/>
      <c r="M29" s="887"/>
      <c r="N29" s="887"/>
      <c r="O29" s="887"/>
      <c r="P29" s="887"/>
      <c r="Q29" s="887"/>
      <c r="R29" s="887"/>
      <c r="S29" s="887"/>
      <c r="T29" s="887"/>
      <c r="U29" s="887"/>
      <c r="V29" s="888"/>
    </row>
    <row r="30" spans="1:22" ht="15.6" customHeight="1" x14ac:dyDescent="0.15">
      <c r="A30" s="851" t="s">
        <v>1068</v>
      </c>
      <c r="B30" s="877">
        <v>131413</v>
      </c>
      <c r="C30" s="877">
        <v>120648</v>
      </c>
      <c r="D30" s="877">
        <v>585323</v>
      </c>
      <c r="E30" s="877" t="s">
        <v>699</v>
      </c>
      <c r="F30" s="877">
        <v>327407</v>
      </c>
      <c r="G30" s="877">
        <v>139196</v>
      </c>
      <c r="H30" s="877" t="s">
        <v>699</v>
      </c>
      <c r="I30" s="880" t="s">
        <v>365</v>
      </c>
      <c r="J30" s="876"/>
      <c r="K30" s="876"/>
      <c r="L30" s="891"/>
      <c r="M30" s="887"/>
      <c r="N30" s="887"/>
      <c r="O30" s="887"/>
      <c r="P30" s="887"/>
      <c r="Q30" s="887"/>
      <c r="R30" s="887"/>
      <c r="S30" s="887"/>
      <c r="T30" s="887"/>
      <c r="U30" s="887"/>
      <c r="V30" s="888"/>
    </row>
    <row r="31" spans="1:22" ht="15.6" customHeight="1" x14ac:dyDescent="0.15">
      <c r="A31" s="851" t="s">
        <v>1069</v>
      </c>
      <c r="B31" s="877">
        <v>324693</v>
      </c>
      <c r="C31" s="877">
        <v>59962</v>
      </c>
      <c r="D31" s="877">
        <v>638970</v>
      </c>
      <c r="E31" s="877" t="s">
        <v>699</v>
      </c>
      <c r="F31" s="877">
        <v>118709</v>
      </c>
      <c r="G31" s="877" t="s">
        <v>699</v>
      </c>
      <c r="H31" s="877" t="s">
        <v>699</v>
      </c>
      <c r="I31" s="880" t="s">
        <v>366</v>
      </c>
      <c r="J31" s="876"/>
      <c r="K31" s="876"/>
      <c r="L31" s="891"/>
      <c r="M31" s="887"/>
      <c r="N31" s="887"/>
      <c r="O31" s="887"/>
      <c r="P31" s="887"/>
      <c r="Q31" s="887"/>
      <c r="R31" s="887"/>
      <c r="S31" s="887"/>
      <c r="T31" s="887"/>
      <c r="U31" s="887"/>
      <c r="V31" s="888"/>
    </row>
    <row r="32" spans="1:22" ht="15.6" customHeight="1" x14ac:dyDescent="0.15">
      <c r="A32" s="851" t="s">
        <v>1070</v>
      </c>
      <c r="B32" s="877">
        <v>263387</v>
      </c>
      <c r="C32" s="877">
        <v>119508</v>
      </c>
      <c r="D32" s="877">
        <v>352094</v>
      </c>
      <c r="E32" s="877" t="s">
        <v>699</v>
      </c>
      <c r="F32" s="877">
        <v>190814</v>
      </c>
      <c r="G32" s="877" t="s">
        <v>699</v>
      </c>
      <c r="H32" s="877">
        <v>59150</v>
      </c>
      <c r="I32" s="880" t="s">
        <v>367</v>
      </c>
      <c r="J32" s="876"/>
      <c r="K32" s="876"/>
      <c r="L32" s="891"/>
      <c r="M32" s="887"/>
      <c r="N32" s="887"/>
      <c r="O32" s="887"/>
      <c r="P32" s="887"/>
      <c r="Q32" s="887"/>
      <c r="R32" s="887"/>
      <c r="S32" s="887"/>
      <c r="T32" s="887"/>
      <c r="U32" s="887"/>
      <c r="V32" s="888"/>
    </row>
    <row r="33" spans="1:22" ht="15.6" customHeight="1" x14ac:dyDescent="0.15">
      <c r="A33" s="851" t="s">
        <v>1071</v>
      </c>
      <c r="B33" s="877">
        <v>197954</v>
      </c>
      <c r="C33" s="877">
        <v>60055</v>
      </c>
      <c r="D33" s="877">
        <v>496675</v>
      </c>
      <c r="E33" s="877" t="s">
        <v>699</v>
      </c>
      <c r="F33" s="877">
        <v>473372</v>
      </c>
      <c r="G33" s="877" t="s">
        <v>699</v>
      </c>
      <c r="H33" s="877">
        <v>75141</v>
      </c>
      <c r="I33" s="880" t="s">
        <v>375</v>
      </c>
      <c r="J33" s="876"/>
      <c r="K33" s="876"/>
      <c r="L33" s="891"/>
      <c r="M33" s="887"/>
      <c r="N33" s="887"/>
      <c r="O33" s="887"/>
      <c r="P33" s="887"/>
      <c r="Q33" s="887"/>
      <c r="R33" s="887"/>
      <c r="S33" s="887"/>
      <c r="T33" s="887"/>
      <c r="U33" s="887"/>
      <c r="V33" s="888"/>
    </row>
    <row r="34" spans="1:22" ht="15.6" customHeight="1" x14ac:dyDescent="0.15">
      <c r="A34" s="851" t="s">
        <v>1072</v>
      </c>
      <c r="B34" s="877">
        <v>190185</v>
      </c>
      <c r="C34" s="877" t="s">
        <v>699</v>
      </c>
      <c r="D34" s="877">
        <v>250967</v>
      </c>
      <c r="E34" s="877" t="s">
        <v>699</v>
      </c>
      <c r="F34" s="877">
        <v>272459</v>
      </c>
      <c r="G34" s="877" t="s">
        <v>699</v>
      </c>
      <c r="H34" s="877">
        <v>62431</v>
      </c>
      <c r="I34" s="880" t="s">
        <v>368</v>
      </c>
      <c r="J34" s="876"/>
      <c r="K34" s="876"/>
      <c r="L34" s="891"/>
      <c r="M34" s="887"/>
      <c r="N34" s="887"/>
      <c r="O34" s="887"/>
      <c r="P34" s="887"/>
      <c r="Q34" s="887"/>
      <c r="R34" s="887"/>
      <c r="S34" s="887"/>
      <c r="T34" s="887"/>
      <c r="U34" s="887"/>
      <c r="V34" s="888"/>
    </row>
    <row r="35" spans="1:22" ht="15.6" customHeight="1" x14ac:dyDescent="0.15">
      <c r="A35" s="851" t="s">
        <v>1073</v>
      </c>
      <c r="B35" s="877">
        <v>189965</v>
      </c>
      <c r="C35" s="877">
        <v>60221</v>
      </c>
      <c r="D35" s="877">
        <v>444294</v>
      </c>
      <c r="E35" s="877">
        <v>70042</v>
      </c>
      <c r="F35" s="877">
        <v>530777</v>
      </c>
      <c r="G35" s="877">
        <v>64066</v>
      </c>
      <c r="H35" s="877" t="s">
        <v>699</v>
      </c>
      <c r="I35" s="880" t="s">
        <v>369</v>
      </c>
      <c r="J35" s="876"/>
      <c r="K35" s="876"/>
      <c r="L35" s="891"/>
      <c r="M35" s="887"/>
      <c r="N35" s="887"/>
      <c r="O35" s="887"/>
      <c r="P35" s="887"/>
      <c r="Q35" s="887"/>
      <c r="R35" s="887"/>
      <c r="S35" s="887"/>
      <c r="T35" s="887"/>
      <c r="U35" s="887"/>
      <c r="V35" s="888"/>
    </row>
    <row r="36" spans="1:22" ht="15.6" customHeight="1" x14ac:dyDescent="0.15">
      <c r="A36" s="851" t="s">
        <v>1074</v>
      </c>
      <c r="B36" s="877">
        <v>262873</v>
      </c>
      <c r="C36" s="877" t="s">
        <v>699</v>
      </c>
      <c r="D36" s="877">
        <v>390568</v>
      </c>
      <c r="E36" s="877" t="s">
        <v>699</v>
      </c>
      <c r="F36" s="877">
        <v>412553</v>
      </c>
      <c r="G36" s="877" t="s">
        <v>699</v>
      </c>
      <c r="H36" s="877" t="s">
        <v>699</v>
      </c>
      <c r="I36" s="880" t="s">
        <v>370</v>
      </c>
      <c r="J36" s="876"/>
      <c r="K36" s="876"/>
      <c r="L36" s="891"/>
      <c r="M36" s="887"/>
      <c r="N36" s="887"/>
      <c r="O36" s="887"/>
      <c r="P36" s="887"/>
      <c r="Q36" s="887"/>
      <c r="R36" s="887"/>
      <c r="S36" s="887"/>
      <c r="T36" s="887"/>
      <c r="U36" s="887"/>
      <c r="V36" s="888"/>
    </row>
    <row r="37" spans="1:22" ht="15.6" customHeight="1" x14ac:dyDescent="0.15">
      <c r="A37" s="851" t="s">
        <v>1075</v>
      </c>
      <c r="B37" s="877">
        <v>196946</v>
      </c>
      <c r="C37" s="877">
        <v>59138</v>
      </c>
      <c r="D37" s="877">
        <v>554941</v>
      </c>
      <c r="E37" s="877" t="s">
        <v>699</v>
      </c>
      <c r="F37" s="877">
        <v>127190</v>
      </c>
      <c r="G37" s="877" t="s">
        <v>699</v>
      </c>
      <c r="H37" s="877">
        <v>135153</v>
      </c>
      <c r="I37" s="880" t="s">
        <v>371</v>
      </c>
      <c r="J37" s="876"/>
      <c r="K37" s="876"/>
      <c r="L37" s="891"/>
      <c r="M37" s="887"/>
      <c r="N37" s="887"/>
      <c r="O37" s="887"/>
      <c r="P37" s="887"/>
      <c r="Q37" s="887"/>
      <c r="R37" s="887"/>
      <c r="S37" s="887"/>
      <c r="T37" s="887"/>
      <c r="U37" s="887"/>
      <c r="V37" s="888"/>
    </row>
    <row r="38" spans="1:22" ht="15.6" customHeight="1" x14ac:dyDescent="0.15">
      <c r="A38" s="851" t="s">
        <v>1076</v>
      </c>
      <c r="B38" s="877">
        <v>187441</v>
      </c>
      <c r="C38" s="877">
        <v>125627</v>
      </c>
      <c r="D38" s="877">
        <v>537676</v>
      </c>
      <c r="E38" s="877">
        <v>70525</v>
      </c>
      <c r="F38" s="877">
        <v>440915</v>
      </c>
      <c r="G38" s="877">
        <v>200550</v>
      </c>
      <c r="H38" s="877" t="s">
        <v>699</v>
      </c>
      <c r="I38" s="880" t="s">
        <v>372</v>
      </c>
      <c r="J38" s="876"/>
      <c r="K38" s="876"/>
      <c r="L38" s="891"/>
      <c r="M38" s="887"/>
      <c r="N38" s="887"/>
      <c r="O38" s="887"/>
      <c r="P38" s="887"/>
      <c r="Q38" s="887"/>
      <c r="R38" s="887"/>
      <c r="S38" s="887"/>
      <c r="T38" s="887"/>
      <c r="U38" s="887"/>
      <c r="V38" s="888"/>
    </row>
    <row r="39" spans="1:22" ht="15.6" customHeight="1" x14ac:dyDescent="0.15">
      <c r="A39" s="851" t="s">
        <v>1077</v>
      </c>
      <c r="B39" s="877">
        <v>198150</v>
      </c>
      <c r="C39" s="877" t="s">
        <v>699</v>
      </c>
      <c r="D39" s="877">
        <v>446289</v>
      </c>
      <c r="E39" s="877">
        <v>271352</v>
      </c>
      <c r="F39" s="877">
        <v>385109</v>
      </c>
      <c r="G39" s="877">
        <v>141072</v>
      </c>
      <c r="H39" s="877" t="s">
        <v>699</v>
      </c>
      <c r="I39" s="880" t="s">
        <v>373</v>
      </c>
      <c r="J39" s="876"/>
      <c r="K39" s="876"/>
      <c r="L39" s="891"/>
      <c r="M39" s="887"/>
      <c r="N39" s="887"/>
      <c r="O39" s="887"/>
      <c r="P39" s="887"/>
      <c r="Q39" s="887"/>
      <c r="R39" s="887"/>
      <c r="S39" s="887"/>
      <c r="T39" s="887"/>
      <c r="U39" s="887"/>
      <c r="V39" s="888"/>
    </row>
    <row r="40" spans="1:22" ht="15.6" customHeight="1" x14ac:dyDescent="0.15">
      <c r="A40" s="857" t="s">
        <v>1078</v>
      </c>
      <c r="B40" s="881">
        <v>472993</v>
      </c>
      <c r="C40" s="881">
        <v>60104</v>
      </c>
      <c r="D40" s="881">
        <v>527233</v>
      </c>
      <c r="E40" s="881">
        <v>142729</v>
      </c>
      <c r="F40" s="877">
        <v>773138</v>
      </c>
      <c r="G40" s="881" t="s">
        <v>699</v>
      </c>
      <c r="H40" s="881">
        <v>139307</v>
      </c>
      <c r="I40" s="883" t="s">
        <v>374</v>
      </c>
      <c r="J40" s="876"/>
      <c r="K40" s="876"/>
      <c r="L40" s="891"/>
      <c r="M40" s="887"/>
      <c r="N40" s="887"/>
      <c r="O40" s="887"/>
      <c r="P40" s="887"/>
      <c r="Q40" s="887"/>
      <c r="R40" s="887"/>
      <c r="S40" s="887"/>
      <c r="T40" s="887"/>
      <c r="U40" s="887"/>
      <c r="V40" s="888"/>
    </row>
    <row r="41" spans="1:22" ht="9.9499999999999993" customHeight="1" x14ac:dyDescent="0.15">
      <c r="A41" s="884"/>
      <c r="B41" s="885"/>
      <c r="C41" s="886"/>
      <c r="D41" s="886"/>
      <c r="E41" s="886"/>
      <c r="F41" s="886"/>
      <c r="G41" s="885"/>
      <c r="H41" s="885"/>
      <c r="I41" s="892"/>
      <c r="J41" s="876"/>
      <c r="K41" s="876"/>
      <c r="L41" s="876"/>
      <c r="M41" s="887"/>
      <c r="N41" s="887"/>
      <c r="O41" s="887"/>
      <c r="P41" s="887"/>
      <c r="Q41" s="887"/>
      <c r="R41" s="887"/>
      <c r="S41" s="887"/>
      <c r="T41" s="887"/>
      <c r="U41" s="887"/>
      <c r="V41" s="888"/>
    </row>
    <row r="42" spans="1:22" ht="15.6" customHeight="1" x14ac:dyDescent="0.15">
      <c r="A42" s="1026" t="s">
        <v>655</v>
      </c>
      <c r="B42" s="832" t="s">
        <v>687</v>
      </c>
      <c r="C42" s="832" t="s">
        <v>705</v>
      </c>
      <c r="D42" s="889" t="s">
        <v>52</v>
      </c>
      <c r="E42" s="889" t="s">
        <v>688</v>
      </c>
      <c r="F42" s="1032" t="s">
        <v>659</v>
      </c>
      <c r="G42" s="872"/>
      <c r="H42" s="872"/>
      <c r="I42" s="870"/>
    </row>
    <row r="43" spans="1:22" ht="15.6" customHeight="1" x14ac:dyDescent="0.15">
      <c r="A43" s="1027"/>
      <c r="B43" s="1035" t="s">
        <v>690</v>
      </c>
      <c r="C43" s="1035" t="s">
        <v>706</v>
      </c>
      <c r="D43" s="1035" t="s">
        <v>46</v>
      </c>
      <c r="E43" s="1037" t="s">
        <v>691</v>
      </c>
      <c r="F43" s="1033"/>
      <c r="G43" s="1039"/>
      <c r="H43" s="1040"/>
      <c r="I43" s="870"/>
    </row>
    <row r="44" spans="1:22" ht="15.6" customHeight="1" x14ac:dyDescent="0.15">
      <c r="A44" s="1028"/>
      <c r="B44" s="1036"/>
      <c r="C44" s="1035"/>
      <c r="D44" s="1035"/>
      <c r="E44" s="1038"/>
      <c r="F44" s="1034"/>
      <c r="G44" s="1039"/>
      <c r="H44" s="1040"/>
      <c r="I44" s="890"/>
    </row>
    <row r="45" spans="1:22" ht="9.9499999999999993" customHeight="1" x14ac:dyDescent="0.15">
      <c r="A45" s="873"/>
      <c r="B45" s="874"/>
      <c r="C45" s="874"/>
      <c r="D45" s="874"/>
      <c r="E45" s="874"/>
      <c r="F45" s="875"/>
      <c r="G45" s="876"/>
      <c r="H45" s="876"/>
      <c r="I45" s="870"/>
    </row>
    <row r="46" spans="1:22" ht="15.6" customHeight="1" x14ac:dyDescent="0.15">
      <c r="A46" s="840" t="s">
        <v>1067</v>
      </c>
      <c r="B46" s="877">
        <v>204806</v>
      </c>
      <c r="C46" s="877">
        <v>213789</v>
      </c>
      <c r="D46" s="877">
        <v>25810510</v>
      </c>
      <c r="E46" s="877">
        <v>3440817</v>
      </c>
      <c r="F46" s="878" t="s">
        <v>884</v>
      </c>
      <c r="G46" s="876"/>
      <c r="H46" s="876"/>
      <c r="I46" s="870"/>
    </row>
    <row r="47" spans="1:22" ht="9.9499999999999993" customHeight="1" x14ac:dyDescent="0.15">
      <c r="A47" s="840"/>
      <c r="B47" s="877"/>
      <c r="C47" s="877"/>
      <c r="D47" s="877"/>
      <c r="E47" s="877"/>
      <c r="F47" s="878"/>
      <c r="G47" s="876"/>
      <c r="H47" s="876"/>
      <c r="I47" s="870"/>
    </row>
    <row r="48" spans="1:22" ht="15.6" customHeight="1" x14ac:dyDescent="0.15">
      <c r="A48" s="851" t="s">
        <v>1017</v>
      </c>
      <c r="B48" s="877" t="s">
        <v>699</v>
      </c>
      <c r="C48" s="877" t="s">
        <v>699</v>
      </c>
      <c r="D48" s="877">
        <v>2528801</v>
      </c>
      <c r="E48" s="877">
        <v>270621</v>
      </c>
      <c r="F48" s="880" t="s">
        <v>817</v>
      </c>
      <c r="G48" s="876"/>
      <c r="H48" s="876"/>
      <c r="I48" s="891"/>
    </row>
    <row r="49" spans="1:12" ht="15.6" customHeight="1" x14ac:dyDescent="0.15">
      <c r="A49" s="851" t="s">
        <v>1068</v>
      </c>
      <c r="B49" s="877" t="s">
        <v>699</v>
      </c>
      <c r="C49" s="877">
        <v>72269</v>
      </c>
      <c r="D49" s="877">
        <v>2314314</v>
      </c>
      <c r="E49" s="877">
        <v>343892</v>
      </c>
      <c r="F49" s="880" t="s">
        <v>365</v>
      </c>
      <c r="G49" s="876"/>
      <c r="H49" s="876"/>
      <c r="I49" s="891"/>
    </row>
    <row r="50" spans="1:12" ht="15.6" customHeight="1" x14ac:dyDescent="0.15">
      <c r="A50" s="851" t="s">
        <v>1069</v>
      </c>
      <c r="B50" s="877" t="s">
        <v>699</v>
      </c>
      <c r="C50" s="877" t="s">
        <v>699</v>
      </c>
      <c r="D50" s="877">
        <v>2059726</v>
      </c>
      <c r="E50" s="877">
        <v>275746</v>
      </c>
      <c r="F50" s="880" t="s">
        <v>366</v>
      </c>
      <c r="G50" s="876"/>
      <c r="H50" s="876"/>
      <c r="I50" s="891"/>
    </row>
    <row r="51" spans="1:12" ht="15.6" customHeight="1" x14ac:dyDescent="0.15">
      <c r="A51" s="851" t="s">
        <v>1070</v>
      </c>
      <c r="B51" s="877" t="s">
        <v>699</v>
      </c>
      <c r="C51" s="877" t="s">
        <v>699</v>
      </c>
      <c r="D51" s="877">
        <v>2274611</v>
      </c>
      <c r="E51" s="877">
        <v>412797</v>
      </c>
      <c r="F51" s="880" t="s">
        <v>367</v>
      </c>
      <c r="G51" s="876"/>
      <c r="H51" s="876"/>
      <c r="I51" s="891"/>
    </row>
    <row r="52" spans="1:12" ht="15.6" customHeight="1" x14ac:dyDescent="0.15">
      <c r="A52" s="851" t="s">
        <v>1071</v>
      </c>
      <c r="B52" s="877">
        <v>66779</v>
      </c>
      <c r="C52" s="877" t="s">
        <v>699</v>
      </c>
      <c r="D52" s="877">
        <v>2087954</v>
      </c>
      <c r="E52" s="877">
        <v>361224</v>
      </c>
      <c r="F52" s="880" t="s">
        <v>375</v>
      </c>
      <c r="G52" s="876"/>
      <c r="H52" s="876"/>
      <c r="I52" s="891"/>
    </row>
    <row r="53" spans="1:12" ht="15.6" customHeight="1" x14ac:dyDescent="0.15">
      <c r="A53" s="851" t="s">
        <v>1072</v>
      </c>
      <c r="B53" s="877">
        <v>67988</v>
      </c>
      <c r="C53" s="877" t="s">
        <v>699</v>
      </c>
      <c r="D53" s="877">
        <v>2193273</v>
      </c>
      <c r="E53" s="877">
        <v>275515</v>
      </c>
      <c r="F53" s="880" t="s">
        <v>368</v>
      </c>
      <c r="G53" s="876"/>
      <c r="H53" s="876"/>
      <c r="I53" s="891"/>
    </row>
    <row r="54" spans="1:12" ht="15.6" customHeight="1" x14ac:dyDescent="0.15">
      <c r="A54" s="851" t="s">
        <v>1073</v>
      </c>
      <c r="B54" s="877" t="s">
        <v>699</v>
      </c>
      <c r="C54" s="877">
        <v>131746</v>
      </c>
      <c r="D54" s="877">
        <v>1980586</v>
      </c>
      <c r="E54" s="877">
        <v>211251</v>
      </c>
      <c r="F54" s="880" t="s">
        <v>369</v>
      </c>
      <c r="G54" s="876"/>
      <c r="H54" s="876"/>
      <c r="I54" s="891"/>
    </row>
    <row r="55" spans="1:12" ht="15.6" customHeight="1" x14ac:dyDescent="0.15">
      <c r="A55" s="851" t="s">
        <v>1074</v>
      </c>
      <c r="B55" s="877" t="s">
        <v>699</v>
      </c>
      <c r="C55" s="877">
        <v>9774</v>
      </c>
      <c r="D55" s="877">
        <v>2236671</v>
      </c>
      <c r="E55" s="877">
        <v>284008</v>
      </c>
      <c r="F55" s="880" t="s">
        <v>370</v>
      </c>
      <c r="G55" s="876"/>
      <c r="H55" s="876"/>
      <c r="I55" s="891"/>
    </row>
    <row r="56" spans="1:12" ht="15.6" customHeight="1" x14ac:dyDescent="0.15">
      <c r="A56" s="851" t="s">
        <v>1075</v>
      </c>
      <c r="B56" s="877" t="s">
        <v>699</v>
      </c>
      <c r="C56" s="877" t="s">
        <v>699</v>
      </c>
      <c r="D56" s="877">
        <v>2031126</v>
      </c>
      <c r="E56" s="877">
        <v>211157</v>
      </c>
      <c r="F56" s="880" t="s">
        <v>371</v>
      </c>
      <c r="G56" s="876"/>
      <c r="H56" s="876"/>
      <c r="I56" s="891"/>
    </row>
    <row r="57" spans="1:12" ht="15.6" customHeight="1" x14ac:dyDescent="0.15">
      <c r="A57" s="851" t="s">
        <v>1076</v>
      </c>
      <c r="B57" s="877" t="s">
        <v>699</v>
      </c>
      <c r="C57" s="877" t="s">
        <v>699</v>
      </c>
      <c r="D57" s="877">
        <v>2072084</v>
      </c>
      <c r="E57" s="877">
        <v>354794</v>
      </c>
      <c r="F57" s="880" t="s">
        <v>372</v>
      </c>
      <c r="G57" s="876"/>
      <c r="H57" s="876"/>
      <c r="I57" s="891"/>
    </row>
    <row r="58" spans="1:12" ht="15.6" customHeight="1" x14ac:dyDescent="0.15">
      <c r="A58" s="851" t="s">
        <v>1077</v>
      </c>
      <c r="B58" s="877" t="s">
        <v>699</v>
      </c>
      <c r="C58" s="877" t="s">
        <v>699</v>
      </c>
      <c r="D58" s="877">
        <v>1843247</v>
      </c>
      <c r="E58" s="877">
        <v>227142</v>
      </c>
      <c r="F58" s="880" t="s">
        <v>373</v>
      </c>
      <c r="G58" s="876"/>
      <c r="H58" s="876"/>
      <c r="I58" s="891"/>
    </row>
    <row r="59" spans="1:12" ht="15.6" customHeight="1" x14ac:dyDescent="0.15">
      <c r="A59" s="857" t="s">
        <v>1078</v>
      </c>
      <c r="B59" s="881">
        <v>70039</v>
      </c>
      <c r="C59" s="877" t="s">
        <v>699</v>
      </c>
      <c r="D59" s="881">
        <v>2188117</v>
      </c>
      <c r="E59" s="881">
        <v>212670</v>
      </c>
      <c r="F59" s="883" t="s">
        <v>374</v>
      </c>
      <c r="G59" s="876"/>
      <c r="H59" s="876"/>
      <c r="I59" s="891"/>
    </row>
    <row r="60" spans="1:12" ht="15.6" customHeight="1" x14ac:dyDescent="0.15">
      <c r="A60" s="862" t="s">
        <v>841</v>
      </c>
      <c r="B60" s="893"/>
      <c r="C60" s="893"/>
      <c r="D60" s="893"/>
      <c r="E60" s="893"/>
      <c r="F60" s="893"/>
      <c r="G60" s="893"/>
      <c r="H60" s="893"/>
      <c r="I60" s="870"/>
      <c r="J60" s="870"/>
      <c r="K60" s="870"/>
      <c r="L60" s="870"/>
    </row>
    <row r="61" spans="1:12" ht="15.6" customHeight="1" x14ac:dyDescent="0.15">
      <c r="A61" s="870" t="s">
        <v>842</v>
      </c>
      <c r="B61" s="870"/>
      <c r="C61" s="870"/>
      <c r="D61" s="870"/>
      <c r="E61" s="870"/>
      <c r="F61" s="870"/>
      <c r="G61" s="870"/>
      <c r="H61" s="870"/>
      <c r="I61" s="870"/>
      <c r="J61" s="870"/>
      <c r="K61" s="870"/>
      <c r="L61" s="870"/>
    </row>
  </sheetData>
  <mergeCells count="28">
    <mergeCell ref="A4:A6"/>
    <mergeCell ref="I4:I6"/>
    <mergeCell ref="B5:B6"/>
    <mergeCell ref="A23:A25"/>
    <mergeCell ref="I23:I25"/>
    <mergeCell ref="B24:B25"/>
    <mergeCell ref="C24:C25"/>
    <mergeCell ref="D24:D25"/>
    <mergeCell ref="E24:E25"/>
    <mergeCell ref="F24:F25"/>
    <mergeCell ref="G24:G25"/>
    <mergeCell ref="H24:H25"/>
    <mergeCell ref="C5:C6"/>
    <mergeCell ref="D5:D6"/>
    <mergeCell ref="E5:E6"/>
    <mergeCell ref="G43:G44"/>
    <mergeCell ref="H43:H44"/>
    <mergeCell ref="F42:F44"/>
    <mergeCell ref="K24:K25"/>
    <mergeCell ref="F5:F6"/>
    <mergeCell ref="G5:G6"/>
    <mergeCell ref="H5:H6"/>
    <mergeCell ref="K5:K6"/>
    <mergeCell ref="A42:A44"/>
    <mergeCell ref="B43:B44"/>
    <mergeCell ref="C43:C44"/>
    <mergeCell ref="D43:D44"/>
    <mergeCell ref="E43:E44"/>
  </mergeCells>
  <phoneticPr fontId="34"/>
  <printOptions horizontalCentered="1"/>
  <pageMargins left="0.19685039370078741" right="0.19685039370078741" top="0.59055118110236227" bottom="0.59055118110236227" header="0.59055118110236227" footer="0.31496062992125984"/>
  <pageSetup paperSize="9" scale="91" orientation="portrait" r:id="rId1"/>
  <headerFooter differentFirst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24</vt:i4>
      </vt:variant>
      <vt:variant>
        <vt:lpstr>名前付き一覧</vt:lpstr>
      </vt:variant>
      <vt:variant>
        <vt:i4>22</vt:i4>
      </vt:variant>
    </vt:vector>
  </HeadingPairs>
  <TitlesOfParts>
    <vt:vector size="46" baseType="lpstr">
      <vt:lpstr>●目次(Contents)●</vt:lpstr>
      <vt:lpstr>１（１）原油地域別、国別輸入</vt:lpstr>
      <vt:lpstr>１（２）原油油種別輸入</vt:lpstr>
      <vt:lpstr>１（３）非精製用出荷内訳</vt:lpstr>
      <vt:lpstr>１（４）原油処理及び原油在庫</vt:lpstr>
      <vt:lpstr>２（１）①石油製品需給総括暦年</vt:lpstr>
      <vt:lpstr>２（１）②石油製品需給総括年度</vt:lpstr>
      <vt:lpstr>２（２）①石油製品製造業者・輸入業者受払暦年</vt:lpstr>
      <vt:lpstr>２（２）②石油製品製造業者・輸入業者受払年度</vt:lpstr>
      <vt:lpstr>２（３）石油製品月別国内向販売</vt:lpstr>
      <vt:lpstr>２（４）①石油製品月別輸入</vt:lpstr>
      <vt:lpstr>２（４）②石油製品国・地域別月別輸入</vt:lpstr>
      <vt:lpstr>２（４）③石油製品月別輸出</vt:lpstr>
      <vt:lpstr>２（４）④石油製品国・地域別月別輸出</vt:lpstr>
      <vt:lpstr>２（５）石油製品月別業態別在庫</vt:lpstr>
      <vt:lpstr>２（６）石油製品製造業者・輸入業者月別消費者･販売業者向販売</vt:lpstr>
      <vt:lpstr>２（７）製造業者・輸入業者品種別、月別消費者・販売業者</vt:lpstr>
      <vt:lpstr>参考資料１、２備蓄量推移、輸入価格推移</vt:lpstr>
      <vt:lpstr>参考資料３（１）（２）</vt:lpstr>
      <vt:lpstr>参考資料３（３）（４）</vt:lpstr>
      <vt:lpstr>参考資料３（５）（６）</vt:lpstr>
      <vt:lpstr>参考資料３（７）（８）</vt:lpstr>
      <vt:lpstr>参考資料４（１）液化天然ガス（LNG）輸入量、消費量、在庫量</vt:lpstr>
      <vt:lpstr>参考資料４（２）液化天然ガス（LNG）国別、月別輸入量</vt:lpstr>
      <vt:lpstr>'●目次(Contents)●'!Print_Area</vt:lpstr>
      <vt:lpstr>'１（１）原油地域別、国別輸入'!Print_Area</vt:lpstr>
      <vt:lpstr>'１（２）原油油種別輸入'!Print_Area</vt:lpstr>
      <vt:lpstr>'１（３）非精製用出荷内訳'!Print_Area</vt:lpstr>
      <vt:lpstr>'１（４）原油処理及び原油在庫'!Print_Area</vt:lpstr>
      <vt:lpstr>'２（１）①石油製品需給総括暦年'!Print_Area</vt:lpstr>
      <vt:lpstr>'２（１）②石油製品需給総括年度'!Print_Area</vt:lpstr>
      <vt:lpstr>'２（２）①石油製品製造業者・輸入業者受払暦年'!Print_Area</vt:lpstr>
      <vt:lpstr>'２（２）②石油製品製造業者・輸入業者受払年度'!Print_Area</vt:lpstr>
      <vt:lpstr>'２（３）石油製品月別国内向販売'!Print_Area</vt:lpstr>
      <vt:lpstr>'２（４）②石油製品国・地域別月別輸入'!Print_Area</vt:lpstr>
      <vt:lpstr>'２（４）③石油製品月別輸出'!Print_Area</vt:lpstr>
      <vt:lpstr>'２（４）④石油製品国・地域別月別輸出'!Print_Area</vt:lpstr>
      <vt:lpstr>'２（５）石油製品月別業態別在庫'!Print_Area</vt:lpstr>
      <vt:lpstr>'２（６）石油製品製造業者・輸入業者月別消費者･販売業者向販売'!Print_Area</vt:lpstr>
      <vt:lpstr>'２（７）製造業者・輸入業者品種別、月別消費者・販売業者'!Print_Area</vt:lpstr>
      <vt:lpstr>'参考資料１、２備蓄量推移、輸入価格推移'!Print_Area</vt:lpstr>
      <vt:lpstr>'参考資料３（１）（２）'!Print_Area</vt:lpstr>
      <vt:lpstr>'参考資料３（３）（４）'!Print_Area</vt:lpstr>
      <vt:lpstr>'参考資料３（５）（６）'!Print_Area</vt:lpstr>
      <vt:lpstr>'参考資料３（７）（８）'!Print_Area</vt:lpstr>
      <vt:lpstr>'参考資料４（２）液化天然ガス（LNG）国別、月別輸入量'!Print_Area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2006-09-13T11:12:02Z</dcterms:created>
  <dcterms:modified xsi:type="dcterms:W3CDTF">2026-06-29T03:20:19Z</dcterms:modified>
</cp:coreProperties>
</file>